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/>
  <mc:AlternateContent xmlns:mc="http://schemas.openxmlformats.org/markup-compatibility/2006">
    <mc:Choice Requires="x15">
      <x15ac:absPath xmlns:x15ac="http://schemas.microsoft.com/office/spreadsheetml/2010/11/ac" url="Y:\Dokumenty\Weberova bazén-realizace\VŘ\Dotazy\11.4.2025\"/>
    </mc:Choice>
  </mc:AlternateContent>
  <xr:revisionPtr revIDLastSave="0" documentId="13_ncr:1_{BB0A3CEF-AF74-4AA0-AAFB-B2D461E9F87B}" xr6:coauthVersionLast="36" xr6:coauthVersionMax="36" xr10:uidLastSave="{00000000-0000-0000-0000-000000000000}"/>
  <bookViews>
    <workbookView xWindow="0" yWindow="0" windowWidth="25890" windowHeight="8475" xr2:uid="{00000000-000D-0000-FFFF-FFFF00000000}"/>
  </bookViews>
  <sheets>
    <sheet name="Rekapitulace stavby" sheetId="1" r:id="rId1"/>
    <sheet name="D.1.1 - Architektonicko-s..." sheetId="2" r:id="rId2"/>
    <sheet name="D.1.2 - Stavebně konstruk..." sheetId="3" r:id="rId3"/>
    <sheet name="D.1.4-ÚT - Vytápěni" sheetId="4" r:id="rId4"/>
    <sheet name="D.1.4-EL - Elektroinstalace" sheetId="5" r:id="rId5"/>
    <sheet name="D.1.4-MaR - Měření a regu..." sheetId="6" r:id="rId6"/>
    <sheet name="D.1.4-SL - Slaboproud" sheetId="7" r:id="rId7"/>
    <sheet name="D.1.4-VZT - Vzduchotechnika" sheetId="8" r:id="rId8"/>
    <sheet name="D.1.4-ZTI - Zdravotně tec..." sheetId="9" r:id="rId9"/>
    <sheet name="D.2.1 - Plavecký bazén" sheetId="10" r:id="rId10"/>
    <sheet name="D.2.3 - ZZT" sheetId="11" r:id="rId11"/>
    <sheet name="D.2.5 - Příslušenství" sheetId="12" r:id="rId12"/>
    <sheet name="D.2.6 - Ostatní" sheetId="13" r:id="rId13"/>
    <sheet name="D.2.3 - Přípojky kanalizace" sheetId="14" r:id="rId14"/>
    <sheet name="D.2.4 - Komunikace, chodn..." sheetId="15" r:id="rId15"/>
    <sheet name="VRN - Vedlejší rozpočtové..." sheetId="16" r:id="rId16"/>
    <sheet name="Pokyny pro vyplnění" sheetId="17" r:id="rId17"/>
  </sheets>
  <definedNames>
    <definedName name="_xlnm._FilterDatabase" localSheetId="1" hidden="1">'D.1.1 - Architektonicko-s...'!$C$116:$K$2121</definedName>
    <definedName name="_xlnm._FilterDatabase" localSheetId="2" hidden="1">'D.1.2 - Stavebně konstruk...'!$C$89:$K$288</definedName>
    <definedName name="_xlnm._FilterDatabase" localSheetId="4" hidden="1">'D.1.4-EL - Elektroinstalace'!$C$98:$K$324</definedName>
    <definedName name="_xlnm._FilterDatabase" localSheetId="5" hidden="1">'D.1.4-MaR - Měření a regu...'!$C$96:$K$243</definedName>
    <definedName name="_xlnm._FilterDatabase" localSheetId="6" hidden="1">'D.1.4-SL - Slaboproud'!$C$119:$K$441</definedName>
    <definedName name="_xlnm._FilterDatabase" localSheetId="3" hidden="1">'D.1.4-ÚT - Vytápěni'!$C$101:$K$487</definedName>
    <definedName name="_xlnm._FilterDatabase" localSheetId="7" hidden="1">'D.1.4-VZT - Vzduchotechnika'!$C$97:$K$283</definedName>
    <definedName name="_xlnm._FilterDatabase" localSheetId="8" hidden="1">'D.1.4-ZTI - Zdravotně tec...'!$C$102:$K$729</definedName>
    <definedName name="_xlnm._FilterDatabase" localSheetId="9" hidden="1">'D.2.1 - Plavecký bazén'!$C$94:$K$247</definedName>
    <definedName name="_xlnm._FilterDatabase" localSheetId="13" hidden="1">'D.2.3 - Přípojky kanalizace'!$C$92:$K$438</definedName>
    <definedName name="_xlnm._FilterDatabase" localSheetId="10" hidden="1">'D.2.3 - ZZT'!$C$93:$K$149</definedName>
    <definedName name="_xlnm._FilterDatabase" localSheetId="14" hidden="1">'D.2.4 - Komunikace, chodn...'!$C$94:$K$305</definedName>
    <definedName name="_xlnm._FilterDatabase" localSheetId="11" hidden="1">'D.2.5 - Příslušenství'!$C$90:$K$101</definedName>
    <definedName name="_xlnm._FilterDatabase" localSheetId="12" hidden="1">'D.2.6 - Ostatní'!$C$91:$K$97</definedName>
    <definedName name="_xlnm._FilterDatabase" localSheetId="15" hidden="1">'VRN - Vedlejší rozpočtové...'!$C$83:$K$126</definedName>
    <definedName name="_xlnm.Print_Titles" localSheetId="1">'D.1.1 - Architektonicko-s...'!$116:$116</definedName>
    <definedName name="_xlnm.Print_Titles" localSheetId="2">'D.1.2 - Stavebně konstruk...'!$89:$89</definedName>
    <definedName name="_xlnm.Print_Titles" localSheetId="4">'D.1.4-EL - Elektroinstalace'!$98:$98</definedName>
    <definedName name="_xlnm.Print_Titles" localSheetId="5">'D.1.4-MaR - Měření a regu...'!$96:$96</definedName>
    <definedName name="_xlnm.Print_Titles" localSheetId="6">'D.1.4-SL - Slaboproud'!$119:$119</definedName>
    <definedName name="_xlnm.Print_Titles" localSheetId="3">'D.1.4-ÚT - Vytápěni'!$101:$101</definedName>
    <definedName name="_xlnm.Print_Titles" localSheetId="7">'D.1.4-VZT - Vzduchotechnika'!$97:$97</definedName>
    <definedName name="_xlnm.Print_Titles" localSheetId="8">'D.1.4-ZTI - Zdravotně tec...'!$102:$102</definedName>
    <definedName name="_xlnm.Print_Titles" localSheetId="9">'D.2.1 - Plavecký bazén'!$94:$94</definedName>
    <definedName name="_xlnm.Print_Titles" localSheetId="13">'D.2.3 - Přípojky kanalizace'!$92:$92</definedName>
    <definedName name="_xlnm.Print_Titles" localSheetId="10">'D.2.3 - ZZT'!$93:$93</definedName>
    <definedName name="_xlnm.Print_Titles" localSheetId="14">'D.2.4 - Komunikace, chodn...'!$94:$94</definedName>
    <definedName name="_xlnm.Print_Titles" localSheetId="11">'D.2.5 - Příslušenství'!$90:$90</definedName>
    <definedName name="_xlnm.Print_Titles" localSheetId="12">'D.2.6 - Ostatní'!$91:$91</definedName>
    <definedName name="_xlnm.Print_Titles" localSheetId="0">'Rekapitulace stavby'!$52:$52</definedName>
    <definedName name="_xlnm.Print_Titles" localSheetId="15">'VRN - Vedlejší rozpočtové...'!$83:$83</definedName>
    <definedName name="_xlnm.Print_Area" localSheetId="1">'D.1.1 - Architektonicko-s...'!$C$4:$J$41,'D.1.1 - Architektonicko-s...'!$C$47:$J$96,'D.1.1 - Architektonicko-s...'!$C$102:$K$2121</definedName>
    <definedName name="_xlnm.Print_Area" localSheetId="2">'D.1.2 - Stavebně konstruk...'!$C$4:$J$41,'D.1.2 - Stavebně konstruk...'!$C$47:$J$69,'D.1.2 - Stavebně konstruk...'!$C$75:$K$288</definedName>
    <definedName name="_xlnm.Print_Area" localSheetId="4">'D.1.4-EL - Elektroinstalace'!$C$4:$J$43,'D.1.4-EL - Elektroinstalace'!$C$49:$J$76,'D.1.4-EL - Elektroinstalace'!$C$82:$K$324</definedName>
    <definedName name="_xlnm.Print_Area" localSheetId="5">'D.1.4-MaR - Měření a regu...'!$C$4:$J$43,'D.1.4-MaR - Měření a regu...'!$C$49:$J$74,'D.1.4-MaR - Měření a regu...'!$C$80:$K$243</definedName>
    <definedName name="_xlnm.Print_Area" localSheetId="6">'D.1.4-SL - Slaboproud'!$C$4:$J$43,'D.1.4-SL - Slaboproud'!$C$49:$J$97,'D.1.4-SL - Slaboproud'!$C$103:$K$441</definedName>
    <definedName name="_xlnm.Print_Area" localSheetId="3">'D.1.4-ÚT - Vytápěni'!$C$4:$J$43,'D.1.4-ÚT - Vytápěni'!$C$49:$J$79,'D.1.4-ÚT - Vytápěni'!$C$85:$K$487</definedName>
    <definedName name="_xlnm.Print_Area" localSheetId="7">'D.1.4-VZT - Vzduchotechnika'!$C$4:$J$43,'D.1.4-VZT - Vzduchotechnika'!$C$49:$J$75,'D.1.4-VZT - Vzduchotechnika'!$C$81:$K$283</definedName>
    <definedName name="_xlnm.Print_Area" localSheetId="8">'D.1.4-ZTI - Zdravotně tec...'!$C$4:$J$43,'D.1.4-ZTI - Zdravotně tec...'!$C$49:$J$80,'D.1.4-ZTI - Zdravotně tec...'!$C$86:$K$729</definedName>
    <definedName name="_xlnm.Print_Area" localSheetId="9">'D.2.1 - Plavecký bazén'!$C$4:$J$43,'D.2.1 - Plavecký bazén'!$C$49:$J$72,'D.2.1 - Plavecký bazén'!$C$78:$K$247</definedName>
    <definedName name="_xlnm.Print_Area" localSheetId="13">'D.2.3 - Přípojky kanalizace'!$C$4:$J$41,'D.2.3 - Přípojky kanalizace'!$C$47:$J$72,'D.2.3 - Přípojky kanalizace'!$C$78:$K$438</definedName>
    <definedName name="_xlnm.Print_Area" localSheetId="10">'D.2.3 - ZZT'!$C$4:$J$43,'D.2.3 - ZZT'!$C$49:$J$71,'D.2.3 - ZZT'!$C$77:$K$149</definedName>
    <definedName name="_xlnm.Print_Area" localSheetId="14">'D.2.4 - Komunikace, chodn...'!$C$4:$J$41,'D.2.4 - Komunikace, chodn...'!$C$47:$J$74,'D.2.4 - Komunikace, chodn...'!$C$80:$K$305</definedName>
    <definedName name="_xlnm.Print_Area" localSheetId="11">'D.2.5 - Příslušenství'!$C$4:$J$43,'D.2.5 - Příslušenství'!$C$49:$J$68,'D.2.5 - Příslušenství'!$C$74:$K$101</definedName>
    <definedName name="_xlnm.Print_Area" localSheetId="12">'D.2.6 - Ostatní'!$C$4:$J$43,'D.2.6 - Ostatní'!$C$49:$J$69,'D.2.6 - Ostatní'!$C$75:$K$97</definedName>
    <definedName name="_xlnm.Print_Area" localSheetId="16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stavby'!$C$42:$AQ$73</definedName>
    <definedName name="_xlnm.Print_Area" localSheetId="15">'VRN - Vedlejší rozpočtové...'!$C$4:$J$39,'VRN - Vedlejší rozpočtové...'!$C$45:$J$65,'VRN - Vedlejší rozpočtové...'!$C$71:$K$126</definedName>
  </definedNames>
  <calcPr calcId="191029"/>
</workbook>
</file>

<file path=xl/calcChain.xml><?xml version="1.0" encoding="utf-8"?>
<calcChain xmlns="http://schemas.openxmlformats.org/spreadsheetml/2006/main">
  <c r="J37" i="16" l="1"/>
  <c r="J36" i="16"/>
  <c r="AY72" i="1" s="1"/>
  <c r="J35" i="16"/>
  <c r="AX72" i="1" s="1"/>
  <c r="BI124" i="16"/>
  <c r="BH124" i="16"/>
  <c r="BG124" i="16"/>
  <c r="BF124" i="16"/>
  <c r="T124" i="16"/>
  <c r="T123" i="16"/>
  <c r="R124" i="16"/>
  <c r="R123" i="16"/>
  <c r="P124" i="16"/>
  <c r="P123" i="16" s="1"/>
  <c r="BI120" i="16"/>
  <c r="BH120" i="16"/>
  <c r="BG120" i="16"/>
  <c r="BF120" i="16"/>
  <c r="T120" i="16"/>
  <c r="R120" i="16"/>
  <c r="P120" i="16"/>
  <c r="BI116" i="16"/>
  <c r="BH116" i="16"/>
  <c r="BG116" i="16"/>
  <c r="BF116" i="16"/>
  <c r="T116" i="16"/>
  <c r="R116" i="16"/>
  <c r="P116" i="16"/>
  <c r="BI112" i="16"/>
  <c r="BH112" i="16"/>
  <c r="BG112" i="16"/>
  <c r="BF112" i="16"/>
  <c r="T112" i="16"/>
  <c r="R112" i="16"/>
  <c r="P112" i="16"/>
  <c r="BI109" i="16"/>
  <c r="BH109" i="16"/>
  <c r="BG109" i="16"/>
  <c r="BF109" i="16"/>
  <c r="T109" i="16"/>
  <c r="R109" i="16"/>
  <c r="P109" i="16"/>
  <c r="BI106" i="16"/>
  <c r="BH106" i="16"/>
  <c r="BG106" i="16"/>
  <c r="BF106" i="16"/>
  <c r="T106" i="16"/>
  <c r="R106" i="16"/>
  <c r="P106" i="16"/>
  <c r="BI104" i="16"/>
  <c r="BH104" i="16"/>
  <c r="BG104" i="16"/>
  <c r="BF104" i="16"/>
  <c r="T104" i="16"/>
  <c r="R104" i="16"/>
  <c r="P104" i="16"/>
  <c r="BI101" i="16"/>
  <c r="BH101" i="16"/>
  <c r="BG101" i="16"/>
  <c r="BF101" i="16"/>
  <c r="T101" i="16"/>
  <c r="R101" i="16"/>
  <c r="P101" i="16"/>
  <c r="BI96" i="16"/>
  <c r="BH96" i="16"/>
  <c r="BG96" i="16"/>
  <c r="BF96" i="16"/>
  <c r="T96" i="16"/>
  <c r="R96" i="16"/>
  <c r="P96" i="16"/>
  <c r="BI93" i="16"/>
  <c r="BH93" i="16"/>
  <c r="BG93" i="16"/>
  <c r="BF93" i="16"/>
  <c r="T93" i="16"/>
  <c r="R93" i="16"/>
  <c r="P93" i="16"/>
  <c r="BI90" i="16"/>
  <c r="BH90" i="16"/>
  <c r="BG90" i="16"/>
  <c r="BF90" i="16"/>
  <c r="T90" i="16"/>
  <c r="R90" i="16"/>
  <c r="P90" i="16"/>
  <c r="BI87" i="16"/>
  <c r="BH87" i="16"/>
  <c r="BG87" i="16"/>
  <c r="BF87" i="16"/>
  <c r="T87" i="16"/>
  <c r="R87" i="16"/>
  <c r="P87" i="16"/>
  <c r="J81" i="16"/>
  <c r="J80" i="16"/>
  <c r="F80" i="16"/>
  <c r="F78" i="16"/>
  <c r="E76" i="16"/>
  <c r="J55" i="16"/>
  <c r="J54" i="16"/>
  <c r="F54" i="16"/>
  <c r="F52" i="16"/>
  <c r="E50" i="16"/>
  <c r="J18" i="16"/>
  <c r="E18" i="16"/>
  <c r="F81" i="16"/>
  <c r="J17" i="16"/>
  <c r="J12" i="16"/>
  <c r="J52" i="16" s="1"/>
  <c r="E7" i="16"/>
  <c r="E74" i="16"/>
  <c r="J39" i="15"/>
  <c r="J38" i="15"/>
  <c r="AY71" i="1" s="1"/>
  <c r="J37" i="15"/>
  <c r="AX71" i="1"/>
  <c r="BI303" i="15"/>
  <c r="BH303" i="15"/>
  <c r="BG303" i="15"/>
  <c r="BF303" i="15"/>
  <c r="T303" i="15"/>
  <c r="T302" i="15" s="1"/>
  <c r="T301" i="15" s="1"/>
  <c r="R303" i="15"/>
  <c r="R302" i="15" s="1"/>
  <c r="R301" i="15" s="1"/>
  <c r="P303" i="15"/>
  <c r="P302" i="15"/>
  <c r="P301" i="15" s="1"/>
  <c r="BI298" i="15"/>
  <c r="BH298" i="15"/>
  <c r="BG298" i="15"/>
  <c r="BF298" i="15"/>
  <c r="T298" i="15"/>
  <c r="T297" i="15"/>
  <c r="R298" i="15"/>
  <c r="R297" i="15" s="1"/>
  <c r="P298" i="15"/>
  <c r="P297" i="15" s="1"/>
  <c r="BI294" i="15"/>
  <c r="BH294" i="15"/>
  <c r="BG294" i="15"/>
  <c r="BF294" i="15"/>
  <c r="T294" i="15"/>
  <c r="R294" i="15"/>
  <c r="P294" i="15"/>
  <c r="BI291" i="15"/>
  <c r="BH291" i="15"/>
  <c r="BG291" i="15"/>
  <c r="BF291" i="15"/>
  <c r="T291" i="15"/>
  <c r="R291" i="15"/>
  <c r="P291" i="15"/>
  <c r="BI287" i="15"/>
  <c r="BH287" i="15"/>
  <c r="BG287" i="15"/>
  <c r="BF287" i="15"/>
  <c r="T287" i="15"/>
  <c r="R287" i="15"/>
  <c r="P287" i="15"/>
  <c r="BI284" i="15"/>
  <c r="BH284" i="15"/>
  <c r="BG284" i="15"/>
  <c r="BF284" i="15"/>
  <c r="T284" i="15"/>
  <c r="R284" i="15"/>
  <c r="P284" i="15"/>
  <c r="BI280" i="15"/>
  <c r="BH280" i="15"/>
  <c r="BG280" i="15"/>
  <c r="BF280" i="15"/>
  <c r="T280" i="15"/>
  <c r="R280" i="15"/>
  <c r="P280" i="15"/>
  <c r="BI277" i="15"/>
  <c r="BH277" i="15"/>
  <c r="BG277" i="15"/>
  <c r="BF277" i="15"/>
  <c r="T277" i="15"/>
  <c r="R277" i="15"/>
  <c r="P277" i="15"/>
  <c r="BI273" i="15"/>
  <c r="BH273" i="15"/>
  <c r="BG273" i="15"/>
  <c r="BF273" i="15"/>
  <c r="T273" i="15"/>
  <c r="R273" i="15"/>
  <c r="P273" i="15"/>
  <c r="BI270" i="15"/>
  <c r="BH270" i="15"/>
  <c r="BG270" i="15"/>
  <c r="BF270" i="15"/>
  <c r="T270" i="15"/>
  <c r="R270" i="15"/>
  <c r="P270" i="15"/>
  <c r="BI267" i="15"/>
  <c r="BH267" i="15"/>
  <c r="BG267" i="15"/>
  <c r="BF267" i="15"/>
  <c r="T267" i="15"/>
  <c r="R267" i="15"/>
  <c r="P267" i="15"/>
  <c r="BI265" i="15"/>
  <c r="BH265" i="15"/>
  <c r="BG265" i="15"/>
  <c r="BF265" i="15"/>
  <c r="T265" i="15"/>
  <c r="R265" i="15"/>
  <c r="P265" i="15"/>
  <c r="BI262" i="15"/>
  <c r="BH262" i="15"/>
  <c r="BG262" i="15"/>
  <c r="BF262" i="15"/>
  <c r="T262" i="15"/>
  <c r="R262" i="15"/>
  <c r="P262" i="15"/>
  <c r="BI260" i="15"/>
  <c r="BH260" i="15"/>
  <c r="BG260" i="15"/>
  <c r="BF260" i="15"/>
  <c r="T260" i="15"/>
  <c r="R260" i="15"/>
  <c r="P260" i="15"/>
  <c r="BI257" i="15"/>
  <c r="BH257" i="15"/>
  <c r="BG257" i="15"/>
  <c r="BF257" i="15"/>
  <c r="T257" i="15"/>
  <c r="R257" i="15"/>
  <c r="P257" i="15"/>
  <c r="BI254" i="15"/>
  <c r="BH254" i="15"/>
  <c r="BG254" i="15"/>
  <c r="BF254" i="15"/>
  <c r="T254" i="15"/>
  <c r="R254" i="15"/>
  <c r="P254" i="15"/>
  <c r="BI251" i="15"/>
  <c r="BH251" i="15"/>
  <c r="BG251" i="15"/>
  <c r="BF251" i="15"/>
  <c r="T251" i="15"/>
  <c r="R251" i="15"/>
  <c r="P251" i="15"/>
  <c r="BI249" i="15"/>
  <c r="BH249" i="15"/>
  <c r="BG249" i="15"/>
  <c r="BF249" i="15"/>
  <c r="T249" i="15"/>
  <c r="R249" i="15"/>
  <c r="P249" i="15"/>
  <c r="BI247" i="15"/>
  <c r="BH247" i="15"/>
  <c r="BG247" i="15"/>
  <c r="BF247" i="15"/>
  <c r="T247" i="15"/>
  <c r="R247" i="15"/>
  <c r="P247" i="15"/>
  <c r="BI244" i="15"/>
  <c r="BH244" i="15"/>
  <c r="BG244" i="15"/>
  <c r="BF244" i="15"/>
  <c r="T244" i="15"/>
  <c r="R244" i="15"/>
  <c r="P244" i="15"/>
  <c r="BI242" i="15"/>
  <c r="BH242" i="15"/>
  <c r="BG242" i="15"/>
  <c r="BF242" i="15"/>
  <c r="T242" i="15"/>
  <c r="R242" i="15"/>
  <c r="P242" i="15"/>
  <c r="BI239" i="15"/>
  <c r="BH239" i="15"/>
  <c r="BG239" i="15"/>
  <c r="BF239" i="15"/>
  <c r="T239" i="15"/>
  <c r="R239" i="15"/>
  <c r="P239" i="15"/>
  <c r="BI237" i="15"/>
  <c r="BH237" i="15"/>
  <c r="BG237" i="15"/>
  <c r="BF237" i="15"/>
  <c r="T237" i="15"/>
  <c r="R237" i="15"/>
  <c r="P237" i="15"/>
  <c r="BI234" i="15"/>
  <c r="BH234" i="15"/>
  <c r="BG234" i="15"/>
  <c r="BF234" i="15"/>
  <c r="T234" i="15"/>
  <c r="R234" i="15"/>
  <c r="P234" i="15"/>
  <c r="BI231" i="15"/>
  <c r="BH231" i="15"/>
  <c r="BG231" i="15"/>
  <c r="BF231" i="15"/>
  <c r="T231" i="15"/>
  <c r="R231" i="15"/>
  <c r="P231" i="15"/>
  <c r="BI228" i="15"/>
  <c r="BH228" i="15"/>
  <c r="BG228" i="15"/>
  <c r="BF228" i="15"/>
  <c r="T228" i="15"/>
  <c r="R228" i="15"/>
  <c r="P228" i="15"/>
  <c r="BI224" i="15"/>
  <c r="BH224" i="15"/>
  <c r="BG224" i="15"/>
  <c r="BF224" i="15"/>
  <c r="T224" i="15"/>
  <c r="R224" i="15"/>
  <c r="P224" i="15"/>
  <c r="BI221" i="15"/>
  <c r="BH221" i="15"/>
  <c r="BG221" i="15"/>
  <c r="BF221" i="15"/>
  <c r="T221" i="15"/>
  <c r="R221" i="15"/>
  <c r="P221" i="15"/>
  <c r="BI218" i="15"/>
  <c r="BH218" i="15"/>
  <c r="BG218" i="15"/>
  <c r="BF218" i="15"/>
  <c r="T218" i="15"/>
  <c r="R218" i="15"/>
  <c r="P218" i="15"/>
  <c r="BI215" i="15"/>
  <c r="BH215" i="15"/>
  <c r="BG215" i="15"/>
  <c r="BF215" i="15"/>
  <c r="T215" i="15"/>
  <c r="R215" i="15"/>
  <c r="P215" i="15"/>
  <c r="BI212" i="15"/>
  <c r="BH212" i="15"/>
  <c r="BG212" i="15"/>
  <c r="BF212" i="15"/>
  <c r="T212" i="15"/>
  <c r="R212" i="15"/>
  <c r="P212" i="15"/>
  <c r="BI209" i="15"/>
  <c r="BH209" i="15"/>
  <c r="BG209" i="15"/>
  <c r="BF209" i="15"/>
  <c r="T209" i="15"/>
  <c r="R209" i="15"/>
  <c r="P209" i="15"/>
  <c r="BI206" i="15"/>
  <c r="BH206" i="15"/>
  <c r="BG206" i="15"/>
  <c r="BF206" i="15"/>
  <c r="T206" i="15"/>
  <c r="R206" i="15"/>
  <c r="P206" i="15"/>
  <c r="BI203" i="15"/>
  <c r="BH203" i="15"/>
  <c r="BG203" i="15"/>
  <c r="BF203" i="15"/>
  <c r="T203" i="15"/>
  <c r="R203" i="15"/>
  <c r="P203" i="15"/>
  <c r="BI200" i="15"/>
  <c r="BH200" i="15"/>
  <c r="BG200" i="15"/>
  <c r="BF200" i="15"/>
  <c r="T200" i="15"/>
  <c r="R200" i="15"/>
  <c r="P200" i="15"/>
  <c r="BI197" i="15"/>
  <c r="BH197" i="15"/>
  <c r="BG197" i="15"/>
  <c r="BF197" i="15"/>
  <c r="T197" i="15"/>
  <c r="R197" i="15"/>
  <c r="P197" i="15"/>
  <c r="BI194" i="15"/>
  <c r="BH194" i="15"/>
  <c r="BG194" i="15"/>
  <c r="BF194" i="15"/>
  <c r="T194" i="15"/>
  <c r="R194" i="15"/>
  <c r="P194" i="15"/>
  <c r="BI191" i="15"/>
  <c r="BH191" i="15"/>
  <c r="BG191" i="15"/>
  <c r="BF191" i="15"/>
  <c r="T191" i="15"/>
  <c r="R191" i="15"/>
  <c r="P191" i="15"/>
  <c r="BI186" i="15"/>
  <c r="BH186" i="15"/>
  <c r="BG186" i="15"/>
  <c r="BF186" i="15"/>
  <c r="T186" i="15"/>
  <c r="T185" i="15"/>
  <c r="R186" i="15"/>
  <c r="R185" i="15"/>
  <c r="P186" i="15"/>
  <c r="P185" i="15" s="1"/>
  <c r="BI183" i="15"/>
  <c r="BH183" i="15"/>
  <c r="BG183" i="15"/>
  <c r="BF183" i="15"/>
  <c r="T183" i="15"/>
  <c r="R183" i="15"/>
  <c r="P183" i="15"/>
  <c r="BI180" i="15"/>
  <c r="BH180" i="15"/>
  <c r="BG180" i="15"/>
  <c r="BF180" i="15"/>
  <c r="T180" i="15"/>
  <c r="R180" i="15"/>
  <c r="P180" i="15"/>
  <c r="BI176" i="15"/>
  <c r="BH176" i="15"/>
  <c r="BG176" i="15"/>
  <c r="BF176" i="15"/>
  <c r="T176" i="15"/>
  <c r="R176" i="15"/>
  <c r="P176" i="15"/>
  <c r="BI173" i="15"/>
  <c r="BH173" i="15"/>
  <c r="BG173" i="15"/>
  <c r="BF173" i="15"/>
  <c r="T173" i="15"/>
  <c r="R173" i="15"/>
  <c r="P173" i="15"/>
  <c r="BI170" i="15"/>
  <c r="BH170" i="15"/>
  <c r="BG170" i="15"/>
  <c r="BF170" i="15"/>
  <c r="T170" i="15"/>
  <c r="R170" i="15"/>
  <c r="P170" i="15"/>
  <c r="BI167" i="15"/>
  <c r="BH167" i="15"/>
  <c r="BG167" i="15"/>
  <c r="BF167" i="15"/>
  <c r="T167" i="15"/>
  <c r="R167" i="15"/>
  <c r="P167" i="15"/>
  <c r="BI164" i="15"/>
  <c r="BH164" i="15"/>
  <c r="BG164" i="15"/>
  <c r="BF164" i="15"/>
  <c r="T164" i="15"/>
  <c r="R164" i="15"/>
  <c r="P164" i="15"/>
  <c r="BI161" i="15"/>
  <c r="BH161" i="15"/>
  <c r="BG161" i="15"/>
  <c r="BF161" i="15"/>
  <c r="T161" i="15"/>
  <c r="R161" i="15"/>
  <c r="P161" i="15"/>
  <c r="BI159" i="15"/>
  <c r="BH159" i="15"/>
  <c r="BG159" i="15"/>
  <c r="BF159" i="15"/>
  <c r="T159" i="15"/>
  <c r="R159" i="15"/>
  <c r="P159" i="15"/>
  <c r="BI156" i="15"/>
  <c r="BH156" i="15"/>
  <c r="BG156" i="15"/>
  <c r="BF156" i="15"/>
  <c r="T156" i="15"/>
  <c r="R156" i="15"/>
  <c r="P156" i="15"/>
  <c r="BI153" i="15"/>
  <c r="BH153" i="15"/>
  <c r="BG153" i="15"/>
  <c r="BF153" i="15"/>
  <c r="T153" i="15"/>
  <c r="R153" i="15"/>
  <c r="P153" i="15"/>
  <c r="BI150" i="15"/>
  <c r="BH150" i="15"/>
  <c r="BG150" i="15"/>
  <c r="BF150" i="15"/>
  <c r="T150" i="15"/>
  <c r="R150" i="15"/>
  <c r="P150" i="15"/>
  <c r="BI147" i="15"/>
  <c r="BH147" i="15"/>
  <c r="BG147" i="15"/>
  <c r="BF147" i="15"/>
  <c r="T147" i="15"/>
  <c r="R147" i="15"/>
  <c r="P147" i="15"/>
  <c r="BI143" i="15"/>
  <c r="BH143" i="15"/>
  <c r="BG143" i="15"/>
  <c r="BF143" i="15"/>
  <c r="T143" i="15"/>
  <c r="R143" i="15"/>
  <c r="P143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2" i="15"/>
  <c r="BH132" i="15"/>
  <c r="BG132" i="15"/>
  <c r="BF132" i="15"/>
  <c r="T132" i="15"/>
  <c r="R132" i="15"/>
  <c r="P132" i="15"/>
  <c r="BI128" i="15"/>
  <c r="BH128" i="15"/>
  <c r="BG128" i="15"/>
  <c r="BF128" i="15"/>
  <c r="T128" i="15"/>
  <c r="R128" i="15"/>
  <c r="P128" i="15"/>
  <c r="BI125" i="15"/>
  <c r="BH125" i="15"/>
  <c r="BG125" i="15"/>
  <c r="BF125" i="15"/>
  <c r="T125" i="15"/>
  <c r="R125" i="15"/>
  <c r="P125" i="15"/>
  <c r="BI122" i="15"/>
  <c r="BH122" i="15"/>
  <c r="BG122" i="15"/>
  <c r="BF122" i="15"/>
  <c r="T122" i="15"/>
  <c r="R122" i="15"/>
  <c r="P122" i="15"/>
  <c r="BI119" i="15"/>
  <c r="BH119" i="15"/>
  <c r="BG119" i="15"/>
  <c r="BF119" i="15"/>
  <c r="T119" i="15"/>
  <c r="R119" i="15"/>
  <c r="P119" i="15"/>
  <c r="BI116" i="15"/>
  <c r="BH116" i="15"/>
  <c r="BG116" i="15"/>
  <c r="BF116" i="15"/>
  <c r="T116" i="15"/>
  <c r="R116" i="15"/>
  <c r="P116" i="15"/>
  <c r="BI113" i="15"/>
  <c r="BH113" i="15"/>
  <c r="BG113" i="15"/>
  <c r="BF113" i="15"/>
  <c r="T113" i="15"/>
  <c r="R113" i="15"/>
  <c r="P113" i="15"/>
  <c r="BI110" i="15"/>
  <c r="BH110" i="15"/>
  <c r="BG110" i="15"/>
  <c r="BF110" i="15"/>
  <c r="T110" i="15"/>
  <c r="R110" i="15"/>
  <c r="P110" i="15"/>
  <c r="BI107" i="15"/>
  <c r="BH107" i="15"/>
  <c r="BG107" i="15"/>
  <c r="BF107" i="15"/>
  <c r="T107" i="15"/>
  <c r="R107" i="15"/>
  <c r="P107" i="15"/>
  <c r="BI104" i="15"/>
  <c r="BH104" i="15"/>
  <c r="BG104" i="15"/>
  <c r="BF104" i="15"/>
  <c r="T104" i="15"/>
  <c r="R104" i="15"/>
  <c r="P104" i="15"/>
  <c r="BI101" i="15"/>
  <c r="BH101" i="15"/>
  <c r="BG101" i="15"/>
  <c r="BF101" i="15"/>
  <c r="T101" i="15"/>
  <c r="R101" i="15"/>
  <c r="P101" i="15"/>
  <c r="BI98" i="15"/>
  <c r="BH98" i="15"/>
  <c r="BG98" i="15"/>
  <c r="BF98" i="15"/>
  <c r="T98" i="15"/>
  <c r="R98" i="15"/>
  <c r="P98" i="15"/>
  <c r="J92" i="15"/>
  <c r="J91" i="15"/>
  <c r="F91" i="15"/>
  <c r="F89" i="15"/>
  <c r="E87" i="15"/>
  <c r="J59" i="15"/>
  <c r="J58" i="15"/>
  <c r="F58" i="15"/>
  <c r="F56" i="15"/>
  <c r="E54" i="15"/>
  <c r="J20" i="15"/>
  <c r="E20" i="15"/>
  <c r="F92" i="15" s="1"/>
  <c r="J19" i="15"/>
  <c r="J14" i="15"/>
  <c r="J89" i="15"/>
  <c r="E7" i="15"/>
  <c r="E50" i="15"/>
  <c r="J39" i="14"/>
  <c r="J38" i="14"/>
  <c r="AY70" i="1"/>
  <c r="J37" i="14"/>
  <c r="AX70" i="1"/>
  <c r="BI436" i="14"/>
  <c r="BH436" i="14"/>
  <c r="BG436" i="14"/>
  <c r="BF436" i="14"/>
  <c r="T436" i="14"/>
  <c r="R436" i="14"/>
  <c r="P436" i="14"/>
  <c r="BI432" i="14"/>
  <c r="BH432" i="14"/>
  <c r="BG432" i="14"/>
  <c r="BF432" i="14"/>
  <c r="T432" i="14"/>
  <c r="R432" i="14"/>
  <c r="P432" i="14"/>
  <c r="BI427" i="14"/>
  <c r="BH427" i="14"/>
  <c r="BG427" i="14"/>
  <c r="BF427" i="14"/>
  <c r="T427" i="14"/>
  <c r="R427" i="14"/>
  <c r="P427" i="14"/>
  <c r="BI424" i="14"/>
  <c r="BH424" i="14"/>
  <c r="BG424" i="14"/>
  <c r="BF424" i="14"/>
  <c r="T424" i="14"/>
  <c r="R424" i="14"/>
  <c r="P424" i="14"/>
  <c r="BI420" i="14"/>
  <c r="BH420" i="14"/>
  <c r="BG420" i="14"/>
  <c r="BF420" i="14"/>
  <c r="T420" i="14"/>
  <c r="R420" i="14"/>
  <c r="P420" i="14"/>
  <c r="BI416" i="14"/>
  <c r="BH416" i="14"/>
  <c r="BG416" i="14"/>
  <c r="BF416" i="14"/>
  <c r="T416" i="14"/>
  <c r="R416" i="14"/>
  <c r="P416" i="14"/>
  <c r="BI413" i="14"/>
  <c r="BH413" i="14"/>
  <c r="BG413" i="14"/>
  <c r="BF413" i="14"/>
  <c r="T413" i="14"/>
  <c r="R413" i="14"/>
  <c r="P413" i="14"/>
  <c r="BI409" i="14"/>
  <c r="BH409" i="14"/>
  <c r="BG409" i="14"/>
  <c r="BF409" i="14"/>
  <c r="T409" i="14"/>
  <c r="R409" i="14"/>
  <c r="P409" i="14"/>
  <c r="BI406" i="14"/>
  <c r="BH406" i="14"/>
  <c r="BG406" i="14"/>
  <c r="BF406" i="14"/>
  <c r="T406" i="14"/>
  <c r="R406" i="14"/>
  <c r="P406" i="14"/>
  <c r="BI400" i="14"/>
  <c r="BH400" i="14"/>
  <c r="BG400" i="14"/>
  <c r="BF400" i="14"/>
  <c r="T400" i="14"/>
  <c r="R400" i="14"/>
  <c r="P400" i="14"/>
  <c r="BI397" i="14"/>
  <c r="BH397" i="14"/>
  <c r="BG397" i="14"/>
  <c r="BF397" i="14"/>
  <c r="T397" i="14"/>
  <c r="R397" i="14"/>
  <c r="P397" i="14"/>
  <c r="BI393" i="14"/>
  <c r="BH393" i="14"/>
  <c r="BG393" i="14"/>
  <c r="BF393" i="14"/>
  <c r="T393" i="14"/>
  <c r="R393" i="14"/>
  <c r="P393" i="14"/>
  <c r="BI390" i="14"/>
  <c r="BH390" i="14"/>
  <c r="BG390" i="14"/>
  <c r="BF390" i="14"/>
  <c r="T390" i="14"/>
  <c r="R390" i="14"/>
  <c r="P390" i="14"/>
  <c r="BI388" i="14"/>
  <c r="BH388" i="14"/>
  <c r="BG388" i="14"/>
  <c r="BF388" i="14"/>
  <c r="T388" i="14"/>
  <c r="R388" i="14"/>
  <c r="P388" i="14"/>
  <c r="BI386" i="14"/>
  <c r="BH386" i="14"/>
  <c r="BG386" i="14"/>
  <c r="BF386" i="14"/>
  <c r="T386" i="14"/>
  <c r="R386" i="14"/>
  <c r="P386" i="14"/>
  <c r="BI384" i="14"/>
  <c r="BH384" i="14"/>
  <c r="BG384" i="14"/>
  <c r="BF384" i="14"/>
  <c r="T384" i="14"/>
  <c r="R384" i="14"/>
  <c r="P384" i="14"/>
  <c r="BI382" i="14"/>
  <c r="BH382" i="14"/>
  <c r="BG382" i="14"/>
  <c r="BF382" i="14"/>
  <c r="T382" i="14"/>
  <c r="R382" i="14"/>
  <c r="P382" i="14"/>
  <c r="BI379" i="14"/>
  <c r="BH379" i="14"/>
  <c r="BG379" i="14"/>
  <c r="BF379" i="14"/>
  <c r="T379" i="14"/>
  <c r="R379" i="14"/>
  <c r="P379" i="14"/>
  <c r="BI376" i="14"/>
  <c r="BH376" i="14"/>
  <c r="BG376" i="14"/>
  <c r="BF376" i="14"/>
  <c r="T376" i="14"/>
  <c r="R376" i="14"/>
  <c r="P376" i="14"/>
  <c r="BI373" i="14"/>
  <c r="BH373" i="14"/>
  <c r="BG373" i="14"/>
  <c r="BF373" i="14"/>
  <c r="T373" i="14"/>
  <c r="R373" i="14"/>
  <c r="P373" i="14"/>
  <c r="BI370" i="14"/>
  <c r="BH370" i="14"/>
  <c r="BG370" i="14"/>
  <c r="BF370" i="14"/>
  <c r="T370" i="14"/>
  <c r="R370" i="14"/>
  <c r="P370" i="14"/>
  <c r="BI367" i="14"/>
  <c r="BH367" i="14"/>
  <c r="BG367" i="14"/>
  <c r="BF367" i="14"/>
  <c r="T367" i="14"/>
  <c r="R367" i="14"/>
  <c r="P367" i="14"/>
  <c r="BI364" i="14"/>
  <c r="BH364" i="14"/>
  <c r="BG364" i="14"/>
  <c r="BF364" i="14"/>
  <c r="T364" i="14"/>
  <c r="R364" i="14"/>
  <c r="P364" i="14"/>
  <c r="BI359" i="14"/>
  <c r="BH359" i="14"/>
  <c r="BG359" i="14"/>
  <c r="BF359" i="14"/>
  <c r="T359" i="14"/>
  <c r="R359" i="14"/>
  <c r="P359" i="14"/>
  <c r="BI357" i="14"/>
  <c r="BH357" i="14"/>
  <c r="BG357" i="14"/>
  <c r="BF357" i="14"/>
  <c r="T357" i="14"/>
  <c r="R357" i="14"/>
  <c r="P357" i="14"/>
  <c r="BI355" i="14"/>
  <c r="BH355" i="14"/>
  <c r="BG355" i="14"/>
  <c r="BF355" i="14"/>
  <c r="T355" i="14"/>
  <c r="R355" i="14"/>
  <c r="P355" i="14"/>
  <c r="BI350" i="14"/>
  <c r="BH350" i="14"/>
  <c r="BG350" i="14"/>
  <c r="BF350" i="14"/>
  <c r="T350" i="14"/>
  <c r="R350" i="14"/>
  <c r="P350" i="14"/>
  <c r="BI348" i="14"/>
  <c r="BH348" i="14"/>
  <c r="BG348" i="14"/>
  <c r="BF348" i="14"/>
  <c r="T348" i="14"/>
  <c r="R348" i="14"/>
  <c r="P348" i="14"/>
  <c r="BI345" i="14"/>
  <c r="BH345" i="14"/>
  <c r="BG345" i="14"/>
  <c r="BF345" i="14"/>
  <c r="T345" i="14"/>
  <c r="R345" i="14"/>
  <c r="P345" i="14"/>
  <c r="BI341" i="14"/>
  <c r="BH341" i="14"/>
  <c r="BG341" i="14"/>
  <c r="BF341" i="14"/>
  <c r="T341" i="14"/>
  <c r="R341" i="14"/>
  <c r="P341" i="14"/>
  <c r="BI338" i="14"/>
  <c r="BH338" i="14"/>
  <c r="BG338" i="14"/>
  <c r="BF338" i="14"/>
  <c r="T338" i="14"/>
  <c r="R338" i="14"/>
  <c r="P338" i="14"/>
  <c r="BI335" i="14"/>
  <c r="BH335" i="14"/>
  <c r="BG335" i="14"/>
  <c r="BF335" i="14"/>
  <c r="T335" i="14"/>
  <c r="R335" i="14"/>
  <c r="P335" i="14"/>
  <c r="BI331" i="14"/>
  <c r="BH331" i="14"/>
  <c r="BG331" i="14"/>
  <c r="BF331" i="14"/>
  <c r="T331" i="14"/>
  <c r="R331" i="14"/>
  <c r="P331" i="14"/>
  <c r="BI328" i="14"/>
  <c r="BH328" i="14"/>
  <c r="BG328" i="14"/>
  <c r="BF328" i="14"/>
  <c r="T328" i="14"/>
  <c r="R328" i="14"/>
  <c r="P328" i="14"/>
  <c r="BI324" i="14"/>
  <c r="BH324" i="14"/>
  <c r="BG324" i="14"/>
  <c r="BF324" i="14"/>
  <c r="T324" i="14"/>
  <c r="R324" i="14"/>
  <c r="P324" i="14"/>
  <c r="BI320" i="14"/>
  <c r="BH320" i="14"/>
  <c r="BG320" i="14"/>
  <c r="BF320" i="14"/>
  <c r="T320" i="14"/>
  <c r="R320" i="14"/>
  <c r="P320" i="14"/>
  <c r="BI316" i="14"/>
  <c r="BH316" i="14"/>
  <c r="BG316" i="14"/>
  <c r="BF316" i="14"/>
  <c r="T316" i="14"/>
  <c r="R316" i="14"/>
  <c r="P316" i="14"/>
  <c r="BI313" i="14"/>
  <c r="BH313" i="14"/>
  <c r="BG313" i="14"/>
  <c r="BF313" i="14"/>
  <c r="T313" i="14"/>
  <c r="R313" i="14"/>
  <c r="P313" i="14"/>
  <c r="BI310" i="14"/>
  <c r="BH310" i="14"/>
  <c r="BG310" i="14"/>
  <c r="BF310" i="14"/>
  <c r="T310" i="14"/>
  <c r="R310" i="14"/>
  <c r="P310" i="14"/>
  <c r="BI307" i="14"/>
  <c r="BH307" i="14"/>
  <c r="BG307" i="14"/>
  <c r="BF307" i="14"/>
  <c r="T307" i="14"/>
  <c r="R307" i="14"/>
  <c r="P307" i="14"/>
  <c r="BI305" i="14"/>
  <c r="BH305" i="14"/>
  <c r="BG305" i="14"/>
  <c r="BF305" i="14"/>
  <c r="T305" i="14"/>
  <c r="R305" i="14"/>
  <c r="P305" i="14"/>
  <c r="BI299" i="14"/>
  <c r="BH299" i="14"/>
  <c r="BG299" i="14"/>
  <c r="BF299" i="14"/>
  <c r="T299" i="14"/>
  <c r="R299" i="14"/>
  <c r="P299" i="14"/>
  <c r="BI297" i="14"/>
  <c r="BH297" i="14"/>
  <c r="BG297" i="14"/>
  <c r="BF297" i="14"/>
  <c r="T297" i="14"/>
  <c r="R297" i="14"/>
  <c r="P297" i="14"/>
  <c r="BI295" i="14"/>
  <c r="BH295" i="14"/>
  <c r="BG295" i="14"/>
  <c r="BF295" i="14"/>
  <c r="T295" i="14"/>
  <c r="R295" i="14"/>
  <c r="P295" i="14"/>
  <c r="BI293" i="14"/>
  <c r="BH293" i="14"/>
  <c r="BG293" i="14"/>
  <c r="BF293" i="14"/>
  <c r="T293" i="14"/>
  <c r="R293" i="14"/>
  <c r="P293" i="14"/>
  <c r="BI291" i="14"/>
  <c r="BH291" i="14"/>
  <c r="BG291" i="14"/>
  <c r="BF291" i="14"/>
  <c r="T291" i="14"/>
  <c r="R291" i="14"/>
  <c r="P291" i="14"/>
  <c r="BI288" i="14"/>
  <c r="BH288" i="14"/>
  <c r="BG288" i="14"/>
  <c r="BF288" i="14"/>
  <c r="T288" i="14"/>
  <c r="R288" i="14"/>
  <c r="P288" i="14"/>
  <c r="BI285" i="14"/>
  <c r="BH285" i="14"/>
  <c r="BG285" i="14"/>
  <c r="BF285" i="14"/>
  <c r="T285" i="14"/>
  <c r="R285" i="14"/>
  <c r="P285" i="14"/>
  <c r="BI282" i="14"/>
  <c r="BH282" i="14"/>
  <c r="BG282" i="14"/>
  <c r="BF282" i="14"/>
  <c r="T282" i="14"/>
  <c r="R282" i="14"/>
  <c r="P282" i="14"/>
  <c r="BI279" i="14"/>
  <c r="BH279" i="14"/>
  <c r="BG279" i="14"/>
  <c r="BF279" i="14"/>
  <c r="T279" i="14"/>
  <c r="R279" i="14"/>
  <c r="P279" i="14"/>
  <c r="BI277" i="14"/>
  <c r="BH277" i="14"/>
  <c r="BG277" i="14"/>
  <c r="BF277" i="14"/>
  <c r="T277" i="14"/>
  <c r="R277" i="14"/>
  <c r="P277" i="14"/>
  <c r="BI274" i="14"/>
  <c r="BH274" i="14"/>
  <c r="BG274" i="14"/>
  <c r="BF274" i="14"/>
  <c r="T274" i="14"/>
  <c r="R274" i="14"/>
  <c r="P274" i="14"/>
  <c r="BI271" i="14"/>
  <c r="BH271" i="14"/>
  <c r="BG271" i="14"/>
  <c r="BF271" i="14"/>
  <c r="T271" i="14"/>
  <c r="R271" i="14"/>
  <c r="P271" i="14"/>
  <c r="BI267" i="14"/>
  <c r="BH267" i="14"/>
  <c r="BG267" i="14"/>
  <c r="BF267" i="14"/>
  <c r="T267" i="14"/>
  <c r="R267" i="14"/>
  <c r="P267" i="14"/>
  <c r="BI264" i="14"/>
  <c r="BH264" i="14"/>
  <c r="BG264" i="14"/>
  <c r="BF264" i="14"/>
  <c r="T264" i="14"/>
  <c r="R264" i="14"/>
  <c r="P264" i="14"/>
  <c r="BI259" i="14"/>
  <c r="BH259" i="14"/>
  <c r="BG259" i="14"/>
  <c r="BF259" i="14"/>
  <c r="T259" i="14"/>
  <c r="R259" i="14"/>
  <c r="P259" i="14"/>
  <c r="BI256" i="14"/>
  <c r="BH256" i="14"/>
  <c r="BG256" i="14"/>
  <c r="BF256" i="14"/>
  <c r="T256" i="14"/>
  <c r="R256" i="14"/>
  <c r="P256" i="14"/>
  <c r="BI253" i="14"/>
  <c r="BH253" i="14"/>
  <c r="BG253" i="14"/>
  <c r="BF253" i="14"/>
  <c r="T253" i="14"/>
  <c r="R253" i="14"/>
  <c r="P253" i="14"/>
  <c r="BI250" i="14"/>
  <c r="BH250" i="14"/>
  <c r="BG250" i="14"/>
  <c r="BF250" i="14"/>
  <c r="T250" i="14"/>
  <c r="R250" i="14"/>
  <c r="P250" i="14"/>
  <c r="BI246" i="14"/>
  <c r="BH246" i="14"/>
  <c r="BG246" i="14"/>
  <c r="BF246" i="14"/>
  <c r="T246" i="14"/>
  <c r="R246" i="14"/>
  <c r="P246" i="14"/>
  <c r="BI224" i="14"/>
  <c r="BH224" i="14"/>
  <c r="BG224" i="14"/>
  <c r="BF224" i="14"/>
  <c r="T224" i="14"/>
  <c r="R224" i="14"/>
  <c r="P224" i="14"/>
  <c r="BI221" i="14"/>
  <c r="BH221" i="14"/>
  <c r="BG221" i="14"/>
  <c r="BF221" i="14"/>
  <c r="T221" i="14"/>
  <c r="R221" i="14"/>
  <c r="P221" i="14"/>
  <c r="BI218" i="14"/>
  <c r="BH218" i="14"/>
  <c r="BG218" i="14"/>
  <c r="BF218" i="14"/>
  <c r="T218" i="14"/>
  <c r="R218" i="14"/>
  <c r="P218" i="14"/>
  <c r="BI214" i="14"/>
  <c r="BH214" i="14"/>
  <c r="BG214" i="14"/>
  <c r="BF214" i="14"/>
  <c r="T214" i="14"/>
  <c r="R214" i="14"/>
  <c r="P214" i="14"/>
  <c r="BI211" i="14"/>
  <c r="BH211" i="14"/>
  <c r="BG211" i="14"/>
  <c r="BF211" i="14"/>
  <c r="T211" i="14"/>
  <c r="R211" i="14"/>
  <c r="P211" i="14"/>
  <c r="BI208" i="14"/>
  <c r="BH208" i="14"/>
  <c r="BG208" i="14"/>
  <c r="BF208" i="14"/>
  <c r="T208" i="14"/>
  <c r="R208" i="14"/>
  <c r="P208" i="14"/>
  <c r="BI205" i="14"/>
  <c r="BH205" i="14"/>
  <c r="BG205" i="14"/>
  <c r="BF205" i="14"/>
  <c r="T205" i="14"/>
  <c r="R205" i="14"/>
  <c r="P205" i="14"/>
  <c r="BI202" i="14"/>
  <c r="BH202" i="14"/>
  <c r="BG202" i="14"/>
  <c r="BF202" i="14"/>
  <c r="T202" i="14"/>
  <c r="R202" i="14"/>
  <c r="P202" i="14"/>
  <c r="BI199" i="14"/>
  <c r="BH199" i="14"/>
  <c r="BG199" i="14"/>
  <c r="BF199" i="14"/>
  <c r="T199" i="14"/>
  <c r="R199" i="14"/>
  <c r="P199" i="14"/>
  <c r="BI196" i="14"/>
  <c r="BH196" i="14"/>
  <c r="BG196" i="14"/>
  <c r="BF196" i="14"/>
  <c r="T196" i="14"/>
  <c r="R196" i="14"/>
  <c r="P196" i="14"/>
  <c r="BI193" i="14"/>
  <c r="BH193" i="14"/>
  <c r="BG193" i="14"/>
  <c r="BF193" i="14"/>
  <c r="T193" i="14"/>
  <c r="R193" i="14"/>
  <c r="P193" i="14"/>
  <c r="BI190" i="14"/>
  <c r="BH190" i="14"/>
  <c r="BG190" i="14"/>
  <c r="BF190" i="14"/>
  <c r="T190" i="14"/>
  <c r="R190" i="14"/>
  <c r="P190" i="14"/>
  <c r="BI187" i="14"/>
  <c r="BH187" i="14"/>
  <c r="BG187" i="14"/>
  <c r="BF187" i="14"/>
  <c r="T187" i="14"/>
  <c r="R187" i="14"/>
  <c r="P187" i="14"/>
  <c r="BI180" i="14"/>
  <c r="BH180" i="14"/>
  <c r="BG180" i="14"/>
  <c r="BF180" i="14"/>
  <c r="T180" i="14"/>
  <c r="R180" i="14"/>
  <c r="P180" i="14"/>
  <c r="BI177" i="14"/>
  <c r="BH177" i="14"/>
  <c r="BG177" i="14"/>
  <c r="BF177" i="14"/>
  <c r="T177" i="14"/>
  <c r="R177" i="14"/>
  <c r="P177" i="14"/>
  <c r="BI174" i="14"/>
  <c r="BH174" i="14"/>
  <c r="BG174" i="14"/>
  <c r="BF174" i="14"/>
  <c r="T174" i="14"/>
  <c r="R174" i="14"/>
  <c r="P174" i="14"/>
  <c r="BI171" i="14"/>
  <c r="BH171" i="14"/>
  <c r="BG171" i="14"/>
  <c r="BF171" i="14"/>
  <c r="T171" i="14"/>
  <c r="R171" i="14"/>
  <c r="P171" i="14"/>
  <c r="BI148" i="14"/>
  <c r="BH148" i="14"/>
  <c r="BG148" i="14"/>
  <c r="BF148" i="14"/>
  <c r="T148" i="14"/>
  <c r="R148" i="14"/>
  <c r="P148" i="14"/>
  <c r="BI142" i="14"/>
  <c r="BH142" i="14"/>
  <c r="BG142" i="14"/>
  <c r="BF142" i="14"/>
  <c r="T142" i="14"/>
  <c r="R142" i="14"/>
  <c r="P142" i="14"/>
  <c r="BI139" i="14"/>
  <c r="BH139" i="14"/>
  <c r="BG139" i="14"/>
  <c r="BF139" i="14"/>
  <c r="T139" i="14"/>
  <c r="R139" i="14"/>
  <c r="P139" i="14"/>
  <c r="BI136" i="14"/>
  <c r="BH136" i="14"/>
  <c r="BG136" i="14"/>
  <c r="BF136" i="14"/>
  <c r="T136" i="14"/>
  <c r="R136" i="14"/>
  <c r="P136" i="14"/>
  <c r="BI133" i="14"/>
  <c r="BH133" i="14"/>
  <c r="BG133" i="14"/>
  <c r="BF133" i="14"/>
  <c r="T133" i="14"/>
  <c r="R133" i="14"/>
  <c r="P133" i="14"/>
  <c r="BI121" i="14"/>
  <c r="BH121" i="14"/>
  <c r="BG121" i="14"/>
  <c r="BF121" i="14"/>
  <c r="T121" i="14"/>
  <c r="R121" i="14"/>
  <c r="P121" i="14"/>
  <c r="BI108" i="14"/>
  <c r="BH108" i="14"/>
  <c r="BG108" i="14"/>
  <c r="BF108" i="14"/>
  <c r="T108" i="14"/>
  <c r="R108" i="14"/>
  <c r="P108" i="14"/>
  <c r="BI96" i="14"/>
  <c r="BH96" i="14"/>
  <c r="BG96" i="14"/>
  <c r="BF96" i="14"/>
  <c r="T96" i="14"/>
  <c r="R96" i="14"/>
  <c r="P96" i="14"/>
  <c r="J90" i="14"/>
  <c r="J89" i="14"/>
  <c r="F89" i="14"/>
  <c r="F87" i="14"/>
  <c r="E85" i="14"/>
  <c r="J59" i="14"/>
  <c r="J58" i="14"/>
  <c r="F58" i="14"/>
  <c r="F56" i="14"/>
  <c r="E54" i="14"/>
  <c r="J20" i="14"/>
  <c r="E20" i="14"/>
  <c r="F59" i="14" s="1"/>
  <c r="J19" i="14"/>
  <c r="J14" i="14"/>
  <c r="J56" i="14" s="1"/>
  <c r="E7" i="14"/>
  <c r="E81" i="14" s="1"/>
  <c r="J41" i="13"/>
  <c r="J40" i="13"/>
  <c r="AY69" i="1" s="1"/>
  <c r="J39" i="13"/>
  <c r="AX69" i="1" s="1"/>
  <c r="BI96" i="13"/>
  <c r="BH96" i="13"/>
  <c r="BG96" i="13"/>
  <c r="BF96" i="13"/>
  <c r="T96" i="13"/>
  <c r="R96" i="13"/>
  <c r="P96" i="13"/>
  <c r="BI94" i="13"/>
  <c r="BH94" i="13"/>
  <c r="BG94" i="13"/>
  <c r="BF94" i="13"/>
  <c r="T94" i="13"/>
  <c r="R94" i="13"/>
  <c r="P94" i="13"/>
  <c r="J89" i="13"/>
  <c r="J88" i="13"/>
  <c r="F88" i="13"/>
  <c r="F86" i="13"/>
  <c r="E84" i="13"/>
  <c r="J63" i="13"/>
  <c r="J62" i="13"/>
  <c r="F62" i="13"/>
  <c r="F60" i="13"/>
  <c r="E58" i="13"/>
  <c r="J22" i="13"/>
  <c r="E22" i="13"/>
  <c r="F63" i="13" s="1"/>
  <c r="J21" i="13"/>
  <c r="J16" i="13"/>
  <c r="J60" i="13" s="1"/>
  <c r="E7" i="13"/>
  <c r="E78" i="13" s="1"/>
  <c r="J41" i="12"/>
  <c r="J40" i="12"/>
  <c r="AY68" i="1"/>
  <c r="J39" i="12"/>
  <c r="AX68" i="1" s="1"/>
  <c r="BI100" i="12"/>
  <c r="BH100" i="12"/>
  <c r="BG100" i="12"/>
  <c r="BF100" i="12"/>
  <c r="T100" i="12"/>
  <c r="R100" i="12"/>
  <c r="P100" i="12"/>
  <c r="BI98" i="12"/>
  <c r="BH98" i="12"/>
  <c r="BG98" i="12"/>
  <c r="BF98" i="12"/>
  <c r="T98" i="12"/>
  <c r="R98" i="12"/>
  <c r="P98" i="12"/>
  <c r="BI96" i="12"/>
  <c r="BH96" i="12"/>
  <c r="BG96" i="12"/>
  <c r="BF96" i="12"/>
  <c r="T96" i="12"/>
  <c r="R96" i="12"/>
  <c r="P96" i="12"/>
  <c r="BI94" i="12"/>
  <c r="BH94" i="12"/>
  <c r="BG94" i="12"/>
  <c r="BF94" i="12"/>
  <c r="T94" i="12"/>
  <c r="R94" i="12"/>
  <c r="P94" i="12"/>
  <c r="BI92" i="12"/>
  <c r="BH92" i="12"/>
  <c r="BG92" i="12"/>
  <c r="BF92" i="12"/>
  <c r="T92" i="12"/>
  <c r="R92" i="12"/>
  <c r="P92" i="12"/>
  <c r="J88" i="12"/>
  <c r="J87" i="12"/>
  <c r="F87" i="12"/>
  <c r="F85" i="12"/>
  <c r="E83" i="12"/>
  <c r="J63" i="12"/>
  <c r="J62" i="12"/>
  <c r="F62" i="12"/>
  <c r="F60" i="12"/>
  <c r="E58" i="12"/>
  <c r="J22" i="12"/>
  <c r="E22" i="12"/>
  <c r="F88" i="12"/>
  <c r="J21" i="12"/>
  <c r="J16" i="12"/>
  <c r="J85" i="12" s="1"/>
  <c r="E7" i="12"/>
  <c r="E77" i="12" s="1"/>
  <c r="J41" i="11"/>
  <c r="J40" i="11"/>
  <c r="AY67" i="1"/>
  <c r="J39" i="11"/>
  <c r="AX67" i="1"/>
  <c r="BI148" i="11"/>
  <c r="BH148" i="11"/>
  <c r="BG148" i="11"/>
  <c r="BF148" i="11"/>
  <c r="T148" i="11"/>
  <c r="R148" i="11"/>
  <c r="P148" i="11"/>
  <c r="BI146" i="11"/>
  <c r="BH146" i="11"/>
  <c r="BG146" i="11"/>
  <c r="BF146" i="11"/>
  <c r="T146" i="11"/>
  <c r="R146" i="11"/>
  <c r="P146" i="11"/>
  <c r="BI144" i="11"/>
  <c r="BH144" i="11"/>
  <c r="BG144" i="11"/>
  <c r="BF144" i="11"/>
  <c r="T144" i="11"/>
  <c r="R144" i="11"/>
  <c r="P144" i="11"/>
  <c r="BI142" i="11"/>
  <c r="BH142" i="11"/>
  <c r="BG142" i="11"/>
  <c r="BF142" i="11"/>
  <c r="T142" i="11"/>
  <c r="R142" i="11"/>
  <c r="P142" i="11"/>
  <c r="BI139" i="11"/>
  <c r="BH139" i="11"/>
  <c r="BG139" i="11"/>
  <c r="BF139" i="11"/>
  <c r="T139" i="11"/>
  <c r="R139" i="11"/>
  <c r="P139" i="11"/>
  <c r="BI137" i="11"/>
  <c r="BH137" i="11"/>
  <c r="BG137" i="11"/>
  <c r="BF137" i="11"/>
  <c r="T137" i="11"/>
  <c r="R137" i="11"/>
  <c r="P137" i="11"/>
  <c r="BI135" i="11"/>
  <c r="BH135" i="11"/>
  <c r="BG135" i="11"/>
  <c r="BF135" i="11"/>
  <c r="T135" i="11"/>
  <c r="R135" i="11"/>
  <c r="P135" i="11"/>
  <c r="BI133" i="11"/>
  <c r="BH133" i="11"/>
  <c r="BG133" i="11"/>
  <c r="BF133" i="11"/>
  <c r="T133" i="11"/>
  <c r="R133" i="11"/>
  <c r="P133" i="11"/>
  <c r="BI131" i="11"/>
  <c r="BH131" i="11"/>
  <c r="BG131" i="11"/>
  <c r="BF131" i="11"/>
  <c r="T131" i="11"/>
  <c r="R131" i="11"/>
  <c r="P131" i="11"/>
  <c r="BI129" i="11"/>
  <c r="BH129" i="11"/>
  <c r="BG129" i="11"/>
  <c r="BF129" i="11"/>
  <c r="T129" i="11"/>
  <c r="R129" i="11"/>
  <c r="P129" i="11"/>
  <c r="BI126" i="11"/>
  <c r="BH126" i="11"/>
  <c r="BG126" i="11"/>
  <c r="BF126" i="11"/>
  <c r="T126" i="11"/>
  <c r="R126" i="11"/>
  <c r="P126" i="11"/>
  <c r="BI124" i="11"/>
  <c r="BH124" i="11"/>
  <c r="BG124" i="11"/>
  <c r="BF124" i="11"/>
  <c r="T124" i="11"/>
  <c r="R124" i="11"/>
  <c r="P124" i="11"/>
  <c r="BI122" i="11"/>
  <c r="BH122" i="11"/>
  <c r="BG122" i="11"/>
  <c r="BF122" i="11"/>
  <c r="T122" i="11"/>
  <c r="R122" i="11"/>
  <c r="P122" i="11"/>
  <c r="BI119" i="11"/>
  <c r="BH119" i="11"/>
  <c r="BG119" i="11"/>
  <c r="BF119" i="11"/>
  <c r="T119" i="11"/>
  <c r="R119" i="11"/>
  <c r="P119" i="11"/>
  <c r="BI117" i="11"/>
  <c r="BH117" i="11"/>
  <c r="BG117" i="11"/>
  <c r="BF117" i="11"/>
  <c r="T117" i="11"/>
  <c r="R117" i="11"/>
  <c r="P117" i="11"/>
  <c r="BI115" i="11"/>
  <c r="BH115" i="11"/>
  <c r="BG115" i="11"/>
  <c r="BF115" i="11"/>
  <c r="T115" i="11"/>
  <c r="R115" i="11"/>
  <c r="P115" i="11"/>
  <c r="BI113" i="11"/>
  <c r="BH113" i="11"/>
  <c r="BG113" i="11"/>
  <c r="BF113" i="11"/>
  <c r="T113" i="11"/>
  <c r="R113" i="11"/>
  <c r="P113" i="11"/>
  <c r="BI111" i="11"/>
  <c r="BH111" i="11"/>
  <c r="BG111" i="11"/>
  <c r="BF111" i="11"/>
  <c r="T111" i="11"/>
  <c r="R111" i="11"/>
  <c r="P111" i="11"/>
  <c r="BI109" i="11"/>
  <c r="BH109" i="11"/>
  <c r="BG109" i="11"/>
  <c r="BF109" i="11"/>
  <c r="T109" i="11"/>
  <c r="R109" i="11"/>
  <c r="P109" i="11"/>
  <c r="BI107" i="11"/>
  <c r="BH107" i="11"/>
  <c r="BG107" i="11"/>
  <c r="BF107" i="11"/>
  <c r="T107" i="11"/>
  <c r="R107" i="11"/>
  <c r="P107" i="11"/>
  <c r="BI105" i="11"/>
  <c r="BH105" i="11"/>
  <c r="BG105" i="11"/>
  <c r="BF105" i="11"/>
  <c r="T105" i="11"/>
  <c r="R105" i="11"/>
  <c r="P105" i="11"/>
  <c r="BI103" i="11"/>
  <c r="BH103" i="11"/>
  <c r="BG103" i="11"/>
  <c r="BF103" i="11"/>
  <c r="T103" i="11"/>
  <c r="R103" i="11"/>
  <c r="P103" i="11"/>
  <c r="BI101" i="11"/>
  <c r="BH101" i="11"/>
  <c r="BG101" i="11"/>
  <c r="BF101" i="11"/>
  <c r="T101" i="11"/>
  <c r="R101" i="11"/>
  <c r="P101" i="11"/>
  <c r="BI99" i="11"/>
  <c r="BH99" i="11"/>
  <c r="BG99" i="11"/>
  <c r="BF99" i="11"/>
  <c r="T99" i="11"/>
  <c r="R99" i="11"/>
  <c r="P99" i="11"/>
  <c r="BI97" i="11"/>
  <c r="BH97" i="11"/>
  <c r="BG97" i="11"/>
  <c r="BF97" i="11"/>
  <c r="T97" i="11"/>
  <c r="R97" i="11"/>
  <c r="P97" i="11"/>
  <c r="BI95" i="11"/>
  <c r="BH95" i="11"/>
  <c r="BG95" i="11"/>
  <c r="BF95" i="11"/>
  <c r="T95" i="11"/>
  <c r="R95" i="11"/>
  <c r="P95" i="11"/>
  <c r="J91" i="11"/>
  <c r="J90" i="11"/>
  <c r="F90" i="11"/>
  <c r="F88" i="11"/>
  <c r="E86" i="11"/>
  <c r="J63" i="11"/>
  <c r="J62" i="11"/>
  <c r="F62" i="11"/>
  <c r="F60" i="11"/>
  <c r="E58" i="11"/>
  <c r="J22" i="11"/>
  <c r="E22" i="11"/>
  <c r="F63" i="11"/>
  <c r="J21" i="11"/>
  <c r="J16" i="11"/>
  <c r="J88" i="11"/>
  <c r="E7" i="11"/>
  <c r="E80" i="11" s="1"/>
  <c r="J41" i="10"/>
  <c r="J40" i="10"/>
  <c r="AY66" i="1" s="1"/>
  <c r="J39" i="10"/>
  <c r="AX66" i="1" s="1"/>
  <c r="BI246" i="10"/>
  <c r="BH246" i="10"/>
  <c r="BG246" i="10"/>
  <c r="BF246" i="10"/>
  <c r="T246" i="10"/>
  <c r="R246" i="10"/>
  <c r="P246" i="10"/>
  <c r="BI244" i="10"/>
  <c r="BH244" i="10"/>
  <c r="BG244" i="10"/>
  <c r="BF244" i="10"/>
  <c r="T244" i="10"/>
  <c r="R244" i="10"/>
  <c r="P244" i="10"/>
  <c r="BI242" i="10"/>
  <c r="BH242" i="10"/>
  <c r="BG242" i="10"/>
  <c r="BF242" i="10"/>
  <c r="T242" i="10"/>
  <c r="R242" i="10"/>
  <c r="P242" i="10"/>
  <c r="BI239" i="10"/>
  <c r="BH239" i="10"/>
  <c r="BG239" i="10"/>
  <c r="BF239" i="10"/>
  <c r="T239" i="10"/>
  <c r="R239" i="10"/>
  <c r="P239" i="10"/>
  <c r="BI237" i="10"/>
  <c r="BH237" i="10"/>
  <c r="BG237" i="10"/>
  <c r="BF237" i="10"/>
  <c r="T237" i="10"/>
  <c r="R237" i="10"/>
  <c r="P237" i="10"/>
  <c r="BI235" i="10"/>
  <c r="BH235" i="10"/>
  <c r="BG235" i="10"/>
  <c r="BF235" i="10"/>
  <c r="T235" i="10"/>
  <c r="R235" i="10"/>
  <c r="P235" i="10"/>
  <c r="BI233" i="10"/>
  <c r="BH233" i="10"/>
  <c r="BG233" i="10"/>
  <c r="BF233" i="10"/>
  <c r="T233" i="10"/>
  <c r="R233" i="10"/>
  <c r="P233" i="10"/>
  <c r="BI230" i="10"/>
  <c r="BH230" i="10"/>
  <c r="BG230" i="10"/>
  <c r="BF230" i="10"/>
  <c r="T230" i="10"/>
  <c r="R230" i="10"/>
  <c r="P230" i="10"/>
  <c r="BI228" i="10"/>
  <c r="BH228" i="10"/>
  <c r="BG228" i="10"/>
  <c r="BF228" i="10"/>
  <c r="T228" i="10"/>
  <c r="R228" i="10"/>
  <c r="P228" i="10"/>
  <c r="BI226" i="10"/>
  <c r="BH226" i="10"/>
  <c r="BG226" i="10"/>
  <c r="BF226" i="10"/>
  <c r="T226" i="10"/>
  <c r="R226" i="10"/>
  <c r="P226" i="10"/>
  <c r="BI224" i="10"/>
  <c r="BH224" i="10"/>
  <c r="BG224" i="10"/>
  <c r="BF224" i="10"/>
  <c r="T224" i="10"/>
  <c r="R224" i="10"/>
  <c r="P224" i="10"/>
  <c r="BI222" i="10"/>
  <c r="BH222" i="10"/>
  <c r="BG222" i="10"/>
  <c r="BF222" i="10"/>
  <c r="T222" i="10"/>
  <c r="R222" i="10"/>
  <c r="P222" i="10"/>
  <c r="BI220" i="10"/>
  <c r="BH220" i="10"/>
  <c r="BG220" i="10"/>
  <c r="BF220" i="10"/>
  <c r="T220" i="10"/>
  <c r="R220" i="10"/>
  <c r="P220" i="10"/>
  <c r="BI218" i="10"/>
  <c r="BH218" i="10"/>
  <c r="BG218" i="10"/>
  <c r="BF218" i="10"/>
  <c r="T218" i="10"/>
  <c r="R218" i="10"/>
  <c r="P218" i="10"/>
  <c r="BI216" i="10"/>
  <c r="BH216" i="10"/>
  <c r="BG216" i="10"/>
  <c r="BF216" i="10"/>
  <c r="T216" i="10"/>
  <c r="R216" i="10"/>
  <c r="P216" i="10"/>
  <c r="BI214" i="10"/>
  <c r="BH214" i="10"/>
  <c r="BG214" i="10"/>
  <c r="BF214" i="10"/>
  <c r="T214" i="10"/>
  <c r="R214" i="10"/>
  <c r="P214" i="10"/>
  <c r="BI212" i="10"/>
  <c r="BH212" i="10"/>
  <c r="BG212" i="10"/>
  <c r="BF212" i="10"/>
  <c r="T212" i="10"/>
  <c r="R212" i="10"/>
  <c r="P212" i="10"/>
  <c r="BI210" i="10"/>
  <c r="BH210" i="10"/>
  <c r="BG210" i="10"/>
  <c r="BF210" i="10"/>
  <c r="T210" i="10"/>
  <c r="R210" i="10"/>
  <c r="P210" i="10"/>
  <c r="BI208" i="10"/>
  <c r="BH208" i="10"/>
  <c r="BG208" i="10"/>
  <c r="BF208" i="10"/>
  <c r="T208" i="10"/>
  <c r="R208" i="10"/>
  <c r="P208" i="10"/>
  <c r="BI206" i="10"/>
  <c r="BH206" i="10"/>
  <c r="BG206" i="10"/>
  <c r="BF206" i="10"/>
  <c r="T206" i="10"/>
  <c r="R206" i="10"/>
  <c r="P206" i="10"/>
  <c r="BI204" i="10"/>
  <c r="BH204" i="10"/>
  <c r="BG204" i="10"/>
  <c r="BF204" i="10"/>
  <c r="T204" i="10"/>
  <c r="R204" i="10"/>
  <c r="P204" i="10"/>
  <c r="BI201" i="10"/>
  <c r="BH201" i="10"/>
  <c r="BG201" i="10"/>
  <c r="BF201" i="10"/>
  <c r="T201" i="10"/>
  <c r="R201" i="10"/>
  <c r="P201" i="10"/>
  <c r="BI199" i="10"/>
  <c r="BH199" i="10"/>
  <c r="BG199" i="10"/>
  <c r="BF199" i="10"/>
  <c r="T199" i="10"/>
  <c r="R199" i="10"/>
  <c r="P199" i="10"/>
  <c r="BI197" i="10"/>
  <c r="BH197" i="10"/>
  <c r="BG197" i="10"/>
  <c r="BF197" i="10"/>
  <c r="T197" i="10"/>
  <c r="R197" i="10"/>
  <c r="P197" i="10"/>
  <c r="BI195" i="10"/>
  <c r="BH195" i="10"/>
  <c r="BG195" i="10"/>
  <c r="BF195" i="10"/>
  <c r="T195" i="10"/>
  <c r="R195" i="10"/>
  <c r="P195" i="10"/>
  <c r="BI193" i="10"/>
  <c r="BH193" i="10"/>
  <c r="BG193" i="10"/>
  <c r="BF193" i="10"/>
  <c r="T193" i="10"/>
  <c r="R193" i="10"/>
  <c r="P193" i="10"/>
  <c r="BI191" i="10"/>
  <c r="BH191" i="10"/>
  <c r="BG191" i="10"/>
  <c r="BF191" i="10"/>
  <c r="T191" i="10"/>
  <c r="R191" i="10"/>
  <c r="P191" i="10"/>
  <c r="BI189" i="10"/>
  <c r="BH189" i="10"/>
  <c r="BG189" i="10"/>
  <c r="BF189" i="10"/>
  <c r="T189" i="10"/>
  <c r="R189" i="10"/>
  <c r="P189" i="10"/>
  <c r="BI187" i="10"/>
  <c r="BH187" i="10"/>
  <c r="BG187" i="10"/>
  <c r="BF187" i="10"/>
  <c r="T187" i="10"/>
  <c r="R187" i="10"/>
  <c r="P187" i="10"/>
  <c r="BI185" i="10"/>
  <c r="BH185" i="10"/>
  <c r="BG185" i="10"/>
  <c r="BF185" i="10"/>
  <c r="T185" i="10"/>
  <c r="R185" i="10"/>
  <c r="P185" i="10"/>
  <c r="BI183" i="10"/>
  <c r="BH183" i="10"/>
  <c r="BG183" i="10"/>
  <c r="BF183" i="10"/>
  <c r="T183" i="10"/>
  <c r="R183" i="10"/>
  <c r="P183" i="10"/>
  <c r="BI180" i="10"/>
  <c r="BH180" i="10"/>
  <c r="BG180" i="10"/>
  <c r="BF180" i="10"/>
  <c r="T180" i="10"/>
  <c r="R180" i="10"/>
  <c r="P180" i="10"/>
  <c r="BI178" i="10"/>
  <c r="BH178" i="10"/>
  <c r="BG178" i="10"/>
  <c r="BF178" i="10"/>
  <c r="T178" i="10"/>
  <c r="R178" i="10"/>
  <c r="P178" i="10"/>
  <c r="BI176" i="10"/>
  <c r="BH176" i="10"/>
  <c r="BG176" i="10"/>
  <c r="BF176" i="10"/>
  <c r="T176" i="10"/>
  <c r="R176" i="10"/>
  <c r="P176" i="10"/>
  <c r="BI174" i="10"/>
  <c r="BH174" i="10"/>
  <c r="BG174" i="10"/>
  <c r="BF174" i="10"/>
  <c r="T174" i="10"/>
  <c r="R174" i="10"/>
  <c r="P174" i="10"/>
  <c r="BI172" i="10"/>
  <c r="BH172" i="10"/>
  <c r="BG172" i="10"/>
  <c r="BF172" i="10"/>
  <c r="T172" i="10"/>
  <c r="R172" i="10"/>
  <c r="P172" i="10"/>
  <c r="BI170" i="10"/>
  <c r="BH170" i="10"/>
  <c r="BG170" i="10"/>
  <c r="BF170" i="10"/>
  <c r="T170" i="10"/>
  <c r="R170" i="10"/>
  <c r="P170" i="10"/>
  <c r="BI168" i="10"/>
  <c r="BH168" i="10"/>
  <c r="BG168" i="10"/>
  <c r="BF168" i="10"/>
  <c r="T168" i="10"/>
  <c r="R168" i="10"/>
  <c r="P168" i="10"/>
  <c r="BI166" i="10"/>
  <c r="BH166" i="10"/>
  <c r="BG166" i="10"/>
  <c r="BF166" i="10"/>
  <c r="T166" i="10"/>
  <c r="R166" i="10"/>
  <c r="P166" i="10"/>
  <c r="BI164" i="10"/>
  <c r="BH164" i="10"/>
  <c r="BG164" i="10"/>
  <c r="BF164" i="10"/>
  <c r="T164" i="10"/>
  <c r="R164" i="10"/>
  <c r="P164" i="10"/>
  <c r="BI162" i="10"/>
  <c r="BH162" i="10"/>
  <c r="BG162" i="10"/>
  <c r="BF162" i="10"/>
  <c r="T162" i="10"/>
  <c r="R162" i="10"/>
  <c r="P162" i="10"/>
  <c r="BI160" i="10"/>
  <c r="BH160" i="10"/>
  <c r="BG160" i="10"/>
  <c r="BF160" i="10"/>
  <c r="T160" i="10"/>
  <c r="R160" i="10"/>
  <c r="P160" i="10"/>
  <c r="BI158" i="10"/>
  <c r="BH158" i="10"/>
  <c r="BG158" i="10"/>
  <c r="BF158" i="10"/>
  <c r="T158" i="10"/>
  <c r="R158" i="10"/>
  <c r="P158" i="10"/>
  <c r="BI156" i="10"/>
  <c r="BH156" i="10"/>
  <c r="BG156" i="10"/>
  <c r="BF156" i="10"/>
  <c r="T156" i="10"/>
  <c r="R156" i="10"/>
  <c r="P156" i="10"/>
  <c r="BI154" i="10"/>
  <c r="BH154" i="10"/>
  <c r="BG154" i="10"/>
  <c r="BF154" i="10"/>
  <c r="T154" i="10"/>
  <c r="R154" i="10"/>
  <c r="P154" i="10"/>
  <c r="BI152" i="10"/>
  <c r="BH152" i="10"/>
  <c r="BG152" i="10"/>
  <c r="BF152" i="10"/>
  <c r="T152" i="10"/>
  <c r="R152" i="10"/>
  <c r="P152" i="10"/>
  <c r="BI150" i="10"/>
  <c r="BH150" i="10"/>
  <c r="BG150" i="10"/>
  <c r="BF150" i="10"/>
  <c r="T150" i="10"/>
  <c r="R150" i="10"/>
  <c r="P150" i="10"/>
  <c r="BI148" i="10"/>
  <c r="BH148" i="10"/>
  <c r="BG148" i="10"/>
  <c r="BF148" i="10"/>
  <c r="T148" i="10"/>
  <c r="R148" i="10"/>
  <c r="P148" i="10"/>
  <c r="BI146" i="10"/>
  <c r="BH146" i="10"/>
  <c r="BG146" i="10"/>
  <c r="BF146" i="10"/>
  <c r="T146" i="10"/>
  <c r="R146" i="10"/>
  <c r="P146" i="10"/>
  <c r="BI144" i="10"/>
  <c r="BH144" i="10"/>
  <c r="BG144" i="10"/>
  <c r="BF144" i="10"/>
  <c r="T144" i="10"/>
  <c r="R144" i="10"/>
  <c r="P144" i="10"/>
  <c r="BI142" i="10"/>
  <c r="BH142" i="10"/>
  <c r="BG142" i="10"/>
  <c r="BF142" i="10"/>
  <c r="T142" i="10"/>
  <c r="R142" i="10"/>
  <c r="P142" i="10"/>
  <c r="BI140" i="10"/>
  <c r="BH140" i="10"/>
  <c r="BG140" i="10"/>
  <c r="BF140" i="10"/>
  <c r="T140" i="10"/>
  <c r="R140" i="10"/>
  <c r="P140" i="10"/>
  <c r="BI138" i="10"/>
  <c r="BH138" i="10"/>
  <c r="BG138" i="10"/>
  <c r="BF138" i="10"/>
  <c r="T138" i="10"/>
  <c r="R138" i="10"/>
  <c r="P138" i="10"/>
  <c r="BI136" i="10"/>
  <c r="BH136" i="10"/>
  <c r="BG136" i="10"/>
  <c r="BF136" i="10"/>
  <c r="T136" i="10"/>
  <c r="R136" i="10"/>
  <c r="P136" i="10"/>
  <c r="BI134" i="10"/>
  <c r="BH134" i="10"/>
  <c r="BG134" i="10"/>
  <c r="BF134" i="10"/>
  <c r="T134" i="10"/>
  <c r="R134" i="10"/>
  <c r="P134" i="10"/>
  <c r="BI132" i="10"/>
  <c r="BH132" i="10"/>
  <c r="BG132" i="10"/>
  <c r="BF132" i="10"/>
  <c r="T132" i="10"/>
  <c r="R132" i="10"/>
  <c r="P132" i="10"/>
  <c r="BI130" i="10"/>
  <c r="BH130" i="10"/>
  <c r="BG130" i="10"/>
  <c r="BF130" i="10"/>
  <c r="T130" i="10"/>
  <c r="R130" i="10"/>
  <c r="P130" i="10"/>
  <c r="BI128" i="10"/>
  <c r="BH128" i="10"/>
  <c r="BG128" i="10"/>
  <c r="BF128" i="10"/>
  <c r="T128" i="10"/>
  <c r="R128" i="10"/>
  <c r="P128" i="10"/>
  <c r="BI126" i="10"/>
  <c r="BH126" i="10"/>
  <c r="BG126" i="10"/>
  <c r="BF126" i="10"/>
  <c r="T126" i="10"/>
  <c r="R126" i="10"/>
  <c r="P126" i="10"/>
  <c r="BI124" i="10"/>
  <c r="BH124" i="10"/>
  <c r="BG124" i="10"/>
  <c r="BF124" i="10"/>
  <c r="T124" i="10"/>
  <c r="R124" i="10"/>
  <c r="P124" i="10"/>
  <c r="BI122" i="10"/>
  <c r="BH122" i="10"/>
  <c r="BG122" i="10"/>
  <c r="BF122" i="10"/>
  <c r="T122" i="10"/>
  <c r="R122" i="10"/>
  <c r="P122" i="10"/>
  <c r="BI120" i="10"/>
  <c r="BH120" i="10"/>
  <c r="BG120" i="10"/>
  <c r="BF120" i="10"/>
  <c r="T120" i="10"/>
  <c r="R120" i="10"/>
  <c r="P120" i="10"/>
  <c r="BI118" i="10"/>
  <c r="BH118" i="10"/>
  <c r="BG118" i="10"/>
  <c r="BF118" i="10"/>
  <c r="T118" i="10"/>
  <c r="R118" i="10"/>
  <c r="P118" i="10"/>
  <c r="BI116" i="10"/>
  <c r="BH116" i="10"/>
  <c r="BG116" i="10"/>
  <c r="BF116" i="10"/>
  <c r="T116" i="10"/>
  <c r="R116" i="10"/>
  <c r="P116" i="10"/>
  <c r="BI114" i="10"/>
  <c r="BH114" i="10"/>
  <c r="BG114" i="10"/>
  <c r="BF114" i="10"/>
  <c r="T114" i="10"/>
  <c r="R114" i="10"/>
  <c r="P114" i="10"/>
  <c r="BI112" i="10"/>
  <c r="BH112" i="10"/>
  <c r="BG112" i="10"/>
  <c r="BF112" i="10"/>
  <c r="T112" i="10"/>
  <c r="R112" i="10"/>
  <c r="P112" i="10"/>
  <c r="BI110" i="10"/>
  <c r="BH110" i="10"/>
  <c r="BG110" i="10"/>
  <c r="BF110" i="10"/>
  <c r="T110" i="10"/>
  <c r="R110" i="10"/>
  <c r="P110" i="10"/>
  <c r="BI108" i="10"/>
  <c r="BH108" i="10"/>
  <c r="BG108" i="10"/>
  <c r="BF108" i="10"/>
  <c r="T108" i="10"/>
  <c r="R108" i="10"/>
  <c r="P108" i="10"/>
  <c r="BI106" i="10"/>
  <c r="BH106" i="10"/>
  <c r="BG106" i="10"/>
  <c r="BF106" i="10"/>
  <c r="T106" i="10"/>
  <c r="R106" i="10"/>
  <c r="P106" i="10"/>
  <c r="BI104" i="10"/>
  <c r="BH104" i="10"/>
  <c r="BG104" i="10"/>
  <c r="BF104" i="10"/>
  <c r="T104" i="10"/>
  <c r="R104" i="10"/>
  <c r="P104" i="10"/>
  <c r="BI102" i="10"/>
  <c r="BH102" i="10"/>
  <c r="BG102" i="10"/>
  <c r="BF102" i="10"/>
  <c r="T102" i="10"/>
  <c r="R102" i="10"/>
  <c r="P102" i="10"/>
  <c r="BI100" i="10"/>
  <c r="BH100" i="10"/>
  <c r="BG100" i="10"/>
  <c r="BF100" i="10"/>
  <c r="T100" i="10"/>
  <c r="R100" i="10"/>
  <c r="P100" i="10"/>
  <c r="BI98" i="10"/>
  <c r="BH98" i="10"/>
  <c r="BG98" i="10"/>
  <c r="BF98" i="10"/>
  <c r="T98" i="10"/>
  <c r="R98" i="10"/>
  <c r="P98" i="10"/>
  <c r="BI96" i="10"/>
  <c r="BH96" i="10"/>
  <c r="BG96" i="10"/>
  <c r="BF96" i="10"/>
  <c r="T96" i="10"/>
  <c r="R96" i="10"/>
  <c r="P96" i="10"/>
  <c r="J92" i="10"/>
  <c r="J91" i="10"/>
  <c r="F91" i="10"/>
  <c r="F89" i="10"/>
  <c r="E87" i="10"/>
  <c r="J63" i="10"/>
  <c r="J62" i="10"/>
  <c r="F62" i="10"/>
  <c r="F60" i="10"/>
  <c r="E58" i="10"/>
  <c r="J22" i="10"/>
  <c r="E22" i="10"/>
  <c r="F92" i="10"/>
  <c r="J21" i="10"/>
  <c r="J16" i="10"/>
  <c r="J60" i="10" s="1"/>
  <c r="E7" i="10"/>
  <c r="E81" i="10" s="1"/>
  <c r="J41" i="9"/>
  <c r="J40" i="9"/>
  <c r="AY64" i="1"/>
  <c r="J39" i="9"/>
  <c r="AX64" i="1"/>
  <c r="BI727" i="9"/>
  <c r="BH727" i="9"/>
  <c r="BG727" i="9"/>
  <c r="BF727" i="9"/>
  <c r="T727" i="9"/>
  <c r="R727" i="9"/>
  <c r="P727" i="9"/>
  <c r="BI724" i="9"/>
  <c r="BH724" i="9"/>
  <c r="BG724" i="9"/>
  <c r="BF724" i="9"/>
  <c r="T724" i="9"/>
  <c r="R724" i="9"/>
  <c r="P724" i="9"/>
  <c r="BI721" i="9"/>
  <c r="BH721" i="9"/>
  <c r="BG721" i="9"/>
  <c r="BF721" i="9"/>
  <c r="T721" i="9"/>
  <c r="R721" i="9"/>
  <c r="P721" i="9"/>
  <c r="BI718" i="9"/>
  <c r="BH718" i="9"/>
  <c r="BG718" i="9"/>
  <c r="BF718" i="9"/>
  <c r="T718" i="9"/>
  <c r="R718" i="9"/>
  <c r="P718" i="9"/>
  <c r="BI715" i="9"/>
  <c r="BH715" i="9"/>
  <c r="BG715" i="9"/>
  <c r="BF715" i="9"/>
  <c r="T715" i="9"/>
  <c r="R715" i="9"/>
  <c r="P715" i="9"/>
  <c r="BI712" i="9"/>
  <c r="BH712" i="9"/>
  <c r="BG712" i="9"/>
  <c r="BF712" i="9"/>
  <c r="T712" i="9"/>
  <c r="R712" i="9"/>
  <c r="P712" i="9"/>
  <c r="BI709" i="9"/>
  <c r="BH709" i="9"/>
  <c r="BG709" i="9"/>
  <c r="BF709" i="9"/>
  <c r="T709" i="9"/>
  <c r="R709" i="9"/>
  <c r="P709" i="9"/>
  <c r="BI706" i="9"/>
  <c r="BH706" i="9"/>
  <c r="BG706" i="9"/>
  <c r="BF706" i="9"/>
  <c r="T706" i="9"/>
  <c r="R706" i="9"/>
  <c r="P706" i="9"/>
  <c r="BI702" i="9"/>
  <c r="BH702" i="9"/>
  <c r="BG702" i="9"/>
  <c r="BF702" i="9"/>
  <c r="T702" i="9"/>
  <c r="R702" i="9"/>
  <c r="P702" i="9"/>
  <c r="BI699" i="9"/>
  <c r="BH699" i="9"/>
  <c r="BG699" i="9"/>
  <c r="BF699" i="9"/>
  <c r="T699" i="9"/>
  <c r="R699" i="9"/>
  <c r="P699" i="9"/>
  <c r="BI696" i="9"/>
  <c r="BH696" i="9"/>
  <c r="BG696" i="9"/>
  <c r="BF696" i="9"/>
  <c r="T696" i="9"/>
  <c r="R696" i="9"/>
  <c r="P696" i="9"/>
  <c r="BI693" i="9"/>
  <c r="BH693" i="9"/>
  <c r="BG693" i="9"/>
  <c r="BF693" i="9"/>
  <c r="T693" i="9"/>
  <c r="R693" i="9"/>
  <c r="P693" i="9"/>
  <c r="BI690" i="9"/>
  <c r="BH690" i="9"/>
  <c r="BG690" i="9"/>
  <c r="BF690" i="9"/>
  <c r="T690" i="9"/>
  <c r="R690" i="9"/>
  <c r="P690" i="9"/>
  <c r="BI687" i="9"/>
  <c r="BH687" i="9"/>
  <c r="BG687" i="9"/>
  <c r="BF687" i="9"/>
  <c r="T687" i="9"/>
  <c r="R687" i="9"/>
  <c r="P687" i="9"/>
  <c r="BI684" i="9"/>
  <c r="BH684" i="9"/>
  <c r="BG684" i="9"/>
  <c r="BF684" i="9"/>
  <c r="T684" i="9"/>
  <c r="R684" i="9"/>
  <c r="P684" i="9"/>
  <c r="BI681" i="9"/>
  <c r="BH681" i="9"/>
  <c r="BG681" i="9"/>
  <c r="BF681" i="9"/>
  <c r="T681" i="9"/>
  <c r="R681" i="9"/>
  <c r="P681" i="9"/>
  <c r="BI678" i="9"/>
  <c r="BH678" i="9"/>
  <c r="BG678" i="9"/>
  <c r="BF678" i="9"/>
  <c r="T678" i="9"/>
  <c r="R678" i="9"/>
  <c r="P678" i="9"/>
  <c r="BI675" i="9"/>
  <c r="BH675" i="9"/>
  <c r="BG675" i="9"/>
  <c r="BF675" i="9"/>
  <c r="T675" i="9"/>
  <c r="R675" i="9"/>
  <c r="P675" i="9"/>
  <c r="BI671" i="9"/>
  <c r="BH671" i="9"/>
  <c r="BG671" i="9"/>
  <c r="BF671" i="9"/>
  <c r="T671" i="9"/>
  <c r="R671" i="9"/>
  <c r="P671" i="9"/>
  <c r="BI669" i="9"/>
  <c r="BH669" i="9"/>
  <c r="BG669" i="9"/>
  <c r="BF669" i="9"/>
  <c r="T669" i="9"/>
  <c r="R669" i="9"/>
  <c r="P669" i="9"/>
  <c r="BI666" i="9"/>
  <c r="BH666" i="9"/>
  <c r="BG666" i="9"/>
  <c r="BF666" i="9"/>
  <c r="T666" i="9"/>
  <c r="R666" i="9"/>
  <c r="P666" i="9"/>
  <c r="BI664" i="9"/>
  <c r="BH664" i="9"/>
  <c r="BG664" i="9"/>
  <c r="BF664" i="9"/>
  <c r="T664" i="9"/>
  <c r="R664" i="9"/>
  <c r="P664" i="9"/>
  <c r="BI661" i="9"/>
  <c r="BH661" i="9"/>
  <c r="BG661" i="9"/>
  <c r="BF661" i="9"/>
  <c r="T661" i="9"/>
  <c r="R661" i="9"/>
  <c r="P661" i="9"/>
  <c r="BI658" i="9"/>
  <c r="BH658" i="9"/>
  <c r="BG658" i="9"/>
  <c r="BF658" i="9"/>
  <c r="T658" i="9"/>
  <c r="R658" i="9"/>
  <c r="P658" i="9"/>
  <c r="BI655" i="9"/>
  <c r="BH655" i="9"/>
  <c r="BG655" i="9"/>
  <c r="BF655" i="9"/>
  <c r="T655" i="9"/>
  <c r="R655" i="9"/>
  <c r="P655" i="9"/>
  <c r="BI653" i="9"/>
  <c r="BH653" i="9"/>
  <c r="BG653" i="9"/>
  <c r="BF653" i="9"/>
  <c r="T653" i="9"/>
  <c r="R653" i="9"/>
  <c r="P653" i="9"/>
  <c r="BI650" i="9"/>
  <c r="BH650" i="9"/>
  <c r="BG650" i="9"/>
  <c r="BF650" i="9"/>
  <c r="T650" i="9"/>
  <c r="R650" i="9"/>
  <c r="P650" i="9"/>
  <c r="BI647" i="9"/>
  <c r="BH647" i="9"/>
  <c r="BG647" i="9"/>
  <c r="BF647" i="9"/>
  <c r="T647" i="9"/>
  <c r="R647" i="9"/>
  <c r="P647" i="9"/>
  <c r="BI644" i="9"/>
  <c r="BH644" i="9"/>
  <c r="BG644" i="9"/>
  <c r="BF644" i="9"/>
  <c r="T644" i="9"/>
  <c r="R644" i="9"/>
  <c r="P644" i="9"/>
  <c r="BI642" i="9"/>
  <c r="BH642" i="9"/>
  <c r="BG642" i="9"/>
  <c r="BF642" i="9"/>
  <c r="T642" i="9"/>
  <c r="R642" i="9"/>
  <c r="P642" i="9"/>
  <c r="BI639" i="9"/>
  <c r="BH639" i="9"/>
  <c r="BG639" i="9"/>
  <c r="BF639" i="9"/>
  <c r="T639" i="9"/>
  <c r="R639" i="9"/>
  <c r="P639" i="9"/>
  <c r="BI636" i="9"/>
  <c r="BH636" i="9"/>
  <c r="BG636" i="9"/>
  <c r="BF636" i="9"/>
  <c r="T636" i="9"/>
  <c r="R636" i="9"/>
  <c r="P636" i="9"/>
  <c r="BI633" i="9"/>
  <c r="BH633" i="9"/>
  <c r="BG633" i="9"/>
  <c r="BF633" i="9"/>
  <c r="T633" i="9"/>
  <c r="R633" i="9"/>
  <c r="P633" i="9"/>
  <c r="BI631" i="9"/>
  <c r="BH631" i="9"/>
  <c r="BG631" i="9"/>
  <c r="BF631" i="9"/>
  <c r="T631" i="9"/>
  <c r="R631" i="9"/>
  <c r="P631" i="9"/>
  <c r="BI628" i="9"/>
  <c r="BH628" i="9"/>
  <c r="BG628" i="9"/>
  <c r="BF628" i="9"/>
  <c r="T628" i="9"/>
  <c r="R628" i="9"/>
  <c r="P628" i="9"/>
  <c r="BI626" i="9"/>
  <c r="BH626" i="9"/>
  <c r="BG626" i="9"/>
  <c r="BF626" i="9"/>
  <c r="T626" i="9"/>
  <c r="R626" i="9"/>
  <c r="P626" i="9"/>
  <c r="BI624" i="9"/>
  <c r="BH624" i="9"/>
  <c r="BG624" i="9"/>
  <c r="BF624" i="9"/>
  <c r="T624" i="9"/>
  <c r="R624" i="9"/>
  <c r="P624" i="9"/>
  <c r="BI621" i="9"/>
  <c r="BH621" i="9"/>
  <c r="BG621" i="9"/>
  <c r="BF621" i="9"/>
  <c r="T621" i="9"/>
  <c r="R621" i="9"/>
  <c r="P621" i="9"/>
  <c r="BI619" i="9"/>
  <c r="BH619" i="9"/>
  <c r="BG619" i="9"/>
  <c r="BF619" i="9"/>
  <c r="T619" i="9"/>
  <c r="R619" i="9"/>
  <c r="P619" i="9"/>
  <c r="BI616" i="9"/>
  <c r="BH616" i="9"/>
  <c r="BG616" i="9"/>
  <c r="BF616" i="9"/>
  <c r="T616" i="9"/>
  <c r="R616" i="9"/>
  <c r="P616" i="9"/>
  <c r="BI614" i="9"/>
  <c r="BH614" i="9"/>
  <c r="BG614" i="9"/>
  <c r="BF614" i="9"/>
  <c r="T614" i="9"/>
  <c r="R614" i="9"/>
  <c r="P614" i="9"/>
  <c r="BI612" i="9"/>
  <c r="BH612" i="9"/>
  <c r="BG612" i="9"/>
  <c r="BF612" i="9"/>
  <c r="T612" i="9"/>
  <c r="R612" i="9"/>
  <c r="P612" i="9"/>
  <c r="BI609" i="9"/>
  <c r="BH609" i="9"/>
  <c r="BG609" i="9"/>
  <c r="BF609" i="9"/>
  <c r="T609" i="9"/>
  <c r="R609" i="9"/>
  <c r="P609" i="9"/>
  <c r="BI605" i="9"/>
  <c r="BH605" i="9"/>
  <c r="BG605" i="9"/>
  <c r="BF605" i="9"/>
  <c r="T605" i="9"/>
  <c r="R605" i="9"/>
  <c r="P605" i="9"/>
  <c r="BI602" i="9"/>
  <c r="BH602" i="9"/>
  <c r="BG602" i="9"/>
  <c r="BF602" i="9"/>
  <c r="T602" i="9"/>
  <c r="R602" i="9"/>
  <c r="P602" i="9"/>
  <c r="BI599" i="9"/>
  <c r="BH599" i="9"/>
  <c r="BG599" i="9"/>
  <c r="BF599" i="9"/>
  <c r="T599" i="9"/>
  <c r="R599" i="9"/>
  <c r="P599" i="9"/>
  <c r="BI596" i="9"/>
  <c r="BH596" i="9"/>
  <c r="BG596" i="9"/>
  <c r="BF596" i="9"/>
  <c r="T596" i="9"/>
  <c r="R596" i="9"/>
  <c r="P596" i="9"/>
  <c r="BI593" i="9"/>
  <c r="BH593" i="9"/>
  <c r="BG593" i="9"/>
  <c r="BF593" i="9"/>
  <c r="T593" i="9"/>
  <c r="R593" i="9"/>
  <c r="P593" i="9"/>
  <c r="BI590" i="9"/>
  <c r="BH590" i="9"/>
  <c r="BG590" i="9"/>
  <c r="BF590" i="9"/>
  <c r="T590" i="9"/>
  <c r="R590" i="9"/>
  <c r="P590" i="9"/>
  <c r="BI587" i="9"/>
  <c r="BH587" i="9"/>
  <c r="BG587" i="9"/>
  <c r="BF587" i="9"/>
  <c r="T587" i="9"/>
  <c r="R587" i="9"/>
  <c r="P587" i="9"/>
  <c r="BI584" i="9"/>
  <c r="BH584" i="9"/>
  <c r="BG584" i="9"/>
  <c r="BF584" i="9"/>
  <c r="T584" i="9"/>
  <c r="R584" i="9"/>
  <c r="P584" i="9"/>
  <c r="BI581" i="9"/>
  <c r="BH581" i="9"/>
  <c r="BG581" i="9"/>
  <c r="BF581" i="9"/>
  <c r="T581" i="9"/>
  <c r="R581" i="9"/>
  <c r="P581" i="9"/>
  <c r="BI578" i="9"/>
  <c r="BH578" i="9"/>
  <c r="BG578" i="9"/>
  <c r="BF578" i="9"/>
  <c r="T578" i="9"/>
  <c r="R578" i="9"/>
  <c r="P578" i="9"/>
  <c r="BI575" i="9"/>
  <c r="BH575" i="9"/>
  <c r="BG575" i="9"/>
  <c r="BF575" i="9"/>
  <c r="T575" i="9"/>
  <c r="R575" i="9"/>
  <c r="P575" i="9"/>
  <c r="BI572" i="9"/>
  <c r="BH572" i="9"/>
  <c r="BG572" i="9"/>
  <c r="BF572" i="9"/>
  <c r="T572" i="9"/>
  <c r="R572" i="9"/>
  <c r="P572" i="9"/>
  <c r="BI569" i="9"/>
  <c r="BH569" i="9"/>
  <c r="BG569" i="9"/>
  <c r="BF569" i="9"/>
  <c r="T569" i="9"/>
  <c r="R569" i="9"/>
  <c r="P569" i="9"/>
  <c r="BI567" i="9"/>
  <c r="BH567" i="9"/>
  <c r="BG567" i="9"/>
  <c r="BF567" i="9"/>
  <c r="T567" i="9"/>
  <c r="R567" i="9"/>
  <c r="P567" i="9"/>
  <c r="BI565" i="9"/>
  <c r="BH565" i="9"/>
  <c r="BG565" i="9"/>
  <c r="BF565" i="9"/>
  <c r="T565" i="9"/>
  <c r="R565" i="9"/>
  <c r="P565" i="9"/>
  <c r="BI563" i="9"/>
  <c r="BH563" i="9"/>
  <c r="BG563" i="9"/>
  <c r="BF563" i="9"/>
  <c r="T563" i="9"/>
  <c r="R563" i="9"/>
  <c r="P563" i="9"/>
  <c r="BI561" i="9"/>
  <c r="BH561" i="9"/>
  <c r="BG561" i="9"/>
  <c r="BF561" i="9"/>
  <c r="T561" i="9"/>
  <c r="R561" i="9"/>
  <c r="P561" i="9"/>
  <c r="BI559" i="9"/>
  <c r="BH559" i="9"/>
  <c r="BG559" i="9"/>
  <c r="BF559" i="9"/>
  <c r="T559" i="9"/>
  <c r="R559" i="9"/>
  <c r="P559" i="9"/>
  <c r="BI556" i="9"/>
  <c r="BH556" i="9"/>
  <c r="BG556" i="9"/>
  <c r="BF556" i="9"/>
  <c r="T556" i="9"/>
  <c r="R556" i="9"/>
  <c r="P556" i="9"/>
  <c r="BI553" i="9"/>
  <c r="BH553" i="9"/>
  <c r="BG553" i="9"/>
  <c r="BF553" i="9"/>
  <c r="T553" i="9"/>
  <c r="R553" i="9"/>
  <c r="P553" i="9"/>
  <c r="BI550" i="9"/>
  <c r="BH550" i="9"/>
  <c r="BG550" i="9"/>
  <c r="BF550" i="9"/>
  <c r="T550" i="9"/>
  <c r="R550" i="9"/>
  <c r="P550" i="9"/>
  <c r="BI547" i="9"/>
  <c r="BH547" i="9"/>
  <c r="BG547" i="9"/>
  <c r="BF547" i="9"/>
  <c r="T547" i="9"/>
  <c r="R547" i="9"/>
  <c r="P547" i="9"/>
  <c r="BI544" i="9"/>
  <c r="BH544" i="9"/>
  <c r="BG544" i="9"/>
  <c r="BF544" i="9"/>
  <c r="T544" i="9"/>
  <c r="R544" i="9"/>
  <c r="P544" i="9"/>
  <c r="BI542" i="9"/>
  <c r="BH542" i="9"/>
  <c r="BG542" i="9"/>
  <c r="BF542" i="9"/>
  <c r="T542" i="9"/>
  <c r="R542" i="9"/>
  <c r="P542" i="9"/>
  <c r="BI540" i="9"/>
  <c r="BH540" i="9"/>
  <c r="BG540" i="9"/>
  <c r="BF540" i="9"/>
  <c r="T540" i="9"/>
  <c r="R540" i="9"/>
  <c r="P540" i="9"/>
  <c r="BI538" i="9"/>
  <c r="BH538" i="9"/>
  <c r="BG538" i="9"/>
  <c r="BF538" i="9"/>
  <c r="T538" i="9"/>
  <c r="R538" i="9"/>
  <c r="P538" i="9"/>
  <c r="BI536" i="9"/>
  <c r="BH536" i="9"/>
  <c r="BG536" i="9"/>
  <c r="BF536" i="9"/>
  <c r="T536" i="9"/>
  <c r="R536" i="9"/>
  <c r="P536" i="9"/>
  <c r="BI533" i="9"/>
  <c r="BH533" i="9"/>
  <c r="BG533" i="9"/>
  <c r="BF533" i="9"/>
  <c r="T533" i="9"/>
  <c r="R533" i="9"/>
  <c r="P533" i="9"/>
  <c r="BI530" i="9"/>
  <c r="BH530" i="9"/>
  <c r="BG530" i="9"/>
  <c r="BF530" i="9"/>
  <c r="T530" i="9"/>
  <c r="R530" i="9"/>
  <c r="P530" i="9"/>
  <c r="BI527" i="9"/>
  <c r="BH527" i="9"/>
  <c r="BG527" i="9"/>
  <c r="BF527" i="9"/>
  <c r="T527" i="9"/>
  <c r="R527" i="9"/>
  <c r="P527" i="9"/>
  <c r="BI524" i="9"/>
  <c r="BH524" i="9"/>
  <c r="BG524" i="9"/>
  <c r="BF524" i="9"/>
  <c r="T524" i="9"/>
  <c r="R524" i="9"/>
  <c r="P524" i="9"/>
  <c r="BI521" i="9"/>
  <c r="BH521" i="9"/>
  <c r="BG521" i="9"/>
  <c r="BF521" i="9"/>
  <c r="T521" i="9"/>
  <c r="R521" i="9"/>
  <c r="P521" i="9"/>
  <c r="BI518" i="9"/>
  <c r="BH518" i="9"/>
  <c r="BG518" i="9"/>
  <c r="BF518" i="9"/>
  <c r="T518" i="9"/>
  <c r="R518" i="9"/>
  <c r="P518" i="9"/>
  <c r="BI516" i="9"/>
  <c r="BH516" i="9"/>
  <c r="BG516" i="9"/>
  <c r="BF516" i="9"/>
  <c r="T516" i="9"/>
  <c r="R516" i="9"/>
  <c r="P516" i="9"/>
  <c r="BI513" i="9"/>
  <c r="BH513" i="9"/>
  <c r="BG513" i="9"/>
  <c r="BF513" i="9"/>
  <c r="T513" i="9"/>
  <c r="R513" i="9"/>
  <c r="P513" i="9"/>
  <c r="BI510" i="9"/>
  <c r="BH510" i="9"/>
  <c r="BG510" i="9"/>
  <c r="BF510" i="9"/>
  <c r="T510" i="9"/>
  <c r="R510" i="9"/>
  <c r="P510" i="9"/>
  <c r="BI507" i="9"/>
  <c r="BH507" i="9"/>
  <c r="BG507" i="9"/>
  <c r="BF507" i="9"/>
  <c r="T507" i="9"/>
  <c r="R507" i="9"/>
  <c r="P507" i="9"/>
  <c r="BI503" i="9"/>
  <c r="BH503" i="9"/>
  <c r="BG503" i="9"/>
  <c r="BF503" i="9"/>
  <c r="T503" i="9"/>
  <c r="R503" i="9"/>
  <c r="P503" i="9"/>
  <c r="BI499" i="9"/>
  <c r="BH499" i="9"/>
  <c r="BG499" i="9"/>
  <c r="BF499" i="9"/>
  <c r="T499" i="9"/>
  <c r="R499" i="9"/>
  <c r="P499" i="9"/>
  <c r="BI496" i="9"/>
  <c r="BH496" i="9"/>
  <c r="BG496" i="9"/>
  <c r="BF496" i="9"/>
  <c r="T496" i="9"/>
  <c r="R496" i="9"/>
  <c r="P496" i="9"/>
  <c r="BI493" i="9"/>
  <c r="BH493" i="9"/>
  <c r="BG493" i="9"/>
  <c r="BF493" i="9"/>
  <c r="T493" i="9"/>
  <c r="R493" i="9"/>
  <c r="P493" i="9"/>
  <c r="BI490" i="9"/>
  <c r="BH490" i="9"/>
  <c r="BG490" i="9"/>
  <c r="BF490" i="9"/>
  <c r="T490" i="9"/>
  <c r="R490" i="9"/>
  <c r="P490" i="9"/>
  <c r="BI486" i="9"/>
  <c r="BH486" i="9"/>
  <c r="BG486" i="9"/>
  <c r="BF486" i="9"/>
  <c r="T486" i="9"/>
  <c r="R486" i="9"/>
  <c r="P486" i="9"/>
  <c r="BI482" i="9"/>
  <c r="BH482" i="9"/>
  <c r="BG482" i="9"/>
  <c r="BF482" i="9"/>
  <c r="T482" i="9"/>
  <c r="R482" i="9"/>
  <c r="P482" i="9"/>
  <c r="BI478" i="9"/>
  <c r="BH478" i="9"/>
  <c r="BG478" i="9"/>
  <c r="BF478" i="9"/>
  <c r="T478" i="9"/>
  <c r="R478" i="9"/>
  <c r="P478" i="9"/>
  <c r="BI474" i="9"/>
  <c r="BH474" i="9"/>
  <c r="BG474" i="9"/>
  <c r="BF474" i="9"/>
  <c r="T474" i="9"/>
  <c r="R474" i="9"/>
  <c r="P474" i="9"/>
  <c r="BI469" i="9"/>
  <c r="BH469" i="9"/>
  <c r="BG469" i="9"/>
  <c r="BF469" i="9"/>
  <c r="T469" i="9"/>
  <c r="R469" i="9"/>
  <c r="P469" i="9"/>
  <c r="BI464" i="9"/>
  <c r="BH464" i="9"/>
  <c r="BG464" i="9"/>
  <c r="BF464" i="9"/>
  <c r="T464" i="9"/>
  <c r="R464" i="9"/>
  <c r="P464" i="9"/>
  <c r="BI459" i="9"/>
  <c r="BH459" i="9"/>
  <c r="BG459" i="9"/>
  <c r="BF459" i="9"/>
  <c r="T459" i="9"/>
  <c r="R459" i="9"/>
  <c r="P459" i="9"/>
  <c r="BI454" i="9"/>
  <c r="BH454" i="9"/>
  <c r="BG454" i="9"/>
  <c r="BF454" i="9"/>
  <c r="T454" i="9"/>
  <c r="R454" i="9"/>
  <c r="P454" i="9"/>
  <c r="BI450" i="9"/>
  <c r="BH450" i="9"/>
  <c r="BG450" i="9"/>
  <c r="BF450" i="9"/>
  <c r="T450" i="9"/>
  <c r="R450" i="9"/>
  <c r="P450" i="9"/>
  <c r="BI446" i="9"/>
  <c r="BH446" i="9"/>
  <c r="BG446" i="9"/>
  <c r="BF446" i="9"/>
  <c r="T446" i="9"/>
  <c r="R446" i="9"/>
  <c r="P446" i="9"/>
  <c r="BI442" i="9"/>
  <c r="BH442" i="9"/>
  <c r="BG442" i="9"/>
  <c r="BF442" i="9"/>
  <c r="T442" i="9"/>
  <c r="R442" i="9"/>
  <c r="P442" i="9"/>
  <c r="BI438" i="9"/>
  <c r="BH438" i="9"/>
  <c r="BG438" i="9"/>
  <c r="BF438" i="9"/>
  <c r="T438" i="9"/>
  <c r="R438" i="9"/>
  <c r="P438" i="9"/>
  <c r="BI434" i="9"/>
  <c r="BH434" i="9"/>
  <c r="BG434" i="9"/>
  <c r="BF434" i="9"/>
  <c r="T434" i="9"/>
  <c r="R434" i="9"/>
  <c r="P434" i="9"/>
  <c r="BI430" i="9"/>
  <c r="BH430" i="9"/>
  <c r="BG430" i="9"/>
  <c r="BF430" i="9"/>
  <c r="T430" i="9"/>
  <c r="R430" i="9"/>
  <c r="P430" i="9"/>
  <c r="BI426" i="9"/>
  <c r="BH426" i="9"/>
  <c r="BG426" i="9"/>
  <c r="BF426" i="9"/>
  <c r="T426" i="9"/>
  <c r="R426" i="9"/>
  <c r="P426" i="9"/>
  <c r="BI423" i="9"/>
  <c r="BH423" i="9"/>
  <c r="BG423" i="9"/>
  <c r="BF423" i="9"/>
  <c r="T423" i="9"/>
  <c r="R423" i="9"/>
  <c r="P423" i="9"/>
  <c r="BI419" i="9"/>
  <c r="BH419" i="9"/>
  <c r="BG419" i="9"/>
  <c r="BF419" i="9"/>
  <c r="T419" i="9"/>
  <c r="R419" i="9"/>
  <c r="P419" i="9"/>
  <c r="BI416" i="9"/>
  <c r="BH416" i="9"/>
  <c r="BG416" i="9"/>
  <c r="BF416" i="9"/>
  <c r="T416" i="9"/>
  <c r="R416" i="9"/>
  <c r="P416" i="9"/>
  <c r="BI413" i="9"/>
  <c r="BH413" i="9"/>
  <c r="BG413" i="9"/>
  <c r="BF413" i="9"/>
  <c r="T413" i="9"/>
  <c r="R413" i="9"/>
  <c r="P413" i="9"/>
  <c r="BI407" i="9"/>
  <c r="BH407" i="9"/>
  <c r="BG407" i="9"/>
  <c r="BF407" i="9"/>
  <c r="T407" i="9"/>
  <c r="R407" i="9"/>
  <c r="P407" i="9"/>
  <c r="BI400" i="9"/>
  <c r="BH400" i="9"/>
  <c r="BG400" i="9"/>
  <c r="BF400" i="9"/>
  <c r="T400" i="9"/>
  <c r="R400" i="9"/>
  <c r="P400" i="9"/>
  <c r="BI397" i="9"/>
  <c r="BH397" i="9"/>
  <c r="BG397" i="9"/>
  <c r="BF397" i="9"/>
  <c r="T397" i="9"/>
  <c r="R397" i="9"/>
  <c r="P397" i="9"/>
  <c r="BI394" i="9"/>
  <c r="BH394" i="9"/>
  <c r="BG394" i="9"/>
  <c r="BF394" i="9"/>
  <c r="T394" i="9"/>
  <c r="R394" i="9"/>
  <c r="P394" i="9"/>
  <c r="BI391" i="9"/>
  <c r="BH391" i="9"/>
  <c r="BG391" i="9"/>
  <c r="BF391" i="9"/>
  <c r="T391" i="9"/>
  <c r="R391" i="9"/>
  <c r="P391" i="9"/>
  <c r="BI388" i="9"/>
  <c r="BH388" i="9"/>
  <c r="BG388" i="9"/>
  <c r="BF388" i="9"/>
  <c r="T388" i="9"/>
  <c r="R388" i="9"/>
  <c r="P388" i="9"/>
  <c r="BI385" i="9"/>
  <c r="BH385" i="9"/>
  <c r="BG385" i="9"/>
  <c r="BF385" i="9"/>
  <c r="T385" i="9"/>
  <c r="R385" i="9"/>
  <c r="P385" i="9"/>
  <c r="BI382" i="9"/>
  <c r="BH382" i="9"/>
  <c r="BG382" i="9"/>
  <c r="BF382" i="9"/>
  <c r="T382" i="9"/>
  <c r="R382" i="9"/>
  <c r="P382" i="9"/>
  <c r="BI379" i="9"/>
  <c r="BH379" i="9"/>
  <c r="BG379" i="9"/>
  <c r="BF379" i="9"/>
  <c r="T379" i="9"/>
  <c r="R379" i="9"/>
  <c r="P379" i="9"/>
  <c r="BI376" i="9"/>
  <c r="BH376" i="9"/>
  <c r="BG376" i="9"/>
  <c r="BF376" i="9"/>
  <c r="T376" i="9"/>
  <c r="R376" i="9"/>
  <c r="P376" i="9"/>
  <c r="BI373" i="9"/>
  <c r="BH373" i="9"/>
  <c r="BG373" i="9"/>
  <c r="BF373" i="9"/>
  <c r="T373" i="9"/>
  <c r="R373" i="9"/>
  <c r="P373" i="9"/>
  <c r="BI370" i="9"/>
  <c r="BH370" i="9"/>
  <c r="BG370" i="9"/>
  <c r="BF370" i="9"/>
  <c r="T370" i="9"/>
  <c r="R370" i="9"/>
  <c r="P370" i="9"/>
  <c r="BI367" i="9"/>
  <c r="BH367" i="9"/>
  <c r="BG367" i="9"/>
  <c r="BF367" i="9"/>
  <c r="T367" i="9"/>
  <c r="R367" i="9"/>
  <c r="P367" i="9"/>
  <c r="BI364" i="9"/>
  <c r="BH364" i="9"/>
  <c r="BG364" i="9"/>
  <c r="BF364" i="9"/>
  <c r="T364" i="9"/>
  <c r="R364" i="9"/>
  <c r="P364" i="9"/>
  <c r="BI361" i="9"/>
  <c r="BH361" i="9"/>
  <c r="BG361" i="9"/>
  <c r="BF361" i="9"/>
  <c r="T361" i="9"/>
  <c r="R361" i="9"/>
  <c r="P361" i="9"/>
  <c r="BI359" i="9"/>
  <c r="BH359" i="9"/>
  <c r="BG359" i="9"/>
  <c r="BF359" i="9"/>
  <c r="T359" i="9"/>
  <c r="R359" i="9"/>
  <c r="P359" i="9"/>
  <c r="BI356" i="9"/>
  <c r="BH356" i="9"/>
  <c r="BG356" i="9"/>
  <c r="BF356" i="9"/>
  <c r="T356" i="9"/>
  <c r="R356" i="9"/>
  <c r="P356" i="9"/>
  <c r="BI354" i="9"/>
  <c r="BH354" i="9"/>
  <c r="BG354" i="9"/>
  <c r="BF354" i="9"/>
  <c r="T354" i="9"/>
  <c r="R354" i="9"/>
  <c r="P354" i="9"/>
  <c r="BI352" i="9"/>
  <c r="BH352" i="9"/>
  <c r="BG352" i="9"/>
  <c r="BF352" i="9"/>
  <c r="T352" i="9"/>
  <c r="R352" i="9"/>
  <c r="P352" i="9"/>
  <c r="BI350" i="9"/>
  <c r="BH350" i="9"/>
  <c r="BG350" i="9"/>
  <c r="BF350" i="9"/>
  <c r="T350" i="9"/>
  <c r="R350" i="9"/>
  <c r="P350" i="9"/>
  <c r="BI347" i="9"/>
  <c r="BH347" i="9"/>
  <c r="BG347" i="9"/>
  <c r="BF347" i="9"/>
  <c r="T347" i="9"/>
  <c r="R347" i="9"/>
  <c r="P347" i="9"/>
  <c r="BI345" i="9"/>
  <c r="BH345" i="9"/>
  <c r="BG345" i="9"/>
  <c r="BF345" i="9"/>
  <c r="T345" i="9"/>
  <c r="R345" i="9"/>
  <c r="P345" i="9"/>
  <c r="BI343" i="9"/>
  <c r="BH343" i="9"/>
  <c r="BG343" i="9"/>
  <c r="BF343" i="9"/>
  <c r="T343" i="9"/>
  <c r="R343" i="9"/>
  <c r="P343" i="9"/>
  <c r="BI340" i="9"/>
  <c r="BH340" i="9"/>
  <c r="BG340" i="9"/>
  <c r="BF340" i="9"/>
  <c r="T340" i="9"/>
  <c r="R340" i="9"/>
  <c r="P340" i="9"/>
  <c r="BI337" i="9"/>
  <c r="BH337" i="9"/>
  <c r="BG337" i="9"/>
  <c r="BF337" i="9"/>
  <c r="T337" i="9"/>
  <c r="R337" i="9"/>
  <c r="P337" i="9"/>
  <c r="BI334" i="9"/>
  <c r="BH334" i="9"/>
  <c r="BG334" i="9"/>
  <c r="BF334" i="9"/>
  <c r="T334" i="9"/>
  <c r="R334" i="9"/>
  <c r="P334" i="9"/>
  <c r="BI332" i="9"/>
  <c r="BH332" i="9"/>
  <c r="BG332" i="9"/>
  <c r="BF332" i="9"/>
  <c r="T332" i="9"/>
  <c r="R332" i="9"/>
  <c r="P332" i="9"/>
  <c r="BI329" i="9"/>
  <c r="BH329" i="9"/>
  <c r="BG329" i="9"/>
  <c r="BF329" i="9"/>
  <c r="T329" i="9"/>
  <c r="R329" i="9"/>
  <c r="P329" i="9"/>
  <c r="BI327" i="9"/>
  <c r="BH327" i="9"/>
  <c r="BG327" i="9"/>
  <c r="BF327" i="9"/>
  <c r="T327" i="9"/>
  <c r="R327" i="9"/>
  <c r="P327" i="9"/>
  <c r="BI324" i="9"/>
  <c r="BH324" i="9"/>
  <c r="BG324" i="9"/>
  <c r="BF324" i="9"/>
  <c r="T324" i="9"/>
  <c r="R324" i="9"/>
  <c r="P324" i="9"/>
  <c r="BI321" i="9"/>
  <c r="BH321" i="9"/>
  <c r="BG321" i="9"/>
  <c r="BF321" i="9"/>
  <c r="T321" i="9"/>
  <c r="R321" i="9"/>
  <c r="P321" i="9"/>
  <c r="BI318" i="9"/>
  <c r="BH318" i="9"/>
  <c r="BG318" i="9"/>
  <c r="BF318" i="9"/>
  <c r="T318" i="9"/>
  <c r="R318" i="9"/>
  <c r="P318" i="9"/>
  <c r="BI314" i="9"/>
  <c r="BH314" i="9"/>
  <c r="BG314" i="9"/>
  <c r="BF314" i="9"/>
  <c r="T314" i="9"/>
  <c r="R314" i="9"/>
  <c r="P314" i="9"/>
  <c r="BI310" i="9"/>
  <c r="BH310" i="9"/>
  <c r="BG310" i="9"/>
  <c r="BF310" i="9"/>
  <c r="T310" i="9"/>
  <c r="R310" i="9"/>
  <c r="P310" i="9"/>
  <c r="BI306" i="9"/>
  <c r="BH306" i="9"/>
  <c r="BG306" i="9"/>
  <c r="BF306" i="9"/>
  <c r="T306" i="9"/>
  <c r="R306" i="9"/>
  <c r="P306" i="9"/>
  <c r="BI302" i="9"/>
  <c r="BH302" i="9"/>
  <c r="BG302" i="9"/>
  <c r="BF302" i="9"/>
  <c r="T302" i="9"/>
  <c r="R302" i="9"/>
  <c r="P302" i="9"/>
  <c r="BI298" i="9"/>
  <c r="BH298" i="9"/>
  <c r="BG298" i="9"/>
  <c r="BF298" i="9"/>
  <c r="T298" i="9"/>
  <c r="R298" i="9"/>
  <c r="P298" i="9"/>
  <c r="BI294" i="9"/>
  <c r="BH294" i="9"/>
  <c r="BG294" i="9"/>
  <c r="BF294" i="9"/>
  <c r="T294" i="9"/>
  <c r="R294" i="9"/>
  <c r="P294" i="9"/>
  <c r="BI290" i="9"/>
  <c r="BH290" i="9"/>
  <c r="BG290" i="9"/>
  <c r="BF290" i="9"/>
  <c r="T290" i="9"/>
  <c r="R290" i="9"/>
  <c r="P290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79" i="9"/>
  <c r="BH279" i="9"/>
  <c r="BG279" i="9"/>
  <c r="BF279" i="9"/>
  <c r="T279" i="9"/>
  <c r="R279" i="9"/>
  <c r="P279" i="9"/>
  <c r="BI276" i="9"/>
  <c r="BH276" i="9"/>
  <c r="BG276" i="9"/>
  <c r="BF276" i="9"/>
  <c r="T276" i="9"/>
  <c r="R276" i="9"/>
  <c r="P276" i="9"/>
  <c r="BI273" i="9"/>
  <c r="BH273" i="9"/>
  <c r="BG273" i="9"/>
  <c r="BF273" i="9"/>
  <c r="T273" i="9"/>
  <c r="R273" i="9"/>
  <c r="P273" i="9"/>
  <c r="BI270" i="9"/>
  <c r="BH270" i="9"/>
  <c r="BG270" i="9"/>
  <c r="BF270" i="9"/>
  <c r="T270" i="9"/>
  <c r="R270" i="9"/>
  <c r="P270" i="9"/>
  <c r="BI267" i="9"/>
  <c r="BH267" i="9"/>
  <c r="BG267" i="9"/>
  <c r="BF267" i="9"/>
  <c r="T267" i="9"/>
  <c r="R267" i="9"/>
  <c r="P267" i="9"/>
  <c r="BI264" i="9"/>
  <c r="BH264" i="9"/>
  <c r="BG264" i="9"/>
  <c r="BF264" i="9"/>
  <c r="T264" i="9"/>
  <c r="R264" i="9"/>
  <c r="P264" i="9"/>
  <c r="BI261" i="9"/>
  <c r="BH261" i="9"/>
  <c r="BG261" i="9"/>
  <c r="BF261" i="9"/>
  <c r="T261" i="9"/>
  <c r="R261" i="9"/>
  <c r="P261" i="9"/>
  <c r="BI259" i="9"/>
  <c r="BH259" i="9"/>
  <c r="BG259" i="9"/>
  <c r="BF259" i="9"/>
  <c r="T259" i="9"/>
  <c r="R259" i="9"/>
  <c r="P259" i="9"/>
  <c r="BI255" i="9"/>
  <c r="BH255" i="9"/>
  <c r="BG255" i="9"/>
  <c r="BF255" i="9"/>
  <c r="T255" i="9"/>
  <c r="R255" i="9"/>
  <c r="P255" i="9"/>
  <c r="BI253" i="9"/>
  <c r="BH253" i="9"/>
  <c r="BG253" i="9"/>
  <c r="BF253" i="9"/>
  <c r="T253" i="9"/>
  <c r="R253" i="9"/>
  <c r="P253" i="9"/>
  <c r="BI250" i="9"/>
  <c r="BH250" i="9"/>
  <c r="BG250" i="9"/>
  <c r="BF250" i="9"/>
  <c r="T250" i="9"/>
  <c r="R250" i="9"/>
  <c r="P250" i="9"/>
  <c r="BI247" i="9"/>
  <c r="BH247" i="9"/>
  <c r="BG247" i="9"/>
  <c r="BF247" i="9"/>
  <c r="T247" i="9"/>
  <c r="R247" i="9"/>
  <c r="P247" i="9"/>
  <c r="BI244" i="9"/>
  <c r="BH244" i="9"/>
  <c r="BG244" i="9"/>
  <c r="BF244" i="9"/>
  <c r="T244" i="9"/>
  <c r="R244" i="9"/>
  <c r="P244" i="9"/>
  <c r="BI241" i="9"/>
  <c r="BH241" i="9"/>
  <c r="BG241" i="9"/>
  <c r="BF241" i="9"/>
  <c r="T241" i="9"/>
  <c r="R241" i="9"/>
  <c r="P241" i="9"/>
  <c r="BI238" i="9"/>
  <c r="BH238" i="9"/>
  <c r="BG238" i="9"/>
  <c r="BF238" i="9"/>
  <c r="T238" i="9"/>
  <c r="R238" i="9"/>
  <c r="P238" i="9"/>
  <c r="BI233" i="9"/>
  <c r="BH233" i="9"/>
  <c r="BG233" i="9"/>
  <c r="BF233" i="9"/>
  <c r="T233" i="9"/>
  <c r="T232" i="9"/>
  <c r="R233" i="9"/>
  <c r="R232" i="9" s="1"/>
  <c r="P233" i="9"/>
  <c r="P232" i="9" s="1"/>
  <c r="BI229" i="9"/>
  <c r="BH229" i="9"/>
  <c r="BG229" i="9"/>
  <c r="BF229" i="9"/>
  <c r="T229" i="9"/>
  <c r="R229" i="9"/>
  <c r="P229" i="9"/>
  <c r="BI226" i="9"/>
  <c r="BH226" i="9"/>
  <c r="BG226" i="9"/>
  <c r="BF226" i="9"/>
  <c r="T226" i="9"/>
  <c r="R226" i="9"/>
  <c r="P226" i="9"/>
  <c r="BI221" i="9"/>
  <c r="BH221" i="9"/>
  <c r="BG221" i="9"/>
  <c r="BF221" i="9"/>
  <c r="T221" i="9"/>
  <c r="R221" i="9"/>
  <c r="P221" i="9"/>
  <c r="BI218" i="9"/>
  <c r="BH218" i="9"/>
  <c r="BG218" i="9"/>
  <c r="BF218" i="9"/>
  <c r="T218" i="9"/>
  <c r="R218" i="9"/>
  <c r="P218" i="9"/>
  <c r="BI212" i="9"/>
  <c r="BH212" i="9"/>
  <c r="BG212" i="9"/>
  <c r="BF212" i="9"/>
  <c r="T212" i="9"/>
  <c r="T211" i="9"/>
  <c r="R212" i="9"/>
  <c r="R211" i="9" s="1"/>
  <c r="P212" i="9"/>
  <c r="P211" i="9"/>
  <c r="BI207" i="9"/>
  <c r="BH207" i="9"/>
  <c r="BG207" i="9"/>
  <c r="BF207" i="9"/>
  <c r="T207" i="9"/>
  <c r="R207" i="9"/>
  <c r="P207" i="9"/>
  <c r="BI203" i="9"/>
  <c r="BH203" i="9"/>
  <c r="BG203" i="9"/>
  <c r="BF203" i="9"/>
  <c r="T203" i="9"/>
  <c r="R203" i="9"/>
  <c r="P203" i="9"/>
  <c r="BI195" i="9"/>
  <c r="BH195" i="9"/>
  <c r="BG195" i="9"/>
  <c r="BF195" i="9"/>
  <c r="T195" i="9"/>
  <c r="T194" i="9"/>
  <c r="R195" i="9"/>
  <c r="R194" i="9"/>
  <c r="P195" i="9"/>
  <c r="P194" i="9"/>
  <c r="BI192" i="9"/>
  <c r="BH192" i="9"/>
  <c r="BG192" i="9"/>
  <c r="BF192" i="9"/>
  <c r="T192" i="9"/>
  <c r="R192" i="9"/>
  <c r="P192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6" i="9"/>
  <c r="BH176" i="9"/>
  <c r="BG176" i="9"/>
  <c r="BF176" i="9"/>
  <c r="T176" i="9"/>
  <c r="R176" i="9"/>
  <c r="P176" i="9"/>
  <c r="BI170" i="9"/>
  <c r="BH170" i="9"/>
  <c r="BG170" i="9"/>
  <c r="BF170" i="9"/>
  <c r="T170" i="9"/>
  <c r="R170" i="9"/>
  <c r="P170" i="9"/>
  <c r="BI166" i="9"/>
  <c r="BH166" i="9"/>
  <c r="BG166" i="9"/>
  <c r="BF166" i="9"/>
  <c r="T166" i="9"/>
  <c r="R166" i="9"/>
  <c r="P166" i="9"/>
  <c r="BI158" i="9"/>
  <c r="BH158" i="9"/>
  <c r="BG158" i="9"/>
  <c r="BF158" i="9"/>
  <c r="T158" i="9"/>
  <c r="R158" i="9"/>
  <c r="P158" i="9"/>
  <c r="BI153" i="9"/>
  <c r="BH153" i="9"/>
  <c r="BG153" i="9"/>
  <c r="BF153" i="9"/>
  <c r="T153" i="9"/>
  <c r="R153" i="9"/>
  <c r="P153" i="9"/>
  <c r="BI145" i="9"/>
  <c r="BH145" i="9"/>
  <c r="BG145" i="9"/>
  <c r="BF145" i="9"/>
  <c r="T145" i="9"/>
  <c r="R145" i="9"/>
  <c r="P145" i="9"/>
  <c r="BI141" i="9"/>
  <c r="BH141" i="9"/>
  <c r="BG141" i="9"/>
  <c r="BF141" i="9"/>
  <c r="T141" i="9"/>
  <c r="R141" i="9"/>
  <c r="P141" i="9"/>
  <c r="BI132" i="9"/>
  <c r="BH132" i="9"/>
  <c r="BG132" i="9"/>
  <c r="BF132" i="9"/>
  <c r="T132" i="9"/>
  <c r="R132" i="9"/>
  <c r="P132" i="9"/>
  <c r="BI127" i="9"/>
  <c r="BH127" i="9"/>
  <c r="BG127" i="9"/>
  <c r="BF127" i="9"/>
  <c r="T127" i="9"/>
  <c r="R127" i="9"/>
  <c r="P127" i="9"/>
  <c r="BI120" i="9"/>
  <c r="BH120" i="9"/>
  <c r="BG120" i="9"/>
  <c r="BF120" i="9"/>
  <c r="T120" i="9"/>
  <c r="R120" i="9"/>
  <c r="P120" i="9"/>
  <c r="BI113" i="9"/>
  <c r="BH113" i="9"/>
  <c r="BG113" i="9"/>
  <c r="BF113" i="9"/>
  <c r="T113" i="9"/>
  <c r="R113" i="9"/>
  <c r="P113" i="9"/>
  <c r="BI106" i="9"/>
  <c r="BH106" i="9"/>
  <c r="BG106" i="9"/>
  <c r="BF106" i="9"/>
  <c r="T106" i="9"/>
  <c r="R106" i="9"/>
  <c r="P106" i="9"/>
  <c r="J100" i="9"/>
  <c r="J99" i="9"/>
  <c r="F99" i="9"/>
  <c r="F97" i="9"/>
  <c r="E95" i="9"/>
  <c r="J63" i="9"/>
  <c r="J62" i="9"/>
  <c r="F62" i="9"/>
  <c r="F60" i="9"/>
  <c r="E58" i="9"/>
  <c r="J22" i="9"/>
  <c r="E22" i="9"/>
  <c r="F63" i="9" s="1"/>
  <c r="J21" i="9"/>
  <c r="J16" i="9"/>
  <c r="J97" i="9" s="1"/>
  <c r="E7" i="9"/>
  <c r="E52" i="9" s="1"/>
  <c r="J41" i="8"/>
  <c r="J40" i="8"/>
  <c r="AY63" i="1"/>
  <c r="J39" i="8"/>
  <c r="AX63" i="1"/>
  <c r="BI282" i="8"/>
  <c r="BH282" i="8"/>
  <c r="BG282" i="8"/>
  <c r="BF282" i="8"/>
  <c r="T282" i="8"/>
  <c r="R282" i="8"/>
  <c r="P282" i="8"/>
  <c r="BI280" i="8"/>
  <c r="BH280" i="8"/>
  <c r="BG280" i="8"/>
  <c r="BF280" i="8"/>
  <c r="T280" i="8"/>
  <c r="R280" i="8"/>
  <c r="P280" i="8"/>
  <c r="BI278" i="8"/>
  <c r="BH278" i="8"/>
  <c r="BG278" i="8"/>
  <c r="BF278" i="8"/>
  <c r="T278" i="8"/>
  <c r="R278" i="8"/>
  <c r="P278" i="8"/>
  <c r="BI275" i="8"/>
  <c r="BH275" i="8"/>
  <c r="BG275" i="8"/>
  <c r="BF275" i="8"/>
  <c r="T275" i="8"/>
  <c r="R275" i="8"/>
  <c r="P275" i="8"/>
  <c r="BI273" i="8"/>
  <c r="BH273" i="8"/>
  <c r="BG273" i="8"/>
  <c r="BF273" i="8"/>
  <c r="T273" i="8"/>
  <c r="R273" i="8"/>
  <c r="P273" i="8"/>
  <c r="BI271" i="8"/>
  <c r="BH271" i="8"/>
  <c r="BG271" i="8"/>
  <c r="BF271" i="8"/>
  <c r="T271" i="8"/>
  <c r="R271" i="8"/>
  <c r="P271" i="8"/>
  <c r="BI269" i="8"/>
  <c r="BH269" i="8"/>
  <c r="BG269" i="8"/>
  <c r="BF269" i="8"/>
  <c r="T269" i="8"/>
  <c r="R269" i="8"/>
  <c r="P269" i="8"/>
  <c r="BI267" i="8"/>
  <c r="BH267" i="8"/>
  <c r="BG267" i="8"/>
  <c r="BF267" i="8"/>
  <c r="T267" i="8"/>
  <c r="R267" i="8"/>
  <c r="P267" i="8"/>
  <c r="BI265" i="8"/>
  <c r="BH265" i="8"/>
  <c r="BG265" i="8"/>
  <c r="BF265" i="8"/>
  <c r="T265" i="8"/>
  <c r="R265" i="8"/>
  <c r="P265" i="8"/>
  <c r="BI263" i="8"/>
  <c r="BH263" i="8"/>
  <c r="BG263" i="8"/>
  <c r="BF263" i="8"/>
  <c r="T263" i="8"/>
  <c r="R263" i="8"/>
  <c r="P263" i="8"/>
  <c r="BI260" i="8"/>
  <c r="BH260" i="8"/>
  <c r="BG260" i="8"/>
  <c r="BF260" i="8"/>
  <c r="T260" i="8"/>
  <c r="R260" i="8"/>
  <c r="P260" i="8"/>
  <c r="BI258" i="8"/>
  <c r="BH258" i="8"/>
  <c r="BG258" i="8"/>
  <c r="BF258" i="8"/>
  <c r="T258" i="8"/>
  <c r="R258" i="8"/>
  <c r="P258" i="8"/>
  <c r="BI256" i="8"/>
  <c r="BH256" i="8"/>
  <c r="BG256" i="8"/>
  <c r="BF256" i="8"/>
  <c r="T256" i="8"/>
  <c r="R256" i="8"/>
  <c r="P256" i="8"/>
  <c r="BI254" i="8"/>
  <c r="BH254" i="8"/>
  <c r="BG254" i="8"/>
  <c r="BF254" i="8"/>
  <c r="T254" i="8"/>
  <c r="R254" i="8"/>
  <c r="P254" i="8"/>
  <c r="BI252" i="8"/>
  <c r="BH252" i="8"/>
  <c r="BG252" i="8"/>
  <c r="BF252" i="8"/>
  <c r="T252" i="8"/>
  <c r="R252" i="8"/>
  <c r="P252" i="8"/>
  <c r="BI249" i="8"/>
  <c r="BH249" i="8"/>
  <c r="BG249" i="8"/>
  <c r="BF249" i="8"/>
  <c r="T249" i="8"/>
  <c r="R249" i="8"/>
  <c r="P249" i="8"/>
  <c r="BI247" i="8"/>
  <c r="BH247" i="8"/>
  <c r="BG247" i="8"/>
  <c r="BF247" i="8"/>
  <c r="T247" i="8"/>
  <c r="R247" i="8"/>
  <c r="P247" i="8"/>
  <c r="BI245" i="8"/>
  <c r="BH245" i="8"/>
  <c r="BG245" i="8"/>
  <c r="BF245" i="8"/>
  <c r="T245" i="8"/>
  <c r="R245" i="8"/>
  <c r="P245" i="8"/>
  <c r="BI243" i="8"/>
  <c r="BH243" i="8"/>
  <c r="BG243" i="8"/>
  <c r="BF243" i="8"/>
  <c r="T243" i="8"/>
  <c r="R243" i="8"/>
  <c r="P243" i="8"/>
  <c r="BI241" i="8"/>
  <c r="BH241" i="8"/>
  <c r="BG241" i="8"/>
  <c r="BF241" i="8"/>
  <c r="T241" i="8"/>
  <c r="R241" i="8"/>
  <c r="P241" i="8"/>
  <c r="BI239" i="8"/>
  <c r="BH239" i="8"/>
  <c r="BG239" i="8"/>
  <c r="BF239" i="8"/>
  <c r="T239" i="8"/>
  <c r="R239" i="8"/>
  <c r="P239" i="8"/>
  <c r="BI237" i="8"/>
  <c r="BH237" i="8"/>
  <c r="BG237" i="8"/>
  <c r="BF237" i="8"/>
  <c r="T237" i="8"/>
  <c r="R237" i="8"/>
  <c r="P237" i="8"/>
  <c r="BI235" i="8"/>
  <c r="BH235" i="8"/>
  <c r="BG235" i="8"/>
  <c r="BF235" i="8"/>
  <c r="T235" i="8"/>
  <c r="R235" i="8"/>
  <c r="P235" i="8"/>
  <c r="BI233" i="8"/>
  <c r="BH233" i="8"/>
  <c r="BG233" i="8"/>
  <c r="BF233" i="8"/>
  <c r="T233" i="8"/>
  <c r="R233" i="8"/>
  <c r="P233" i="8"/>
  <c r="BI230" i="8"/>
  <c r="BH230" i="8"/>
  <c r="BG230" i="8"/>
  <c r="BF230" i="8"/>
  <c r="T230" i="8"/>
  <c r="R230" i="8"/>
  <c r="P230" i="8"/>
  <c r="BI228" i="8"/>
  <c r="BH228" i="8"/>
  <c r="BG228" i="8"/>
  <c r="BF228" i="8"/>
  <c r="T228" i="8"/>
  <c r="R228" i="8"/>
  <c r="P228" i="8"/>
  <c r="BI226" i="8"/>
  <c r="BH226" i="8"/>
  <c r="BG226" i="8"/>
  <c r="BF226" i="8"/>
  <c r="T226" i="8"/>
  <c r="R226" i="8"/>
  <c r="P226" i="8"/>
  <c r="BI224" i="8"/>
  <c r="BH224" i="8"/>
  <c r="BG224" i="8"/>
  <c r="BF224" i="8"/>
  <c r="T224" i="8"/>
  <c r="R224" i="8"/>
  <c r="P224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8" i="8"/>
  <c r="BH218" i="8"/>
  <c r="BG218" i="8"/>
  <c r="BF218" i="8"/>
  <c r="T218" i="8"/>
  <c r="R218" i="8"/>
  <c r="P218" i="8"/>
  <c r="BI216" i="8"/>
  <c r="BH216" i="8"/>
  <c r="BG216" i="8"/>
  <c r="BF216" i="8"/>
  <c r="T216" i="8"/>
  <c r="R216" i="8"/>
  <c r="P216" i="8"/>
  <c r="BI214" i="8"/>
  <c r="BH214" i="8"/>
  <c r="BG214" i="8"/>
  <c r="BF214" i="8"/>
  <c r="T214" i="8"/>
  <c r="R214" i="8"/>
  <c r="P214" i="8"/>
  <c r="BI212" i="8"/>
  <c r="BH212" i="8"/>
  <c r="BG212" i="8"/>
  <c r="BF212" i="8"/>
  <c r="T212" i="8"/>
  <c r="R212" i="8"/>
  <c r="P212" i="8"/>
  <c r="BI210" i="8"/>
  <c r="BH210" i="8"/>
  <c r="BG210" i="8"/>
  <c r="BF210" i="8"/>
  <c r="T210" i="8"/>
  <c r="R210" i="8"/>
  <c r="P210" i="8"/>
  <c r="BI208" i="8"/>
  <c r="BH208" i="8"/>
  <c r="BG208" i="8"/>
  <c r="BF208" i="8"/>
  <c r="T208" i="8"/>
  <c r="R208" i="8"/>
  <c r="P208" i="8"/>
  <c r="BI206" i="8"/>
  <c r="BH206" i="8"/>
  <c r="BG206" i="8"/>
  <c r="BF206" i="8"/>
  <c r="T206" i="8"/>
  <c r="R206" i="8"/>
  <c r="P206" i="8"/>
  <c r="BI204" i="8"/>
  <c r="BH204" i="8"/>
  <c r="BG204" i="8"/>
  <c r="BF204" i="8"/>
  <c r="T204" i="8"/>
  <c r="R204" i="8"/>
  <c r="P204" i="8"/>
  <c r="BI202" i="8"/>
  <c r="BH202" i="8"/>
  <c r="BG202" i="8"/>
  <c r="BF202" i="8"/>
  <c r="T202" i="8"/>
  <c r="R202" i="8"/>
  <c r="P202" i="8"/>
  <c r="BI199" i="8"/>
  <c r="BH199" i="8"/>
  <c r="BG199" i="8"/>
  <c r="BF199" i="8"/>
  <c r="T199" i="8"/>
  <c r="R199" i="8"/>
  <c r="P199" i="8"/>
  <c r="BI197" i="8"/>
  <c r="BH197" i="8"/>
  <c r="BG197" i="8"/>
  <c r="BF197" i="8"/>
  <c r="T197" i="8"/>
  <c r="R197" i="8"/>
  <c r="P197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5" i="8"/>
  <c r="BH175" i="8"/>
  <c r="BG175" i="8"/>
  <c r="BF175" i="8"/>
  <c r="T175" i="8"/>
  <c r="R175" i="8"/>
  <c r="P175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7" i="8"/>
  <c r="BH167" i="8"/>
  <c r="BG167" i="8"/>
  <c r="BF167" i="8"/>
  <c r="T167" i="8"/>
  <c r="R167" i="8"/>
  <c r="P167" i="8"/>
  <c r="BI165" i="8"/>
  <c r="BH165" i="8"/>
  <c r="BG165" i="8"/>
  <c r="BF165" i="8"/>
  <c r="T165" i="8"/>
  <c r="R165" i="8"/>
  <c r="P165" i="8"/>
  <c r="BI163" i="8"/>
  <c r="BH163" i="8"/>
  <c r="BG163" i="8"/>
  <c r="BF163" i="8"/>
  <c r="T163" i="8"/>
  <c r="R163" i="8"/>
  <c r="P163" i="8"/>
  <c r="BI161" i="8"/>
  <c r="BH161" i="8"/>
  <c r="BG161" i="8"/>
  <c r="BF161" i="8"/>
  <c r="T161" i="8"/>
  <c r="R161" i="8"/>
  <c r="P161" i="8"/>
  <c r="BI159" i="8"/>
  <c r="BH159" i="8"/>
  <c r="BG159" i="8"/>
  <c r="BF159" i="8"/>
  <c r="T159" i="8"/>
  <c r="R159" i="8"/>
  <c r="P159" i="8"/>
  <c r="BI157" i="8"/>
  <c r="BH157" i="8"/>
  <c r="BG157" i="8"/>
  <c r="BF157" i="8"/>
  <c r="T157" i="8"/>
  <c r="R157" i="8"/>
  <c r="P157" i="8"/>
  <c r="BI154" i="8"/>
  <c r="BH154" i="8"/>
  <c r="BG154" i="8"/>
  <c r="BF154" i="8"/>
  <c r="T154" i="8"/>
  <c r="R154" i="8"/>
  <c r="P154" i="8"/>
  <c r="BI152" i="8"/>
  <c r="BH152" i="8"/>
  <c r="BG152" i="8"/>
  <c r="BF152" i="8"/>
  <c r="T152" i="8"/>
  <c r="R152" i="8"/>
  <c r="P152" i="8"/>
  <c r="BI150" i="8"/>
  <c r="BH150" i="8"/>
  <c r="BG150" i="8"/>
  <c r="BF150" i="8"/>
  <c r="T150" i="8"/>
  <c r="R150" i="8"/>
  <c r="P150" i="8"/>
  <c r="BI148" i="8"/>
  <c r="BH148" i="8"/>
  <c r="BG148" i="8"/>
  <c r="BF148" i="8"/>
  <c r="T148" i="8"/>
  <c r="R148" i="8"/>
  <c r="P148" i="8"/>
  <c r="BI146" i="8"/>
  <c r="BH146" i="8"/>
  <c r="BG146" i="8"/>
  <c r="BF146" i="8"/>
  <c r="T146" i="8"/>
  <c r="R146" i="8"/>
  <c r="P146" i="8"/>
  <c r="BI144" i="8"/>
  <c r="BH144" i="8"/>
  <c r="BG144" i="8"/>
  <c r="BF144" i="8"/>
  <c r="T144" i="8"/>
  <c r="R144" i="8"/>
  <c r="P144" i="8"/>
  <c r="BI142" i="8"/>
  <c r="BH142" i="8"/>
  <c r="BG142" i="8"/>
  <c r="BF142" i="8"/>
  <c r="T142" i="8"/>
  <c r="R142" i="8"/>
  <c r="P142" i="8"/>
  <c r="BI140" i="8"/>
  <c r="BH140" i="8"/>
  <c r="BG140" i="8"/>
  <c r="BF140" i="8"/>
  <c r="T140" i="8"/>
  <c r="R140" i="8"/>
  <c r="P140" i="8"/>
  <c r="BI138" i="8"/>
  <c r="BH138" i="8"/>
  <c r="BG138" i="8"/>
  <c r="BF138" i="8"/>
  <c r="T138" i="8"/>
  <c r="R138" i="8"/>
  <c r="P138" i="8"/>
  <c r="BI136" i="8"/>
  <c r="BH136" i="8"/>
  <c r="BG136" i="8"/>
  <c r="BF136" i="8"/>
  <c r="T136" i="8"/>
  <c r="R136" i="8"/>
  <c r="P136" i="8"/>
  <c r="BI134" i="8"/>
  <c r="BH134" i="8"/>
  <c r="BG134" i="8"/>
  <c r="BF134" i="8"/>
  <c r="T134" i="8"/>
  <c r="R134" i="8"/>
  <c r="P134" i="8"/>
  <c r="BI132" i="8"/>
  <c r="BH132" i="8"/>
  <c r="BG132" i="8"/>
  <c r="BF132" i="8"/>
  <c r="T132" i="8"/>
  <c r="R132" i="8"/>
  <c r="P132" i="8"/>
  <c r="BI130" i="8"/>
  <c r="BH130" i="8"/>
  <c r="BG130" i="8"/>
  <c r="BF130" i="8"/>
  <c r="T130" i="8"/>
  <c r="R130" i="8"/>
  <c r="P130" i="8"/>
  <c r="BI128" i="8"/>
  <c r="BH128" i="8"/>
  <c r="BG128" i="8"/>
  <c r="BF128" i="8"/>
  <c r="T128" i="8"/>
  <c r="R128" i="8"/>
  <c r="P128" i="8"/>
  <c r="BI126" i="8"/>
  <c r="BH126" i="8"/>
  <c r="BG126" i="8"/>
  <c r="BF126" i="8"/>
  <c r="T126" i="8"/>
  <c r="R126" i="8"/>
  <c r="P126" i="8"/>
  <c r="BI124" i="8"/>
  <c r="BH124" i="8"/>
  <c r="BG124" i="8"/>
  <c r="BF124" i="8"/>
  <c r="T124" i="8"/>
  <c r="R124" i="8"/>
  <c r="P124" i="8"/>
  <c r="BI122" i="8"/>
  <c r="BH122" i="8"/>
  <c r="BG122" i="8"/>
  <c r="BF122" i="8"/>
  <c r="T122" i="8"/>
  <c r="R122" i="8"/>
  <c r="P122" i="8"/>
  <c r="BI120" i="8"/>
  <c r="BH120" i="8"/>
  <c r="BG120" i="8"/>
  <c r="BF120" i="8"/>
  <c r="T120" i="8"/>
  <c r="R120" i="8"/>
  <c r="P120" i="8"/>
  <c r="BI118" i="8"/>
  <c r="BH118" i="8"/>
  <c r="BG118" i="8"/>
  <c r="BF118" i="8"/>
  <c r="T118" i="8"/>
  <c r="R118" i="8"/>
  <c r="P118" i="8"/>
  <c r="BI116" i="8"/>
  <c r="BH116" i="8"/>
  <c r="BG116" i="8"/>
  <c r="BF116" i="8"/>
  <c r="T116" i="8"/>
  <c r="R116" i="8"/>
  <c r="P116" i="8"/>
  <c r="BI114" i="8"/>
  <c r="BH114" i="8"/>
  <c r="BG114" i="8"/>
  <c r="BF114" i="8"/>
  <c r="T114" i="8"/>
  <c r="R114" i="8"/>
  <c r="P114" i="8"/>
  <c r="BI112" i="8"/>
  <c r="BH112" i="8"/>
  <c r="BG112" i="8"/>
  <c r="BF112" i="8"/>
  <c r="T112" i="8"/>
  <c r="R112" i="8"/>
  <c r="P112" i="8"/>
  <c r="BI110" i="8"/>
  <c r="BH110" i="8"/>
  <c r="BG110" i="8"/>
  <c r="BF110" i="8"/>
  <c r="T110" i="8"/>
  <c r="R110" i="8"/>
  <c r="P110" i="8"/>
  <c r="BI108" i="8"/>
  <c r="BH108" i="8"/>
  <c r="BG108" i="8"/>
  <c r="BF108" i="8"/>
  <c r="T108" i="8"/>
  <c r="R108" i="8"/>
  <c r="P108" i="8"/>
  <c r="BI106" i="8"/>
  <c r="BH106" i="8"/>
  <c r="BG106" i="8"/>
  <c r="BF106" i="8"/>
  <c r="T106" i="8"/>
  <c r="R106" i="8"/>
  <c r="P106" i="8"/>
  <c r="BI104" i="8"/>
  <c r="BH104" i="8"/>
  <c r="BG104" i="8"/>
  <c r="BF104" i="8"/>
  <c r="T104" i="8"/>
  <c r="R104" i="8"/>
  <c r="P104" i="8"/>
  <c r="BI102" i="8"/>
  <c r="BH102" i="8"/>
  <c r="BG102" i="8"/>
  <c r="BF102" i="8"/>
  <c r="T102" i="8"/>
  <c r="R102" i="8"/>
  <c r="P102" i="8"/>
  <c r="BI100" i="8"/>
  <c r="BH100" i="8"/>
  <c r="BG100" i="8"/>
  <c r="BF100" i="8"/>
  <c r="T100" i="8"/>
  <c r="R100" i="8"/>
  <c r="P100" i="8"/>
  <c r="J95" i="8"/>
  <c r="J94" i="8"/>
  <c r="F94" i="8"/>
  <c r="F92" i="8"/>
  <c r="E90" i="8"/>
  <c r="J63" i="8"/>
  <c r="J62" i="8"/>
  <c r="F62" i="8"/>
  <c r="F60" i="8"/>
  <c r="E58" i="8"/>
  <c r="J22" i="8"/>
  <c r="E22" i="8"/>
  <c r="F63" i="8"/>
  <c r="J21" i="8"/>
  <c r="J16" i="8"/>
  <c r="J92" i="8" s="1"/>
  <c r="E7" i="8"/>
  <c r="E84" i="8" s="1"/>
  <c r="J196" i="7"/>
  <c r="J41" i="7"/>
  <c r="J40" i="7"/>
  <c r="AY62" i="1" s="1"/>
  <c r="J39" i="7"/>
  <c r="AX62" i="1" s="1"/>
  <c r="BI440" i="7"/>
  <c r="BH440" i="7"/>
  <c r="BG440" i="7"/>
  <c r="BF440" i="7"/>
  <c r="T440" i="7"/>
  <c r="T439" i="7" s="1"/>
  <c r="R440" i="7"/>
  <c r="R439" i="7"/>
  <c r="P440" i="7"/>
  <c r="P439" i="7" s="1"/>
  <c r="BI437" i="7"/>
  <c r="BH437" i="7"/>
  <c r="BG437" i="7"/>
  <c r="BF437" i="7"/>
  <c r="T437" i="7"/>
  <c r="R437" i="7"/>
  <c r="P437" i="7"/>
  <c r="BI435" i="7"/>
  <c r="BH435" i="7"/>
  <c r="BG435" i="7"/>
  <c r="BF435" i="7"/>
  <c r="T435" i="7"/>
  <c r="R435" i="7"/>
  <c r="P435" i="7"/>
  <c r="BI433" i="7"/>
  <c r="BH433" i="7"/>
  <c r="BG433" i="7"/>
  <c r="BF433" i="7"/>
  <c r="T433" i="7"/>
  <c r="R433" i="7"/>
  <c r="P433" i="7"/>
  <c r="BI430" i="7"/>
  <c r="BH430" i="7"/>
  <c r="BG430" i="7"/>
  <c r="BF430" i="7"/>
  <c r="T430" i="7"/>
  <c r="R430" i="7"/>
  <c r="P430" i="7"/>
  <c r="BI428" i="7"/>
  <c r="BH428" i="7"/>
  <c r="BG428" i="7"/>
  <c r="BF428" i="7"/>
  <c r="T428" i="7"/>
  <c r="R428" i="7"/>
  <c r="P428" i="7"/>
  <c r="BI425" i="7"/>
  <c r="BH425" i="7"/>
  <c r="BG425" i="7"/>
  <c r="BF425" i="7"/>
  <c r="T425" i="7"/>
  <c r="R425" i="7"/>
  <c r="P425" i="7"/>
  <c r="BI423" i="7"/>
  <c r="BH423" i="7"/>
  <c r="BG423" i="7"/>
  <c r="BF423" i="7"/>
  <c r="T423" i="7"/>
  <c r="R423" i="7"/>
  <c r="P423" i="7"/>
  <c r="BI421" i="7"/>
  <c r="BH421" i="7"/>
  <c r="BG421" i="7"/>
  <c r="BF421" i="7"/>
  <c r="T421" i="7"/>
  <c r="R421" i="7"/>
  <c r="P421" i="7"/>
  <c r="BI419" i="7"/>
  <c r="BH419" i="7"/>
  <c r="BG419" i="7"/>
  <c r="BF419" i="7"/>
  <c r="T419" i="7"/>
  <c r="R419" i="7"/>
  <c r="P419" i="7"/>
  <c r="BI417" i="7"/>
  <c r="BH417" i="7"/>
  <c r="BG417" i="7"/>
  <c r="BF417" i="7"/>
  <c r="T417" i="7"/>
  <c r="R417" i="7"/>
  <c r="P417" i="7"/>
  <c r="BI415" i="7"/>
  <c r="BH415" i="7"/>
  <c r="BG415" i="7"/>
  <c r="BF415" i="7"/>
  <c r="T415" i="7"/>
  <c r="R415" i="7"/>
  <c r="P415" i="7"/>
  <c r="BI413" i="7"/>
  <c r="BH413" i="7"/>
  <c r="BG413" i="7"/>
  <c r="BF413" i="7"/>
  <c r="T413" i="7"/>
  <c r="R413" i="7"/>
  <c r="P413" i="7"/>
  <c r="BI411" i="7"/>
  <c r="BH411" i="7"/>
  <c r="BG411" i="7"/>
  <c r="BF411" i="7"/>
  <c r="T411" i="7"/>
  <c r="R411" i="7"/>
  <c r="P411" i="7"/>
  <c r="BI409" i="7"/>
  <c r="BH409" i="7"/>
  <c r="BG409" i="7"/>
  <c r="BF409" i="7"/>
  <c r="T409" i="7"/>
  <c r="R409" i="7"/>
  <c r="P409" i="7"/>
  <c r="BI407" i="7"/>
  <c r="BH407" i="7"/>
  <c r="BG407" i="7"/>
  <c r="BF407" i="7"/>
  <c r="T407" i="7"/>
  <c r="R407" i="7"/>
  <c r="P407" i="7"/>
  <c r="BI405" i="7"/>
  <c r="BH405" i="7"/>
  <c r="BG405" i="7"/>
  <c r="BF405" i="7"/>
  <c r="T405" i="7"/>
  <c r="R405" i="7"/>
  <c r="P405" i="7"/>
  <c r="BI402" i="7"/>
  <c r="BH402" i="7"/>
  <c r="BG402" i="7"/>
  <c r="BF402" i="7"/>
  <c r="T402" i="7"/>
  <c r="R402" i="7"/>
  <c r="P402" i="7"/>
  <c r="BI400" i="7"/>
  <c r="BH400" i="7"/>
  <c r="BG400" i="7"/>
  <c r="BF400" i="7"/>
  <c r="T400" i="7"/>
  <c r="R400" i="7"/>
  <c r="P400" i="7"/>
  <c r="BI398" i="7"/>
  <c r="BH398" i="7"/>
  <c r="BG398" i="7"/>
  <c r="BF398" i="7"/>
  <c r="T398" i="7"/>
  <c r="R398" i="7"/>
  <c r="P398" i="7"/>
  <c r="BI396" i="7"/>
  <c r="BH396" i="7"/>
  <c r="BG396" i="7"/>
  <c r="BF396" i="7"/>
  <c r="T396" i="7"/>
  <c r="R396" i="7"/>
  <c r="P396" i="7"/>
  <c r="BI394" i="7"/>
  <c r="BH394" i="7"/>
  <c r="BG394" i="7"/>
  <c r="BF394" i="7"/>
  <c r="T394" i="7"/>
  <c r="R394" i="7"/>
  <c r="P394" i="7"/>
  <c r="BI392" i="7"/>
  <c r="BH392" i="7"/>
  <c r="BG392" i="7"/>
  <c r="BF392" i="7"/>
  <c r="T392" i="7"/>
  <c r="R392" i="7"/>
  <c r="P392" i="7"/>
  <c r="BI390" i="7"/>
  <c r="BH390" i="7"/>
  <c r="BG390" i="7"/>
  <c r="BF390" i="7"/>
  <c r="T390" i="7"/>
  <c r="R390" i="7"/>
  <c r="P390" i="7"/>
  <c r="BI388" i="7"/>
  <c r="BH388" i="7"/>
  <c r="BG388" i="7"/>
  <c r="BF388" i="7"/>
  <c r="T388" i="7"/>
  <c r="R388" i="7"/>
  <c r="P388" i="7"/>
  <c r="BI386" i="7"/>
  <c r="BH386" i="7"/>
  <c r="BG386" i="7"/>
  <c r="BF386" i="7"/>
  <c r="T386" i="7"/>
  <c r="R386" i="7"/>
  <c r="P386" i="7"/>
  <c r="BI384" i="7"/>
  <c r="BH384" i="7"/>
  <c r="BG384" i="7"/>
  <c r="BF384" i="7"/>
  <c r="T384" i="7"/>
  <c r="R384" i="7"/>
  <c r="P384" i="7"/>
  <c r="BI382" i="7"/>
  <c r="BH382" i="7"/>
  <c r="BG382" i="7"/>
  <c r="BF382" i="7"/>
  <c r="T382" i="7"/>
  <c r="R382" i="7"/>
  <c r="P382" i="7"/>
  <c r="BI380" i="7"/>
  <c r="BH380" i="7"/>
  <c r="BG380" i="7"/>
  <c r="BF380" i="7"/>
  <c r="T380" i="7"/>
  <c r="R380" i="7"/>
  <c r="P380" i="7"/>
  <c r="BI378" i="7"/>
  <c r="BH378" i="7"/>
  <c r="BG378" i="7"/>
  <c r="BF378" i="7"/>
  <c r="T378" i="7"/>
  <c r="R378" i="7"/>
  <c r="P378" i="7"/>
  <c r="BI375" i="7"/>
  <c r="BH375" i="7"/>
  <c r="BG375" i="7"/>
  <c r="BF375" i="7"/>
  <c r="T375" i="7"/>
  <c r="R375" i="7"/>
  <c r="P375" i="7"/>
  <c r="BI373" i="7"/>
  <c r="BH373" i="7"/>
  <c r="BG373" i="7"/>
  <c r="BF373" i="7"/>
  <c r="T373" i="7"/>
  <c r="R373" i="7"/>
  <c r="P373" i="7"/>
  <c r="BI371" i="7"/>
  <c r="BH371" i="7"/>
  <c r="BG371" i="7"/>
  <c r="BF371" i="7"/>
  <c r="T371" i="7"/>
  <c r="R371" i="7"/>
  <c r="P371" i="7"/>
  <c r="BI369" i="7"/>
  <c r="BH369" i="7"/>
  <c r="BG369" i="7"/>
  <c r="BF369" i="7"/>
  <c r="T369" i="7"/>
  <c r="R369" i="7"/>
  <c r="P369" i="7"/>
  <c r="BI367" i="7"/>
  <c r="BH367" i="7"/>
  <c r="BG367" i="7"/>
  <c r="BF367" i="7"/>
  <c r="T367" i="7"/>
  <c r="R367" i="7"/>
  <c r="P367" i="7"/>
  <c r="BI365" i="7"/>
  <c r="BH365" i="7"/>
  <c r="BG365" i="7"/>
  <c r="BF365" i="7"/>
  <c r="T365" i="7"/>
  <c r="R365" i="7"/>
  <c r="P365" i="7"/>
  <c r="BI363" i="7"/>
  <c r="BH363" i="7"/>
  <c r="BG363" i="7"/>
  <c r="BF363" i="7"/>
  <c r="T363" i="7"/>
  <c r="R363" i="7"/>
  <c r="P363" i="7"/>
  <c r="BI361" i="7"/>
  <c r="BH361" i="7"/>
  <c r="BG361" i="7"/>
  <c r="BF361" i="7"/>
  <c r="T361" i="7"/>
  <c r="R361" i="7"/>
  <c r="P361" i="7"/>
  <c r="BI358" i="7"/>
  <c r="BH358" i="7"/>
  <c r="BG358" i="7"/>
  <c r="BF358" i="7"/>
  <c r="T358" i="7"/>
  <c r="R358" i="7"/>
  <c r="P358" i="7"/>
  <c r="BI356" i="7"/>
  <c r="BH356" i="7"/>
  <c r="BG356" i="7"/>
  <c r="BF356" i="7"/>
  <c r="T356" i="7"/>
  <c r="R356" i="7"/>
  <c r="P356" i="7"/>
  <c r="BI354" i="7"/>
  <c r="BH354" i="7"/>
  <c r="BG354" i="7"/>
  <c r="BF354" i="7"/>
  <c r="T354" i="7"/>
  <c r="R354" i="7"/>
  <c r="P354" i="7"/>
  <c r="BI352" i="7"/>
  <c r="BH352" i="7"/>
  <c r="BG352" i="7"/>
  <c r="BF352" i="7"/>
  <c r="T352" i="7"/>
  <c r="R352" i="7"/>
  <c r="P352" i="7"/>
  <c r="BI350" i="7"/>
  <c r="BH350" i="7"/>
  <c r="BG350" i="7"/>
  <c r="BF350" i="7"/>
  <c r="T350" i="7"/>
  <c r="R350" i="7"/>
  <c r="P350" i="7"/>
  <c r="BI348" i="7"/>
  <c r="BH348" i="7"/>
  <c r="BG348" i="7"/>
  <c r="BF348" i="7"/>
  <c r="T348" i="7"/>
  <c r="R348" i="7"/>
  <c r="P348" i="7"/>
  <c r="BI346" i="7"/>
  <c r="BH346" i="7"/>
  <c r="BG346" i="7"/>
  <c r="BF346" i="7"/>
  <c r="T346" i="7"/>
  <c r="R346" i="7"/>
  <c r="P346" i="7"/>
  <c r="BI344" i="7"/>
  <c r="BH344" i="7"/>
  <c r="BG344" i="7"/>
  <c r="BF344" i="7"/>
  <c r="T344" i="7"/>
  <c r="R344" i="7"/>
  <c r="P344" i="7"/>
  <c r="BI341" i="7"/>
  <c r="BH341" i="7"/>
  <c r="BG341" i="7"/>
  <c r="BF341" i="7"/>
  <c r="T341" i="7"/>
  <c r="R341" i="7"/>
  <c r="P341" i="7"/>
  <c r="BI339" i="7"/>
  <c r="BH339" i="7"/>
  <c r="BG339" i="7"/>
  <c r="BF339" i="7"/>
  <c r="T339" i="7"/>
  <c r="R339" i="7"/>
  <c r="P339" i="7"/>
  <c r="BI337" i="7"/>
  <c r="BH337" i="7"/>
  <c r="BG337" i="7"/>
  <c r="BF337" i="7"/>
  <c r="T337" i="7"/>
  <c r="R337" i="7"/>
  <c r="P337" i="7"/>
  <c r="BI335" i="7"/>
  <c r="BH335" i="7"/>
  <c r="BG335" i="7"/>
  <c r="BF335" i="7"/>
  <c r="T335" i="7"/>
  <c r="R335" i="7"/>
  <c r="P335" i="7"/>
  <c r="BI333" i="7"/>
  <c r="BH333" i="7"/>
  <c r="BG333" i="7"/>
  <c r="BF333" i="7"/>
  <c r="T333" i="7"/>
  <c r="R333" i="7"/>
  <c r="P333" i="7"/>
  <c r="BI331" i="7"/>
  <c r="BH331" i="7"/>
  <c r="BG331" i="7"/>
  <c r="BF331" i="7"/>
  <c r="T331" i="7"/>
  <c r="R331" i="7"/>
  <c r="P331" i="7"/>
  <c r="BI329" i="7"/>
  <c r="BH329" i="7"/>
  <c r="BG329" i="7"/>
  <c r="BF329" i="7"/>
  <c r="T329" i="7"/>
  <c r="R329" i="7"/>
  <c r="P329" i="7"/>
  <c r="BI327" i="7"/>
  <c r="BH327" i="7"/>
  <c r="BG327" i="7"/>
  <c r="BF327" i="7"/>
  <c r="T327" i="7"/>
  <c r="R327" i="7"/>
  <c r="P327" i="7"/>
  <c r="BI325" i="7"/>
  <c r="BH325" i="7"/>
  <c r="BG325" i="7"/>
  <c r="BF325" i="7"/>
  <c r="T325" i="7"/>
  <c r="R325" i="7"/>
  <c r="P325" i="7"/>
  <c r="BI323" i="7"/>
  <c r="BH323" i="7"/>
  <c r="BG323" i="7"/>
  <c r="BF323" i="7"/>
  <c r="T323" i="7"/>
  <c r="R323" i="7"/>
  <c r="P323" i="7"/>
  <c r="BI321" i="7"/>
  <c r="BH321" i="7"/>
  <c r="BG321" i="7"/>
  <c r="BF321" i="7"/>
  <c r="T321" i="7"/>
  <c r="R321" i="7"/>
  <c r="P321" i="7"/>
  <c r="BI319" i="7"/>
  <c r="BH319" i="7"/>
  <c r="BG319" i="7"/>
  <c r="BF319" i="7"/>
  <c r="T319" i="7"/>
  <c r="R319" i="7"/>
  <c r="P319" i="7"/>
  <c r="BI316" i="7"/>
  <c r="BH316" i="7"/>
  <c r="BG316" i="7"/>
  <c r="BF316" i="7"/>
  <c r="T316" i="7"/>
  <c r="R316" i="7"/>
  <c r="P316" i="7"/>
  <c r="BI314" i="7"/>
  <c r="BH314" i="7"/>
  <c r="BG314" i="7"/>
  <c r="BF314" i="7"/>
  <c r="T314" i="7"/>
  <c r="R314" i="7"/>
  <c r="P314" i="7"/>
  <c r="BI312" i="7"/>
  <c r="BH312" i="7"/>
  <c r="BG312" i="7"/>
  <c r="BF312" i="7"/>
  <c r="T312" i="7"/>
  <c r="R312" i="7"/>
  <c r="P312" i="7"/>
  <c r="BI310" i="7"/>
  <c r="BH310" i="7"/>
  <c r="BG310" i="7"/>
  <c r="BF310" i="7"/>
  <c r="T310" i="7"/>
  <c r="R310" i="7"/>
  <c r="P310" i="7"/>
  <c r="BI308" i="7"/>
  <c r="BH308" i="7"/>
  <c r="BG308" i="7"/>
  <c r="BF308" i="7"/>
  <c r="T308" i="7"/>
  <c r="R308" i="7"/>
  <c r="P308" i="7"/>
  <c r="BI306" i="7"/>
  <c r="BH306" i="7"/>
  <c r="BG306" i="7"/>
  <c r="BF306" i="7"/>
  <c r="T306" i="7"/>
  <c r="R306" i="7"/>
  <c r="P306" i="7"/>
  <c r="BI304" i="7"/>
  <c r="BH304" i="7"/>
  <c r="BG304" i="7"/>
  <c r="BF304" i="7"/>
  <c r="T304" i="7"/>
  <c r="R304" i="7"/>
  <c r="P304" i="7"/>
  <c r="BI301" i="7"/>
  <c r="BH301" i="7"/>
  <c r="BG301" i="7"/>
  <c r="BF301" i="7"/>
  <c r="T301" i="7"/>
  <c r="R301" i="7"/>
  <c r="P301" i="7"/>
  <c r="BI299" i="7"/>
  <c r="BH299" i="7"/>
  <c r="BG299" i="7"/>
  <c r="BF299" i="7"/>
  <c r="T299" i="7"/>
  <c r="R299" i="7"/>
  <c r="P299" i="7"/>
  <c r="BI297" i="7"/>
  <c r="BH297" i="7"/>
  <c r="BG297" i="7"/>
  <c r="BF297" i="7"/>
  <c r="T297" i="7"/>
  <c r="R297" i="7"/>
  <c r="P297" i="7"/>
  <c r="BI295" i="7"/>
  <c r="BH295" i="7"/>
  <c r="BG295" i="7"/>
  <c r="BF295" i="7"/>
  <c r="T295" i="7"/>
  <c r="R295" i="7"/>
  <c r="P295" i="7"/>
  <c r="BI293" i="7"/>
  <c r="BH293" i="7"/>
  <c r="BG293" i="7"/>
  <c r="BF293" i="7"/>
  <c r="T293" i="7"/>
  <c r="R293" i="7"/>
  <c r="P293" i="7"/>
  <c r="BI290" i="7"/>
  <c r="BH290" i="7"/>
  <c r="BG290" i="7"/>
  <c r="BF290" i="7"/>
  <c r="T290" i="7"/>
  <c r="T289" i="7"/>
  <c r="R290" i="7"/>
  <c r="R289" i="7"/>
  <c r="P290" i="7"/>
  <c r="P289" i="7"/>
  <c r="BI286" i="7"/>
  <c r="BH286" i="7"/>
  <c r="BG286" i="7"/>
  <c r="BF286" i="7"/>
  <c r="T286" i="7"/>
  <c r="R286" i="7"/>
  <c r="P286" i="7"/>
  <c r="BI284" i="7"/>
  <c r="BH284" i="7"/>
  <c r="BG284" i="7"/>
  <c r="BF284" i="7"/>
  <c r="T284" i="7"/>
  <c r="R284" i="7"/>
  <c r="P284" i="7"/>
  <c r="BI282" i="7"/>
  <c r="BH282" i="7"/>
  <c r="BG282" i="7"/>
  <c r="BF282" i="7"/>
  <c r="T282" i="7"/>
  <c r="R282" i="7"/>
  <c r="P282" i="7"/>
  <c r="BI280" i="7"/>
  <c r="BH280" i="7"/>
  <c r="BG280" i="7"/>
  <c r="BF280" i="7"/>
  <c r="T280" i="7"/>
  <c r="R280" i="7"/>
  <c r="P280" i="7"/>
  <c r="BI278" i="7"/>
  <c r="BH278" i="7"/>
  <c r="BG278" i="7"/>
  <c r="BF278" i="7"/>
  <c r="T278" i="7"/>
  <c r="R278" i="7"/>
  <c r="P278" i="7"/>
  <c r="BI276" i="7"/>
  <c r="BH276" i="7"/>
  <c r="BG276" i="7"/>
  <c r="BF276" i="7"/>
  <c r="T276" i="7"/>
  <c r="R276" i="7"/>
  <c r="P276" i="7"/>
  <c r="BI274" i="7"/>
  <c r="BH274" i="7"/>
  <c r="BG274" i="7"/>
  <c r="BF274" i="7"/>
  <c r="T274" i="7"/>
  <c r="R274" i="7"/>
  <c r="P274" i="7"/>
  <c r="BI272" i="7"/>
  <c r="BH272" i="7"/>
  <c r="BG272" i="7"/>
  <c r="BF272" i="7"/>
  <c r="T272" i="7"/>
  <c r="R272" i="7"/>
  <c r="P272" i="7"/>
  <c r="BI270" i="7"/>
  <c r="BH270" i="7"/>
  <c r="BG270" i="7"/>
  <c r="BF270" i="7"/>
  <c r="T270" i="7"/>
  <c r="R270" i="7"/>
  <c r="P270" i="7"/>
  <c r="BI267" i="7"/>
  <c r="BH267" i="7"/>
  <c r="BG267" i="7"/>
  <c r="BF267" i="7"/>
  <c r="T267" i="7"/>
  <c r="R267" i="7"/>
  <c r="P267" i="7"/>
  <c r="BI265" i="7"/>
  <c r="BH265" i="7"/>
  <c r="BG265" i="7"/>
  <c r="BF265" i="7"/>
  <c r="T265" i="7"/>
  <c r="R265" i="7"/>
  <c r="P265" i="7"/>
  <c r="BI263" i="7"/>
  <c r="BH263" i="7"/>
  <c r="BG263" i="7"/>
  <c r="BF263" i="7"/>
  <c r="T263" i="7"/>
  <c r="R263" i="7"/>
  <c r="P263" i="7"/>
  <c r="BI261" i="7"/>
  <c r="BH261" i="7"/>
  <c r="BG261" i="7"/>
  <c r="BF261" i="7"/>
  <c r="T261" i="7"/>
  <c r="R261" i="7"/>
  <c r="P261" i="7"/>
  <c r="BI259" i="7"/>
  <c r="BH259" i="7"/>
  <c r="BG259" i="7"/>
  <c r="BF259" i="7"/>
  <c r="T259" i="7"/>
  <c r="R259" i="7"/>
  <c r="P259" i="7"/>
  <c r="BI256" i="7"/>
  <c r="BH256" i="7"/>
  <c r="BG256" i="7"/>
  <c r="BF256" i="7"/>
  <c r="T256" i="7"/>
  <c r="R256" i="7"/>
  <c r="P256" i="7"/>
  <c r="BI254" i="7"/>
  <c r="BH254" i="7"/>
  <c r="BG254" i="7"/>
  <c r="BF254" i="7"/>
  <c r="T254" i="7"/>
  <c r="R254" i="7"/>
  <c r="P254" i="7"/>
  <c r="BI252" i="7"/>
  <c r="BH252" i="7"/>
  <c r="BG252" i="7"/>
  <c r="BF252" i="7"/>
  <c r="T252" i="7"/>
  <c r="R252" i="7"/>
  <c r="P252" i="7"/>
  <c r="BI250" i="7"/>
  <c r="BH250" i="7"/>
  <c r="BG250" i="7"/>
  <c r="BF250" i="7"/>
  <c r="T250" i="7"/>
  <c r="R250" i="7"/>
  <c r="P250" i="7"/>
  <c r="BI248" i="7"/>
  <c r="BH248" i="7"/>
  <c r="BG248" i="7"/>
  <c r="BF248" i="7"/>
  <c r="T248" i="7"/>
  <c r="R248" i="7"/>
  <c r="P248" i="7"/>
  <c r="BI246" i="7"/>
  <c r="BH246" i="7"/>
  <c r="BG246" i="7"/>
  <c r="BF246" i="7"/>
  <c r="T246" i="7"/>
  <c r="R246" i="7"/>
  <c r="P246" i="7"/>
  <c r="BI244" i="7"/>
  <c r="BH244" i="7"/>
  <c r="BG244" i="7"/>
  <c r="BF244" i="7"/>
  <c r="T244" i="7"/>
  <c r="R244" i="7"/>
  <c r="P244" i="7"/>
  <c r="BI242" i="7"/>
  <c r="BH242" i="7"/>
  <c r="BG242" i="7"/>
  <c r="BF242" i="7"/>
  <c r="T242" i="7"/>
  <c r="R242" i="7"/>
  <c r="P242" i="7"/>
  <c r="BI240" i="7"/>
  <c r="BH240" i="7"/>
  <c r="BG240" i="7"/>
  <c r="BF240" i="7"/>
  <c r="T240" i="7"/>
  <c r="R240" i="7"/>
  <c r="P240" i="7"/>
  <c r="BI238" i="7"/>
  <c r="BH238" i="7"/>
  <c r="BG238" i="7"/>
  <c r="BF238" i="7"/>
  <c r="T238" i="7"/>
  <c r="R238" i="7"/>
  <c r="P238" i="7"/>
  <c r="BI236" i="7"/>
  <c r="BH236" i="7"/>
  <c r="BG236" i="7"/>
  <c r="BF236" i="7"/>
  <c r="T236" i="7"/>
  <c r="R236" i="7"/>
  <c r="P236" i="7"/>
  <c r="BI234" i="7"/>
  <c r="BH234" i="7"/>
  <c r="BG234" i="7"/>
  <c r="BF234" i="7"/>
  <c r="T234" i="7"/>
  <c r="R234" i="7"/>
  <c r="P234" i="7"/>
  <c r="BI232" i="7"/>
  <c r="BH232" i="7"/>
  <c r="BG232" i="7"/>
  <c r="BF232" i="7"/>
  <c r="T232" i="7"/>
  <c r="R232" i="7"/>
  <c r="P232" i="7"/>
  <c r="BI230" i="7"/>
  <c r="BH230" i="7"/>
  <c r="BG230" i="7"/>
  <c r="BF230" i="7"/>
  <c r="T230" i="7"/>
  <c r="R230" i="7"/>
  <c r="P230" i="7"/>
  <c r="BI228" i="7"/>
  <c r="BH228" i="7"/>
  <c r="BG228" i="7"/>
  <c r="BF228" i="7"/>
  <c r="T228" i="7"/>
  <c r="R228" i="7"/>
  <c r="P228" i="7"/>
  <c r="BI226" i="7"/>
  <c r="BH226" i="7"/>
  <c r="BG226" i="7"/>
  <c r="BF226" i="7"/>
  <c r="T226" i="7"/>
  <c r="R226" i="7"/>
  <c r="P226" i="7"/>
  <c r="BI224" i="7"/>
  <c r="BH224" i="7"/>
  <c r="BG224" i="7"/>
  <c r="BF224" i="7"/>
  <c r="T224" i="7"/>
  <c r="R224" i="7"/>
  <c r="P224" i="7"/>
  <c r="BI222" i="7"/>
  <c r="BH222" i="7"/>
  <c r="BG222" i="7"/>
  <c r="BF222" i="7"/>
  <c r="T222" i="7"/>
  <c r="R222" i="7"/>
  <c r="P222" i="7"/>
  <c r="BI220" i="7"/>
  <c r="BH220" i="7"/>
  <c r="BG220" i="7"/>
  <c r="BF220" i="7"/>
  <c r="T220" i="7"/>
  <c r="R220" i="7"/>
  <c r="P220" i="7"/>
  <c r="BI218" i="7"/>
  <c r="BH218" i="7"/>
  <c r="BG218" i="7"/>
  <c r="BF218" i="7"/>
  <c r="T218" i="7"/>
  <c r="R218" i="7"/>
  <c r="P218" i="7"/>
  <c r="BI216" i="7"/>
  <c r="BH216" i="7"/>
  <c r="BG216" i="7"/>
  <c r="BF216" i="7"/>
  <c r="T216" i="7"/>
  <c r="R216" i="7"/>
  <c r="P216" i="7"/>
  <c r="BI214" i="7"/>
  <c r="BH214" i="7"/>
  <c r="BG214" i="7"/>
  <c r="BF214" i="7"/>
  <c r="T214" i="7"/>
  <c r="R214" i="7"/>
  <c r="P214" i="7"/>
  <c r="BI212" i="7"/>
  <c r="BH212" i="7"/>
  <c r="BG212" i="7"/>
  <c r="BF212" i="7"/>
  <c r="T212" i="7"/>
  <c r="R212" i="7"/>
  <c r="P212" i="7"/>
  <c r="BI209" i="7"/>
  <c r="BH209" i="7"/>
  <c r="BG209" i="7"/>
  <c r="BF209" i="7"/>
  <c r="T209" i="7"/>
  <c r="R209" i="7"/>
  <c r="P209" i="7"/>
  <c r="BI207" i="7"/>
  <c r="BH207" i="7"/>
  <c r="BG207" i="7"/>
  <c r="BF207" i="7"/>
  <c r="T207" i="7"/>
  <c r="R207" i="7"/>
  <c r="P207" i="7"/>
  <c r="BI204" i="7"/>
  <c r="BH204" i="7"/>
  <c r="BG204" i="7"/>
  <c r="BF204" i="7"/>
  <c r="T204" i="7"/>
  <c r="T203" i="7"/>
  <c r="R204" i="7"/>
  <c r="R203" i="7"/>
  <c r="P204" i="7"/>
  <c r="P203" i="7" s="1"/>
  <c r="BI201" i="7"/>
  <c r="BH201" i="7"/>
  <c r="BG201" i="7"/>
  <c r="BF201" i="7"/>
  <c r="T201" i="7"/>
  <c r="T200" i="7" s="1"/>
  <c r="R201" i="7"/>
  <c r="R200" i="7"/>
  <c r="P201" i="7"/>
  <c r="P200" i="7"/>
  <c r="BI198" i="7"/>
  <c r="BH198" i="7"/>
  <c r="BG198" i="7"/>
  <c r="BF198" i="7"/>
  <c r="T198" i="7"/>
  <c r="T197" i="7" s="1"/>
  <c r="R198" i="7"/>
  <c r="R197" i="7" s="1"/>
  <c r="P198" i="7"/>
  <c r="P197" i="7"/>
  <c r="J77" i="7"/>
  <c r="BI194" i="7"/>
  <c r="BH194" i="7"/>
  <c r="BG194" i="7"/>
  <c r="BF194" i="7"/>
  <c r="T194" i="7"/>
  <c r="R194" i="7"/>
  <c r="P194" i="7"/>
  <c r="BI192" i="7"/>
  <c r="BH192" i="7"/>
  <c r="BG192" i="7"/>
  <c r="BF192" i="7"/>
  <c r="T192" i="7"/>
  <c r="R192" i="7"/>
  <c r="P192" i="7"/>
  <c r="BI190" i="7"/>
  <c r="BH190" i="7"/>
  <c r="BG190" i="7"/>
  <c r="BF190" i="7"/>
  <c r="T190" i="7"/>
  <c r="R190" i="7"/>
  <c r="P190" i="7"/>
  <c r="BI188" i="7"/>
  <c r="BH188" i="7"/>
  <c r="BG188" i="7"/>
  <c r="BF188" i="7"/>
  <c r="T188" i="7"/>
  <c r="R188" i="7"/>
  <c r="P188" i="7"/>
  <c r="BI186" i="7"/>
  <c r="BH186" i="7"/>
  <c r="BG186" i="7"/>
  <c r="BF186" i="7"/>
  <c r="T186" i="7"/>
  <c r="R186" i="7"/>
  <c r="P186" i="7"/>
  <c r="BI184" i="7"/>
  <c r="BH184" i="7"/>
  <c r="BG184" i="7"/>
  <c r="BF184" i="7"/>
  <c r="T184" i="7"/>
  <c r="R184" i="7"/>
  <c r="P184" i="7"/>
  <c r="BI182" i="7"/>
  <c r="BH182" i="7"/>
  <c r="BG182" i="7"/>
  <c r="BF182" i="7"/>
  <c r="T182" i="7"/>
  <c r="R182" i="7"/>
  <c r="P182" i="7"/>
  <c r="BI179" i="7"/>
  <c r="BH179" i="7"/>
  <c r="BG179" i="7"/>
  <c r="BF179" i="7"/>
  <c r="T179" i="7"/>
  <c r="R179" i="7"/>
  <c r="P179" i="7"/>
  <c r="BI177" i="7"/>
  <c r="BH177" i="7"/>
  <c r="BG177" i="7"/>
  <c r="BF177" i="7"/>
  <c r="T177" i="7"/>
  <c r="R177" i="7"/>
  <c r="P177" i="7"/>
  <c r="BI175" i="7"/>
  <c r="BH175" i="7"/>
  <c r="BG175" i="7"/>
  <c r="BF175" i="7"/>
  <c r="T175" i="7"/>
  <c r="R175" i="7"/>
  <c r="P175" i="7"/>
  <c r="BI172" i="7"/>
  <c r="BH172" i="7"/>
  <c r="BG172" i="7"/>
  <c r="BF172" i="7"/>
  <c r="T172" i="7"/>
  <c r="T171" i="7"/>
  <c r="R172" i="7"/>
  <c r="R171" i="7"/>
  <c r="P172" i="7"/>
  <c r="P171" i="7"/>
  <c r="BI169" i="7"/>
  <c r="BH169" i="7"/>
  <c r="BG169" i="7"/>
  <c r="BF169" i="7"/>
  <c r="T169" i="7"/>
  <c r="T168" i="7"/>
  <c r="R169" i="7"/>
  <c r="R168" i="7"/>
  <c r="P169" i="7"/>
  <c r="P168" i="7"/>
  <c r="BI166" i="7"/>
  <c r="BH166" i="7"/>
  <c r="BG166" i="7"/>
  <c r="BF166" i="7"/>
  <c r="T166" i="7"/>
  <c r="T165" i="7" s="1"/>
  <c r="R166" i="7"/>
  <c r="R165" i="7"/>
  <c r="P166" i="7"/>
  <c r="P165" i="7"/>
  <c r="BI163" i="7"/>
  <c r="BH163" i="7"/>
  <c r="BG163" i="7"/>
  <c r="BF163" i="7"/>
  <c r="T163" i="7"/>
  <c r="T162" i="7" s="1"/>
  <c r="R163" i="7"/>
  <c r="R162" i="7" s="1"/>
  <c r="P163" i="7"/>
  <c r="P162" i="7" s="1"/>
  <c r="BI160" i="7"/>
  <c r="BH160" i="7"/>
  <c r="BG160" i="7"/>
  <c r="BF160" i="7"/>
  <c r="T160" i="7"/>
  <c r="R160" i="7"/>
  <c r="P160" i="7"/>
  <c r="BI158" i="7"/>
  <c r="BH158" i="7"/>
  <c r="BG158" i="7"/>
  <c r="BF158" i="7"/>
  <c r="T158" i="7"/>
  <c r="R158" i="7"/>
  <c r="P158" i="7"/>
  <c r="BI156" i="7"/>
  <c r="BH156" i="7"/>
  <c r="BG156" i="7"/>
  <c r="BF156" i="7"/>
  <c r="T156" i="7"/>
  <c r="R156" i="7"/>
  <c r="P156" i="7"/>
  <c r="BI154" i="7"/>
  <c r="BH154" i="7"/>
  <c r="BG154" i="7"/>
  <c r="BF154" i="7"/>
  <c r="T154" i="7"/>
  <c r="R154" i="7"/>
  <c r="P154" i="7"/>
  <c r="BI152" i="7"/>
  <c r="BH152" i="7"/>
  <c r="BG152" i="7"/>
  <c r="BF152" i="7"/>
  <c r="T152" i="7"/>
  <c r="R152" i="7"/>
  <c r="P152" i="7"/>
  <c r="BI150" i="7"/>
  <c r="BH150" i="7"/>
  <c r="BG150" i="7"/>
  <c r="BF150" i="7"/>
  <c r="T150" i="7"/>
  <c r="R150" i="7"/>
  <c r="P150" i="7"/>
  <c r="BI148" i="7"/>
  <c r="BH148" i="7"/>
  <c r="BG148" i="7"/>
  <c r="BF148" i="7"/>
  <c r="T148" i="7"/>
  <c r="R148" i="7"/>
  <c r="P148" i="7"/>
  <c r="BI145" i="7"/>
  <c r="BH145" i="7"/>
  <c r="BG145" i="7"/>
  <c r="BF145" i="7"/>
  <c r="T145" i="7"/>
  <c r="R145" i="7"/>
  <c r="P145" i="7"/>
  <c r="BI143" i="7"/>
  <c r="BH143" i="7"/>
  <c r="BG143" i="7"/>
  <c r="BF143" i="7"/>
  <c r="T143" i="7"/>
  <c r="R143" i="7"/>
  <c r="P143" i="7"/>
  <c r="BI141" i="7"/>
  <c r="BH141" i="7"/>
  <c r="BG141" i="7"/>
  <c r="BF141" i="7"/>
  <c r="T141" i="7"/>
  <c r="R141" i="7"/>
  <c r="P141" i="7"/>
  <c r="BI139" i="7"/>
  <c r="BH139" i="7"/>
  <c r="BG139" i="7"/>
  <c r="BF139" i="7"/>
  <c r="T139" i="7"/>
  <c r="R139" i="7"/>
  <c r="P139" i="7"/>
  <c r="BI137" i="7"/>
  <c r="BH137" i="7"/>
  <c r="BG137" i="7"/>
  <c r="BF137" i="7"/>
  <c r="T137" i="7"/>
  <c r="R137" i="7"/>
  <c r="P137" i="7"/>
  <c r="BI135" i="7"/>
  <c r="BH135" i="7"/>
  <c r="BG135" i="7"/>
  <c r="BF135" i="7"/>
  <c r="T135" i="7"/>
  <c r="R135" i="7"/>
  <c r="P135" i="7"/>
  <c r="BI133" i="7"/>
  <c r="BH133" i="7"/>
  <c r="BG133" i="7"/>
  <c r="BF133" i="7"/>
  <c r="T133" i="7"/>
  <c r="R133" i="7"/>
  <c r="P133" i="7"/>
  <c r="BI131" i="7"/>
  <c r="BH131" i="7"/>
  <c r="BG131" i="7"/>
  <c r="BF131" i="7"/>
  <c r="T131" i="7"/>
  <c r="R131" i="7"/>
  <c r="P131" i="7"/>
  <c r="BI129" i="7"/>
  <c r="BH129" i="7"/>
  <c r="BG129" i="7"/>
  <c r="BF129" i="7"/>
  <c r="T129" i="7"/>
  <c r="R129" i="7"/>
  <c r="P129" i="7"/>
  <c r="BI126" i="7"/>
  <c r="BH126" i="7"/>
  <c r="BG126" i="7"/>
  <c r="BF126" i="7"/>
  <c r="T126" i="7"/>
  <c r="R126" i="7"/>
  <c r="P126" i="7"/>
  <c r="BI124" i="7"/>
  <c r="BH124" i="7"/>
  <c r="BG124" i="7"/>
  <c r="BF124" i="7"/>
  <c r="T124" i="7"/>
  <c r="R124" i="7"/>
  <c r="P124" i="7"/>
  <c r="BI122" i="7"/>
  <c r="BH122" i="7"/>
  <c r="BG122" i="7"/>
  <c r="BF122" i="7"/>
  <c r="T122" i="7"/>
  <c r="R122" i="7"/>
  <c r="P122" i="7"/>
  <c r="J117" i="7"/>
  <c r="J116" i="7"/>
  <c r="F116" i="7"/>
  <c r="F114" i="7"/>
  <c r="E112" i="7"/>
  <c r="J63" i="7"/>
  <c r="J62" i="7"/>
  <c r="F62" i="7"/>
  <c r="F60" i="7"/>
  <c r="E58" i="7"/>
  <c r="J22" i="7"/>
  <c r="E22" i="7"/>
  <c r="F63" i="7" s="1"/>
  <c r="J21" i="7"/>
  <c r="J16" i="7"/>
  <c r="J60" i="7" s="1"/>
  <c r="E7" i="7"/>
  <c r="E106" i="7" s="1"/>
  <c r="J41" i="6"/>
  <c r="J40" i="6"/>
  <c r="AY61" i="1"/>
  <c r="J39" i="6"/>
  <c r="AX61" i="1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5" i="6"/>
  <c r="BH225" i="6"/>
  <c r="BG225" i="6"/>
  <c r="BF225" i="6"/>
  <c r="T225" i="6"/>
  <c r="R225" i="6"/>
  <c r="P225" i="6"/>
  <c r="BI223" i="6"/>
  <c r="BH223" i="6"/>
  <c r="BG223" i="6"/>
  <c r="BF223" i="6"/>
  <c r="T223" i="6"/>
  <c r="R223" i="6"/>
  <c r="P223" i="6"/>
  <c r="BI221" i="6"/>
  <c r="BH221" i="6"/>
  <c r="BG221" i="6"/>
  <c r="BF221" i="6"/>
  <c r="T221" i="6"/>
  <c r="R221" i="6"/>
  <c r="P221" i="6"/>
  <c r="BI219" i="6"/>
  <c r="BH219" i="6"/>
  <c r="BG219" i="6"/>
  <c r="BF219" i="6"/>
  <c r="T219" i="6"/>
  <c r="R219" i="6"/>
  <c r="P219" i="6"/>
  <c r="BI217" i="6"/>
  <c r="BH217" i="6"/>
  <c r="BG217" i="6"/>
  <c r="BF217" i="6"/>
  <c r="T217" i="6"/>
  <c r="R217" i="6"/>
  <c r="P217" i="6"/>
  <c r="BI215" i="6"/>
  <c r="BH215" i="6"/>
  <c r="BG215" i="6"/>
  <c r="BF215" i="6"/>
  <c r="T215" i="6"/>
  <c r="R215" i="6"/>
  <c r="P215" i="6"/>
  <c r="BI213" i="6"/>
  <c r="BH213" i="6"/>
  <c r="BG213" i="6"/>
  <c r="BF213" i="6"/>
  <c r="T213" i="6"/>
  <c r="R213" i="6"/>
  <c r="P213" i="6"/>
  <c r="BI210" i="6"/>
  <c r="BH210" i="6"/>
  <c r="BG210" i="6"/>
  <c r="BF210" i="6"/>
  <c r="T210" i="6"/>
  <c r="R210" i="6"/>
  <c r="P210" i="6"/>
  <c r="BI208" i="6"/>
  <c r="BH208" i="6"/>
  <c r="BG208" i="6"/>
  <c r="BF208" i="6"/>
  <c r="T208" i="6"/>
  <c r="R208" i="6"/>
  <c r="P208" i="6"/>
  <c r="BI206" i="6"/>
  <c r="BH206" i="6"/>
  <c r="BG206" i="6"/>
  <c r="BF206" i="6"/>
  <c r="T206" i="6"/>
  <c r="R206" i="6"/>
  <c r="P206" i="6"/>
  <c r="BI204" i="6"/>
  <c r="BH204" i="6"/>
  <c r="BG204" i="6"/>
  <c r="BF204" i="6"/>
  <c r="T204" i="6"/>
  <c r="R204" i="6"/>
  <c r="P204" i="6"/>
  <c r="BI202" i="6"/>
  <c r="BH202" i="6"/>
  <c r="BG202" i="6"/>
  <c r="BF202" i="6"/>
  <c r="T202" i="6"/>
  <c r="R202" i="6"/>
  <c r="P202" i="6"/>
  <c r="BI200" i="6"/>
  <c r="BH200" i="6"/>
  <c r="BG200" i="6"/>
  <c r="BF200" i="6"/>
  <c r="T200" i="6"/>
  <c r="R200" i="6"/>
  <c r="P200" i="6"/>
  <c r="BI198" i="6"/>
  <c r="BH198" i="6"/>
  <c r="BG198" i="6"/>
  <c r="BF198" i="6"/>
  <c r="T198" i="6"/>
  <c r="R198" i="6"/>
  <c r="P198" i="6"/>
  <c r="BI196" i="6"/>
  <c r="BH196" i="6"/>
  <c r="BG196" i="6"/>
  <c r="BF196" i="6"/>
  <c r="T196" i="6"/>
  <c r="R196" i="6"/>
  <c r="P196" i="6"/>
  <c r="BI194" i="6"/>
  <c r="BH194" i="6"/>
  <c r="BG194" i="6"/>
  <c r="BF194" i="6"/>
  <c r="T194" i="6"/>
  <c r="R194" i="6"/>
  <c r="P194" i="6"/>
  <c r="BI192" i="6"/>
  <c r="BH192" i="6"/>
  <c r="BG192" i="6"/>
  <c r="BF192" i="6"/>
  <c r="T192" i="6"/>
  <c r="R192" i="6"/>
  <c r="P192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2" i="6"/>
  <c r="BH172" i="6"/>
  <c r="BG172" i="6"/>
  <c r="BF172" i="6"/>
  <c r="T172" i="6"/>
  <c r="R172" i="6"/>
  <c r="P172" i="6"/>
  <c r="BI170" i="6"/>
  <c r="BH170" i="6"/>
  <c r="BG170" i="6"/>
  <c r="BF170" i="6"/>
  <c r="T170" i="6"/>
  <c r="R170" i="6"/>
  <c r="P170" i="6"/>
  <c r="BI168" i="6"/>
  <c r="BH168" i="6"/>
  <c r="BG168" i="6"/>
  <c r="BF168" i="6"/>
  <c r="T168" i="6"/>
  <c r="R168" i="6"/>
  <c r="P168" i="6"/>
  <c r="BI166" i="6"/>
  <c r="BH166" i="6"/>
  <c r="BG166" i="6"/>
  <c r="BF166" i="6"/>
  <c r="T166" i="6"/>
  <c r="R166" i="6"/>
  <c r="P166" i="6"/>
  <c r="BI164" i="6"/>
  <c r="BH164" i="6"/>
  <c r="BG164" i="6"/>
  <c r="BF164" i="6"/>
  <c r="T164" i="6"/>
  <c r="R164" i="6"/>
  <c r="P164" i="6"/>
  <c r="BI162" i="6"/>
  <c r="BH162" i="6"/>
  <c r="BG162" i="6"/>
  <c r="BF162" i="6"/>
  <c r="T162" i="6"/>
  <c r="R162" i="6"/>
  <c r="P162" i="6"/>
  <c r="BI160" i="6"/>
  <c r="BH160" i="6"/>
  <c r="BG160" i="6"/>
  <c r="BF160" i="6"/>
  <c r="T160" i="6"/>
  <c r="R160" i="6"/>
  <c r="P160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1" i="6"/>
  <c r="BH131" i="6"/>
  <c r="BG131" i="6"/>
  <c r="BF131" i="6"/>
  <c r="T131" i="6"/>
  <c r="R131" i="6"/>
  <c r="P131" i="6"/>
  <c r="BI129" i="6"/>
  <c r="BH129" i="6"/>
  <c r="BG129" i="6"/>
  <c r="BF129" i="6"/>
  <c r="T129" i="6"/>
  <c r="R129" i="6"/>
  <c r="P129" i="6"/>
  <c r="BI127" i="6"/>
  <c r="BH127" i="6"/>
  <c r="BG127" i="6"/>
  <c r="BF127" i="6"/>
  <c r="T127" i="6"/>
  <c r="R127" i="6"/>
  <c r="P127" i="6"/>
  <c r="BI125" i="6"/>
  <c r="BH125" i="6"/>
  <c r="BG125" i="6"/>
  <c r="BF125" i="6"/>
  <c r="T125" i="6"/>
  <c r="R125" i="6"/>
  <c r="P125" i="6"/>
  <c r="BI123" i="6"/>
  <c r="BH123" i="6"/>
  <c r="BG123" i="6"/>
  <c r="BF123" i="6"/>
  <c r="T123" i="6"/>
  <c r="R123" i="6"/>
  <c r="P123" i="6"/>
  <c r="BI121" i="6"/>
  <c r="BH121" i="6"/>
  <c r="BG121" i="6"/>
  <c r="BF121" i="6"/>
  <c r="T121" i="6"/>
  <c r="R121" i="6"/>
  <c r="P121" i="6"/>
  <c r="BI119" i="6"/>
  <c r="BH119" i="6"/>
  <c r="BG119" i="6"/>
  <c r="BF119" i="6"/>
  <c r="T119" i="6"/>
  <c r="R119" i="6"/>
  <c r="P119" i="6"/>
  <c r="BI117" i="6"/>
  <c r="BH117" i="6"/>
  <c r="BG117" i="6"/>
  <c r="BF117" i="6"/>
  <c r="T117" i="6"/>
  <c r="R117" i="6"/>
  <c r="P117" i="6"/>
  <c r="BI115" i="6"/>
  <c r="BH115" i="6"/>
  <c r="BG115" i="6"/>
  <c r="BF115" i="6"/>
  <c r="T115" i="6"/>
  <c r="R115" i="6"/>
  <c r="P115" i="6"/>
  <c r="BI113" i="6"/>
  <c r="BH113" i="6"/>
  <c r="BG113" i="6"/>
  <c r="BF113" i="6"/>
  <c r="T113" i="6"/>
  <c r="R113" i="6"/>
  <c r="P113" i="6"/>
  <c r="BI111" i="6"/>
  <c r="BH111" i="6"/>
  <c r="BG111" i="6"/>
  <c r="BF111" i="6"/>
  <c r="T111" i="6"/>
  <c r="R111" i="6"/>
  <c r="P111" i="6"/>
  <c r="BI109" i="6"/>
  <c r="BH109" i="6"/>
  <c r="BG109" i="6"/>
  <c r="BF109" i="6"/>
  <c r="T109" i="6"/>
  <c r="R109" i="6"/>
  <c r="P109" i="6"/>
  <c r="BI107" i="6"/>
  <c r="BH107" i="6"/>
  <c r="BG107" i="6"/>
  <c r="BF107" i="6"/>
  <c r="T107" i="6"/>
  <c r="R107" i="6"/>
  <c r="P107" i="6"/>
  <c r="BI105" i="6"/>
  <c r="BH105" i="6"/>
  <c r="BG105" i="6"/>
  <c r="BF105" i="6"/>
  <c r="T105" i="6"/>
  <c r="R105" i="6"/>
  <c r="P105" i="6"/>
  <c r="BI103" i="6"/>
  <c r="BH103" i="6"/>
  <c r="BG103" i="6"/>
  <c r="BF103" i="6"/>
  <c r="T103" i="6"/>
  <c r="R103" i="6"/>
  <c r="P103" i="6"/>
  <c r="BI101" i="6"/>
  <c r="BH101" i="6"/>
  <c r="BG101" i="6"/>
  <c r="BF101" i="6"/>
  <c r="T101" i="6"/>
  <c r="R101" i="6"/>
  <c r="P101" i="6"/>
  <c r="BI99" i="6"/>
  <c r="BH99" i="6"/>
  <c r="BG99" i="6"/>
  <c r="BF99" i="6"/>
  <c r="T99" i="6"/>
  <c r="R99" i="6"/>
  <c r="P99" i="6"/>
  <c r="J94" i="6"/>
  <c r="J93" i="6"/>
  <c r="F93" i="6"/>
  <c r="F91" i="6"/>
  <c r="E89" i="6"/>
  <c r="J63" i="6"/>
  <c r="J62" i="6"/>
  <c r="F62" i="6"/>
  <c r="F60" i="6"/>
  <c r="E58" i="6"/>
  <c r="J22" i="6"/>
  <c r="E22" i="6"/>
  <c r="F63" i="6" s="1"/>
  <c r="J21" i="6"/>
  <c r="J16" i="6"/>
  <c r="J91" i="6" s="1"/>
  <c r="E7" i="6"/>
  <c r="E83" i="6"/>
  <c r="J41" i="5"/>
  <c r="J40" i="5"/>
  <c r="AY60" i="1" s="1"/>
  <c r="J39" i="5"/>
  <c r="AX60" i="1"/>
  <c r="BI323" i="5"/>
  <c r="BH323" i="5"/>
  <c r="BG323" i="5"/>
  <c r="BF323" i="5"/>
  <c r="T323" i="5"/>
  <c r="R323" i="5"/>
  <c r="P323" i="5"/>
  <c r="BI321" i="5"/>
  <c r="BH321" i="5"/>
  <c r="BG321" i="5"/>
  <c r="BF321" i="5"/>
  <c r="T321" i="5"/>
  <c r="R321" i="5"/>
  <c r="P321" i="5"/>
  <c r="BI319" i="5"/>
  <c r="BH319" i="5"/>
  <c r="BG319" i="5"/>
  <c r="BF319" i="5"/>
  <c r="T319" i="5"/>
  <c r="R319" i="5"/>
  <c r="P319" i="5"/>
  <c r="BI317" i="5"/>
  <c r="BH317" i="5"/>
  <c r="BG317" i="5"/>
  <c r="BF317" i="5"/>
  <c r="T317" i="5"/>
  <c r="R317" i="5"/>
  <c r="P317" i="5"/>
  <c r="BI315" i="5"/>
  <c r="BH315" i="5"/>
  <c r="BG315" i="5"/>
  <c r="BF315" i="5"/>
  <c r="T315" i="5"/>
  <c r="R315" i="5"/>
  <c r="P315" i="5"/>
  <c r="BI313" i="5"/>
  <c r="BH313" i="5"/>
  <c r="BG313" i="5"/>
  <c r="BF313" i="5"/>
  <c r="T313" i="5"/>
  <c r="R313" i="5"/>
  <c r="P313" i="5"/>
  <c r="BI310" i="5"/>
  <c r="BH310" i="5"/>
  <c r="BG310" i="5"/>
  <c r="BF310" i="5"/>
  <c r="T310" i="5"/>
  <c r="R310" i="5"/>
  <c r="P310" i="5"/>
  <c r="BI308" i="5"/>
  <c r="BH308" i="5"/>
  <c r="BG308" i="5"/>
  <c r="BF308" i="5"/>
  <c r="T308" i="5"/>
  <c r="R308" i="5"/>
  <c r="P308" i="5"/>
  <c r="BI306" i="5"/>
  <c r="BH306" i="5"/>
  <c r="BG306" i="5"/>
  <c r="BF306" i="5"/>
  <c r="T306" i="5"/>
  <c r="R306" i="5"/>
  <c r="P306" i="5"/>
  <c r="BI304" i="5"/>
  <c r="BH304" i="5"/>
  <c r="BG304" i="5"/>
  <c r="BF304" i="5"/>
  <c r="T304" i="5"/>
  <c r="R304" i="5"/>
  <c r="P304" i="5"/>
  <c r="BI302" i="5"/>
  <c r="BH302" i="5"/>
  <c r="BG302" i="5"/>
  <c r="BF302" i="5"/>
  <c r="T302" i="5"/>
  <c r="R302" i="5"/>
  <c r="P302" i="5"/>
  <c r="BI299" i="5"/>
  <c r="BH299" i="5"/>
  <c r="BG299" i="5"/>
  <c r="BF299" i="5"/>
  <c r="T299" i="5"/>
  <c r="R299" i="5"/>
  <c r="P299" i="5"/>
  <c r="BI297" i="5"/>
  <c r="BH297" i="5"/>
  <c r="BG297" i="5"/>
  <c r="BF297" i="5"/>
  <c r="T297" i="5"/>
  <c r="R297" i="5"/>
  <c r="P297" i="5"/>
  <c r="BI295" i="5"/>
  <c r="BH295" i="5"/>
  <c r="BG295" i="5"/>
  <c r="BF295" i="5"/>
  <c r="T295" i="5"/>
  <c r="R295" i="5"/>
  <c r="P295" i="5"/>
  <c r="BI293" i="5"/>
  <c r="BH293" i="5"/>
  <c r="BG293" i="5"/>
  <c r="BF293" i="5"/>
  <c r="T293" i="5"/>
  <c r="R293" i="5"/>
  <c r="P293" i="5"/>
  <c r="BI291" i="5"/>
  <c r="BH291" i="5"/>
  <c r="BG291" i="5"/>
  <c r="BF291" i="5"/>
  <c r="T291" i="5"/>
  <c r="R291" i="5"/>
  <c r="P291" i="5"/>
  <c r="BI289" i="5"/>
  <c r="BH289" i="5"/>
  <c r="BG289" i="5"/>
  <c r="BF289" i="5"/>
  <c r="T289" i="5"/>
  <c r="R289" i="5"/>
  <c r="P289" i="5"/>
  <c r="BI287" i="5"/>
  <c r="BH287" i="5"/>
  <c r="BG287" i="5"/>
  <c r="BF287" i="5"/>
  <c r="T287" i="5"/>
  <c r="R287" i="5"/>
  <c r="P287" i="5"/>
  <c r="BI285" i="5"/>
  <c r="BH285" i="5"/>
  <c r="BG285" i="5"/>
  <c r="BF285" i="5"/>
  <c r="T285" i="5"/>
  <c r="R285" i="5"/>
  <c r="P285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79" i="5"/>
  <c r="BH279" i="5"/>
  <c r="BG279" i="5"/>
  <c r="BF279" i="5"/>
  <c r="T279" i="5"/>
  <c r="R279" i="5"/>
  <c r="P279" i="5"/>
  <c r="BI277" i="5"/>
  <c r="BH277" i="5"/>
  <c r="BG277" i="5"/>
  <c r="BF277" i="5"/>
  <c r="T277" i="5"/>
  <c r="R277" i="5"/>
  <c r="P277" i="5"/>
  <c r="BI275" i="5"/>
  <c r="BH275" i="5"/>
  <c r="BG275" i="5"/>
  <c r="BF275" i="5"/>
  <c r="T275" i="5"/>
  <c r="R275" i="5"/>
  <c r="P275" i="5"/>
  <c r="BI273" i="5"/>
  <c r="BH273" i="5"/>
  <c r="BG273" i="5"/>
  <c r="BF273" i="5"/>
  <c r="T273" i="5"/>
  <c r="R273" i="5"/>
  <c r="P273" i="5"/>
  <c r="BI271" i="5"/>
  <c r="BH271" i="5"/>
  <c r="BG271" i="5"/>
  <c r="BF271" i="5"/>
  <c r="T271" i="5"/>
  <c r="R271" i="5"/>
  <c r="P271" i="5"/>
  <c r="BI268" i="5"/>
  <c r="BH268" i="5"/>
  <c r="BG268" i="5"/>
  <c r="BF268" i="5"/>
  <c r="T268" i="5"/>
  <c r="R268" i="5"/>
  <c r="P268" i="5"/>
  <c r="BI266" i="5"/>
  <c r="BH266" i="5"/>
  <c r="BG266" i="5"/>
  <c r="BF266" i="5"/>
  <c r="T266" i="5"/>
  <c r="R266" i="5"/>
  <c r="P266" i="5"/>
  <c r="BI264" i="5"/>
  <c r="BH264" i="5"/>
  <c r="BG264" i="5"/>
  <c r="BF264" i="5"/>
  <c r="T264" i="5"/>
  <c r="R264" i="5"/>
  <c r="P264" i="5"/>
  <c r="BI262" i="5"/>
  <c r="BH262" i="5"/>
  <c r="BG262" i="5"/>
  <c r="BF262" i="5"/>
  <c r="T262" i="5"/>
  <c r="R262" i="5"/>
  <c r="P262" i="5"/>
  <c r="BI260" i="5"/>
  <c r="BH260" i="5"/>
  <c r="BG260" i="5"/>
  <c r="BF260" i="5"/>
  <c r="T260" i="5"/>
  <c r="R260" i="5"/>
  <c r="P260" i="5"/>
  <c r="BI258" i="5"/>
  <c r="BH258" i="5"/>
  <c r="BG258" i="5"/>
  <c r="BF258" i="5"/>
  <c r="T258" i="5"/>
  <c r="R258" i="5"/>
  <c r="P258" i="5"/>
  <c r="BI256" i="5"/>
  <c r="BH256" i="5"/>
  <c r="BG256" i="5"/>
  <c r="BF256" i="5"/>
  <c r="T256" i="5"/>
  <c r="R256" i="5"/>
  <c r="P256" i="5"/>
  <c r="BI254" i="5"/>
  <c r="BH254" i="5"/>
  <c r="BG254" i="5"/>
  <c r="BF254" i="5"/>
  <c r="T254" i="5"/>
  <c r="R254" i="5"/>
  <c r="P254" i="5"/>
  <c r="BI252" i="5"/>
  <c r="BH252" i="5"/>
  <c r="BG252" i="5"/>
  <c r="BF252" i="5"/>
  <c r="T252" i="5"/>
  <c r="R252" i="5"/>
  <c r="P252" i="5"/>
  <c r="BI250" i="5"/>
  <c r="BH250" i="5"/>
  <c r="BG250" i="5"/>
  <c r="BF250" i="5"/>
  <c r="T250" i="5"/>
  <c r="R250" i="5"/>
  <c r="P250" i="5"/>
  <c r="BI248" i="5"/>
  <c r="BH248" i="5"/>
  <c r="BG248" i="5"/>
  <c r="BF248" i="5"/>
  <c r="T248" i="5"/>
  <c r="R248" i="5"/>
  <c r="P248" i="5"/>
  <c r="BI245" i="5"/>
  <c r="BH245" i="5"/>
  <c r="BG245" i="5"/>
  <c r="BF245" i="5"/>
  <c r="T245" i="5"/>
  <c r="R245" i="5"/>
  <c r="P245" i="5"/>
  <c r="BI243" i="5"/>
  <c r="BH243" i="5"/>
  <c r="BG243" i="5"/>
  <c r="BF243" i="5"/>
  <c r="T243" i="5"/>
  <c r="R243" i="5"/>
  <c r="P243" i="5"/>
  <c r="BI240" i="5"/>
  <c r="BH240" i="5"/>
  <c r="BG240" i="5"/>
  <c r="BF240" i="5"/>
  <c r="T240" i="5"/>
  <c r="R240" i="5"/>
  <c r="P240" i="5"/>
  <c r="BI237" i="5"/>
  <c r="BH237" i="5"/>
  <c r="BG237" i="5"/>
  <c r="BF237" i="5"/>
  <c r="T237" i="5"/>
  <c r="R237" i="5"/>
  <c r="P237" i="5"/>
  <c r="BI234" i="5"/>
  <c r="BH234" i="5"/>
  <c r="BG234" i="5"/>
  <c r="BF234" i="5"/>
  <c r="T234" i="5"/>
  <c r="R234" i="5"/>
  <c r="P234" i="5"/>
  <c r="BI231" i="5"/>
  <c r="BH231" i="5"/>
  <c r="BG231" i="5"/>
  <c r="BF231" i="5"/>
  <c r="T231" i="5"/>
  <c r="R231" i="5"/>
  <c r="P231" i="5"/>
  <c r="BI229" i="5"/>
  <c r="BH229" i="5"/>
  <c r="BG229" i="5"/>
  <c r="BF229" i="5"/>
  <c r="T229" i="5"/>
  <c r="R229" i="5"/>
  <c r="P229" i="5"/>
  <c r="BI227" i="5"/>
  <c r="BH227" i="5"/>
  <c r="BG227" i="5"/>
  <c r="BF227" i="5"/>
  <c r="T227" i="5"/>
  <c r="R227" i="5"/>
  <c r="P227" i="5"/>
  <c r="BI225" i="5"/>
  <c r="BH225" i="5"/>
  <c r="BG225" i="5"/>
  <c r="BF225" i="5"/>
  <c r="T225" i="5"/>
  <c r="R225" i="5"/>
  <c r="P225" i="5"/>
  <c r="BI223" i="5"/>
  <c r="BH223" i="5"/>
  <c r="BG223" i="5"/>
  <c r="BF223" i="5"/>
  <c r="T223" i="5"/>
  <c r="R223" i="5"/>
  <c r="P223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7" i="5"/>
  <c r="BH217" i="5"/>
  <c r="BG217" i="5"/>
  <c r="BF217" i="5"/>
  <c r="T217" i="5"/>
  <c r="R217" i="5"/>
  <c r="P217" i="5"/>
  <c r="BI215" i="5"/>
  <c r="BH215" i="5"/>
  <c r="BG215" i="5"/>
  <c r="BF215" i="5"/>
  <c r="T215" i="5"/>
  <c r="R215" i="5"/>
  <c r="P215" i="5"/>
  <c r="BI213" i="5"/>
  <c r="BH213" i="5"/>
  <c r="BG213" i="5"/>
  <c r="BF213" i="5"/>
  <c r="T213" i="5"/>
  <c r="R213" i="5"/>
  <c r="P213" i="5"/>
  <c r="BI211" i="5"/>
  <c r="BH211" i="5"/>
  <c r="BG211" i="5"/>
  <c r="BF211" i="5"/>
  <c r="T211" i="5"/>
  <c r="R211" i="5"/>
  <c r="P211" i="5"/>
  <c r="BI209" i="5"/>
  <c r="BH209" i="5"/>
  <c r="BG209" i="5"/>
  <c r="BF209" i="5"/>
  <c r="T209" i="5"/>
  <c r="R209" i="5"/>
  <c r="P209" i="5"/>
  <c r="BI207" i="5"/>
  <c r="BH207" i="5"/>
  <c r="BG207" i="5"/>
  <c r="BF207" i="5"/>
  <c r="T207" i="5"/>
  <c r="R207" i="5"/>
  <c r="P207" i="5"/>
  <c r="BI205" i="5"/>
  <c r="BH205" i="5"/>
  <c r="BG205" i="5"/>
  <c r="BF205" i="5"/>
  <c r="T205" i="5"/>
  <c r="R205" i="5"/>
  <c r="P205" i="5"/>
  <c r="BI203" i="5"/>
  <c r="BH203" i="5"/>
  <c r="BG203" i="5"/>
  <c r="BF203" i="5"/>
  <c r="T203" i="5"/>
  <c r="R203" i="5"/>
  <c r="P203" i="5"/>
  <c r="BI201" i="5"/>
  <c r="BH201" i="5"/>
  <c r="BG201" i="5"/>
  <c r="BF201" i="5"/>
  <c r="T201" i="5"/>
  <c r="R201" i="5"/>
  <c r="P201" i="5"/>
  <c r="BI199" i="5"/>
  <c r="BH199" i="5"/>
  <c r="BG199" i="5"/>
  <c r="BF199" i="5"/>
  <c r="T199" i="5"/>
  <c r="R199" i="5"/>
  <c r="P199" i="5"/>
  <c r="BI197" i="5"/>
  <c r="BH197" i="5"/>
  <c r="BG197" i="5"/>
  <c r="BF197" i="5"/>
  <c r="T197" i="5"/>
  <c r="R197" i="5"/>
  <c r="P197" i="5"/>
  <c r="BI195" i="5"/>
  <c r="BH195" i="5"/>
  <c r="BG195" i="5"/>
  <c r="BF195" i="5"/>
  <c r="T195" i="5"/>
  <c r="R195" i="5"/>
  <c r="P195" i="5"/>
  <c r="BI193" i="5"/>
  <c r="BH193" i="5"/>
  <c r="BG193" i="5"/>
  <c r="BF193" i="5"/>
  <c r="T193" i="5"/>
  <c r="R193" i="5"/>
  <c r="P193" i="5"/>
  <c r="BI191" i="5"/>
  <c r="BH191" i="5"/>
  <c r="BG191" i="5"/>
  <c r="BF191" i="5"/>
  <c r="T191" i="5"/>
  <c r="R191" i="5"/>
  <c r="P191" i="5"/>
  <c r="BI189" i="5"/>
  <c r="BH189" i="5"/>
  <c r="BG189" i="5"/>
  <c r="BF189" i="5"/>
  <c r="T189" i="5"/>
  <c r="R189" i="5"/>
  <c r="P189" i="5"/>
  <c r="BI187" i="5"/>
  <c r="BH187" i="5"/>
  <c r="BG187" i="5"/>
  <c r="BF187" i="5"/>
  <c r="T187" i="5"/>
  <c r="R187" i="5"/>
  <c r="P187" i="5"/>
  <c r="BI184" i="5"/>
  <c r="BH184" i="5"/>
  <c r="BG184" i="5"/>
  <c r="BF184" i="5"/>
  <c r="T184" i="5"/>
  <c r="R184" i="5"/>
  <c r="P184" i="5"/>
  <c r="BI182" i="5"/>
  <c r="BH182" i="5"/>
  <c r="BG182" i="5"/>
  <c r="BF182" i="5"/>
  <c r="T182" i="5"/>
  <c r="R182" i="5"/>
  <c r="P182" i="5"/>
  <c r="BI180" i="5"/>
  <c r="BH180" i="5"/>
  <c r="BG180" i="5"/>
  <c r="BF180" i="5"/>
  <c r="T180" i="5"/>
  <c r="R180" i="5"/>
  <c r="P180" i="5"/>
  <c r="BI178" i="5"/>
  <c r="BH178" i="5"/>
  <c r="BG178" i="5"/>
  <c r="BF178" i="5"/>
  <c r="T178" i="5"/>
  <c r="R178" i="5"/>
  <c r="P178" i="5"/>
  <c r="BI176" i="5"/>
  <c r="BH176" i="5"/>
  <c r="BG176" i="5"/>
  <c r="BF176" i="5"/>
  <c r="T176" i="5"/>
  <c r="R176" i="5"/>
  <c r="P176" i="5"/>
  <c r="BI174" i="5"/>
  <c r="BH174" i="5"/>
  <c r="BG174" i="5"/>
  <c r="BF174" i="5"/>
  <c r="T174" i="5"/>
  <c r="R174" i="5"/>
  <c r="P174" i="5"/>
  <c r="BI172" i="5"/>
  <c r="BH172" i="5"/>
  <c r="BG172" i="5"/>
  <c r="BF172" i="5"/>
  <c r="T172" i="5"/>
  <c r="R172" i="5"/>
  <c r="P172" i="5"/>
  <c r="BI170" i="5"/>
  <c r="BH170" i="5"/>
  <c r="BG170" i="5"/>
  <c r="BF170" i="5"/>
  <c r="T170" i="5"/>
  <c r="R170" i="5"/>
  <c r="P170" i="5"/>
  <c r="BI168" i="5"/>
  <c r="BH168" i="5"/>
  <c r="BG168" i="5"/>
  <c r="BF168" i="5"/>
  <c r="T168" i="5"/>
  <c r="R168" i="5"/>
  <c r="P168" i="5"/>
  <c r="BI166" i="5"/>
  <c r="BH166" i="5"/>
  <c r="BG166" i="5"/>
  <c r="BF166" i="5"/>
  <c r="T166" i="5"/>
  <c r="R166" i="5"/>
  <c r="P166" i="5"/>
  <c r="BI164" i="5"/>
  <c r="BH164" i="5"/>
  <c r="BG164" i="5"/>
  <c r="BF164" i="5"/>
  <c r="T164" i="5"/>
  <c r="R164" i="5"/>
  <c r="P164" i="5"/>
  <c r="BI162" i="5"/>
  <c r="BH162" i="5"/>
  <c r="BG162" i="5"/>
  <c r="BF162" i="5"/>
  <c r="T162" i="5"/>
  <c r="R162" i="5"/>
  <c r="P162" i="5"/>
  <c r="BI160" i="5"/>
  <c r="BH160" i="5"/>
  <c r="BG160" i="5"/>
  <c r="BF160" i="5"/>
  <c r="T160" i="5"/>
  <c r="R160" i="5"/>
  <c r="P160" i="5"/>
  <c r="BI158" i="5"/>
  <c r="BH158" i="5"/>
  <c r="BG158" i="5"/>
  <c r="BF158" i="5"/>
  <c r="T158" i="5"/>
  <c r="R158" i="5"/>
  <c r="P158" i="5"/>
  <c r="BI156" i="5"/>
  <c r="BH156" i="5"/>
  <c r="BG156" i="5"/>
  <c r="BF156" i="5"/>
  <c r="T156" i="5"/>
  <c r="R156" i="5"/>
  <c r="P156" i="5"/>
  <c r="BI154" i="5"/>
  <c r="BH154" i="5"/>
  <c r="BG154" i="5"/>
  <c r="BF154" i="5"/>
  <c r="T154" i="5"/>
  <c r="R154" i="5"/>
  <c r="P154" i="5"/>
  <c r="BI152" i="5"/>
  <c r="BH152" i="5"/>
  <c r="BG152" i="5"/>
  <c r="BF152" i="5"/>
  <c r="T152" i="5"/>
  <c r="R152" i="5"/>
  <c r="P152" i="5"/>
  <c r="BI150" i="5"/>
  <c r="BH150" i="5"/>
  <c r="BG150" i="5"/>
  <c r="BF150" i="5"/>
  <c r="T150" i="5"/>
  <c r="R150" i="5"/>
  <c r="P150" i="5"/>
  <c r="BI148" i="5"/>
  <c r="BH148" i="5"/>
  <c r="BG148" i="5"/>
  <c r="BF148" i="5"/>
  <c r="T148" i="5"/>
  <c r="R148" i="5"/>
  <c r="P148" i="5"/>
  <c r="BI146" i="5"/>
  <c r="BH146" i="5"/>
  <c r="BG146" i="5"/>
  <c r="BF146" i="5"/>
  <c r="T146" i="5"/>
  <c r="R146" i="5"/>
  <c r="P146" i="5"/>
  <c r="BI144" i="5"/>
  <c r="BH144" i="5"/>
  <c r="BG144" i="5"/>
  <c r="BF144" i="5"/>
  <c r="T144" i="5"/>
  <c r="R144" i="5"/>
  <c r="P144" i="5"/>
  <c r="BI142" i="5"/>
  <c r="BH142" i="5"/>
  <c r="BG142" i="5"/>
  <c r="BF142" i="5"/>
  <c r="T142" i="5"/>
  <c r="R142" i="5"/>
  <c r="P142" i="5"/>
  <c r="BI140" i="5"/>
  <c r="BH140" i="5"/>
  <c r="BG140" i="5"/>
  <c r="BF140" i="5"/>
  <c r="T140" i="5"/>
  <c r="R140" i="5"/>
  <c r="P140" i="5"/>
  <c r="BI137" i="5"/>
  <c r="BH137" i="5"/>
  <c r="BG137" i="5"/>
  <c r="BF137" i="5"/>
  <c r="T137" i="5"/>
  <c r="R137" i="5"/>
  <c r="P137" i="5"/>
  <c r="BI135" i="5"/>
  <c r="BH135" i="5"/>
  <c r="BG135" i="5"/>
  <c r="BF135" i="5"/>
  <c r="T135" i="5"/>
  <c r="R135" i="5"/>
  <c r="P135" i="5"/>
  <c r="BI133" i="5"/>
  <c r="BH133" i="5"/>
  <c r="BG133" i="5"/>
  <c r="BF133" i="5"/>
  <c r="T133" i="5"/>
  <c r="R133" i="5"/>
  <c r="P133" i="5"/>
  <c r="BI131" i="5"/>
  <c r="BH131" i="5"/>
  <c r="BG131" i="5"/>
  <c r="BF131" i="5"/>
  <c r="T131" i="5"/>
  <c r="R131" i="5"/>
  <c r="P131" i="5"/>
  <c r="BI129" i="5"/>
  <c r="BH129" i="5"/>
  <c r="BG129" i="5"/>
  <c r="BF129" i="5"/>
  <c r="T129" i="5"/>
  <c r="R129" i="5"/>
  <c r="P129" i="5"/>
  <c r="BI127" i="5"/>
  <c r="BH127" i="5"/>
  <c r="BG127" i="5"/>
  <c r="BF127" i="5"/>
  <c r="T127" i="5"/>
  <c r="R127" i="5"/>
  <c r="P127" i="5"/>
  <c r="BI125" i="5"/>
  <c r="BH125" i="5"/>
  <c r="BG125" i="5"/>
  <c r="BF125" i="5"/>
  <c r="T125" i="5"/>
  <c r="R125" i="5"/>
  <c r="P125" i="5"/>
  <c r="BI123" i="5"/>
  <c r="BH123" i="5"/>
  <c r="BG123" i="5"/>
  <c r="BF123" i="5"/>
  <c r="T123" i="5"/>
  <c r="R123" i="5"/>
  <c r="P123" i="5"/>
  <c r="BI121" i="5"/>
  <c r="BH121" i="5"/>
  <c r="BG121" i="5"/>
  <c r="BF121" i="5"/>
  <c r="T121" i="5"/>
  <c r="R121" i="5"/>
  <c r="P121" i="5"/>
  <c r="BI119" i="5"/>
  <c r="BH119" i="5"/>
  <c r="BG119" i="5"/>
  <c r="BF119" i="5"/>
  <c r="T119" i="5"/>
  <c r="R119" i="5"/>
  <c r="P119" i="5"/>
  <c r="BI117" i="5"/>
  <c r="BH117" i="5"/>
  <c r="BG117" i="5"/>
  <c r="BF117" i="5"/>
  <c r="T117" i="5"/>
  <c r="R117" i="5"/>
  <c r="P117" i="5"/>
  <c r="BI115" i="5"/>
  <c r="BH115" i="5"/>
  <c r="BG115" i="5"/>
  <c r="BF115" i="5"/>
  <c r="T115" i="5"/>
  <c r="R115" i="5"/>
  <c r="P115" i="5"/>
  <c r="BI113" i="5"/>
  <c r="BH113" i="5"/>
  <c r="BG113" i="5"/>
  <c r="BF113" i="5"/>
  <c r="T113" i="5"/>
  <c r="R113" i="5"/>
  <c r="P113" i="5"/>
  <c r="BI111" i="5"/>
  <c r="BH111" i="5"/>
  <c r="BG111" i="5"/>
  <c r="BF111" i="5"/>
  <c r="T111" i="5"/>
  <c r="R111" i="5"/>
  <c r="P111" i="5"/>
  <c r="BI109" i="5"/>
  <c r="BH109" i="5"/>
  <c r="BG109" i="5"/>
  <c r="BF109" i="5"/>
  <c r="T109" i="5"/>
  <c r="R109" i="5"/>
  <c r="P109" i="5"/>
  <c r="BI107" i="5"/>
  <c r="BH107" i="5"/>
  <c r="BG107" i="5"/>
  <c r="BF107" i="5"/>
  <c r="T107" i="5"/>
  <c r="R107" i="5"/>
  <c r="P107" i="5"/>
  <c r="BI105" i="5"/>
  <c r="BH105" i="5"/>
  <c r="BG105" i="5"/>
  <c r="BF105" i="5"/>
  <c r="T105" i="5"/>
  <c r="R105" i="5"/>
  <c r="P105" i="5"/>
  <c r="BI103" i="5"/>
  <c r="BH103" i="5"/>
  <c r="BG103" i="5"/>
  <c r="BF103" i="5"/>
  <c r="T103" i="5"/>
  <c r="R103" i="5"/>
  <c r="P103" i="5"/>
  <c r="BI101" i="5"/>
  <c r="BH101" i="5"/>
  <c r="BG101" i="5"/>
  <c r="BF101" i="5"/>
  <c r="T101" i="5"/>
  <c r="R101" i="5"/>
  <c r="P101" i="5"/>
  <c r="J96" i="5"/>
  <c r="J95" i="5"/>
  <c r="F95" i="5"/>
  <c r="F93" i="5"/>
  <c r="E91" i="5"/>
  <c r="J63" i="5"/>
  <c r="J62" i="5"/>
  <c r="F62" i="5"/>
  <c r="F60" i="5"/>
  <c r="E58" i="5"/>
  <c r="J22" i="5"/>
  <c r="E22" i="5"/>
  <c r="F96" i="5" s="1"/>
  <c r="J21" i="5"/>
  <c r="J16" i="5"/>
  <c r="J93" i="5"/>
  <c r="E7" i="5"/>
  <c r="E85" i="5" s="1"/>
  <c r="J41" i="4"/>
  <c r="J40" i="4"/>
  <c r="AY59" i="1"/>
  <c r="J39" i="4"/>
  <c r="AX59" i="1"/>
  <c r="BI486" i="4"/>
  <c r="BH486" i="4"/>
  <c r="BG486" i="4"/>
  <c r="BF486" i="4"/>
  <c r="T486" i="4"/>
  <c r="R486" i="4"/>
  <c r="P486" i="4"/>
  <c r="BI484" i="4"/>
  <c r="BH484" i="4"/>
  <c r="BG484" i="4"/>
  <c r="BF484" i="4"/>
  <c r="T484" i="4"/>
  <c r="R484" i="4"/>
  <c r="P484" i="4"/>
  <c r="BI482" i="4"/>
  <c r="BH482" i="4"/>
  <c r="BG482" i="4"/>
  <c r="BF482" i="4"/>
  <c r="T482" i="4"/>
  <c r="R482" i="4"/>
  <c r="P482" i="4"/>
  <c r="BI480" i="4"/>
  <c r="BH480" i="4"/>
  <c r="BG480" i="4"/>
  <c r="BF480" i="4"/>
  <c r="T480" i="4"/>
  <c r="R480" i="4"/>
  <c r="P480" i="4"/>
  <c r="BI477" i="4"/>
  <c r="BH477" i="4"/>
  <c r="BG477" i="4"/>
  <c r="BF477" i="4"/>
  <c r="T477" i="4"/>
  <c r="T476" i="4"/>
  <c r="T475" i="4" s="1"/>
  <c r="R477" i="4"/>
  <c r="R476" i="4" s="1"/>
  <c r="R475" i="4" s="1"/>
  <c r="P477" i="4"/>
  <c r="P476" i="4" s="1"/>
  <c r="P475" i="4" s="1"/>
  <c r="BI473" i="4"/>
  <c r="BH473" i="4"/>
  <c r="BG473" i="4"/>
  <c r="BF473" i="4"/>
  <c r="T473" i="4"/>
  <c r="R473" i="4"/>
  <c r="P473" i="4"/>
  <c r="BI471" i="4"/>
  <c r="BH471" i="4"/>
  <c r="BG471" i="4"/>
  <c r="BF471" i="4"/>
  <c r="T471" i="4"/>
  <c r="R471" i="4"/>
  <c r="P471" i="4"/>
  <c r="BI469" i="4"/>
  <c r="BH469" i="4"/>
  <c r="BG469" i="4"/>
  <c r="BF469" i="4"/>
  <c r="T469" i="4"/>
  <c r="R469" i="4"/>
  <c r="P469" i="4"/>
  <c r="BI467" i="4"/>
  <c r="BH467" i="4"/>
  <c r="BG467" i="4"/>
  <c r="BF467" i="4"/>
  <c r="T467" i="4"/>
  <c r="R467" i="4"/>
  <c r="P467" i="4"/>
  <c r="BI465" i="4"/>
  <c r="BH465" i="4"/>
  <c r="BG465" i="4"/>
  <c r="BF465" i="4"/>
  <c r="T465" i="4"/>
  <c r="R465" i="4"/>
  <c r="P465" i="4"/>
  <c r="BI463" i="4"/>
  <c r="BH463" i="4"/>
  <c r="BG463" i="4"/>
  <c r="BF463" i="4"/>
  <c r="T463" i="4"/>
  <c r="R463" i="4"/>
  <c r="P463" i="4"/>
  <c r="BI461" i="4"/>
  <c r="BH461" i="4"/>
  <c r="BG461" i="4"/>
  <c r="BF461" i="4"/>
  <c r="T461" i="4"/>
  <c r="R461" i="4"/>
  <c r="P461" i="4"/>
  <c r="BI459" i="4"/>
  <c r="BH459" i="4"/>
  <c r="BG459" i="4"/>
  <c r="BF459" i="4"/>
  <c r="T459" i="4"/>
  <c r="R459" i="4"/>
  <c r="P459" i="4"/>
  <c r="BI456" i="4"/>
  <c r="BH456" i="4"/>
  <c r="BG456" i="4"/>
  <c r="BF456" i="4"/>
  <c r="T456" i="4"/>
  <c r="R456" i="4"/>
  <c r="P456" i="4"/>
  <c r="BI454" i="4"/>
  <c r="BH454" i="4"/>
  <c r="BG454" i="4"/>
  <c r="BF454" i="4"/>
  <c r="T454" i="4"/>
  <c r="R454" i="4"/>
  <c r="P454" i="4"/>
  <c r="BI452" i="4"/>
  <c r="BH452" i="4"/>
  <c r="BG452" i="4"/>
  <c r="BF452" i="4"/>
  <c r="T452" i="4"/>
  <c r="R452" i="4"/>
  <c r="P452" i="4"/>
  <c r="BI450" i="4"/>
  <c r="BH450" i="4"/>
  <c r="BG450" i="4"/>
  <c r="BF450" i="4"/>
  <c r="T450" i="4"/>
  <c r="R450" i="4"/>
  <c r="P450" i="4"/>
  <c r="BI448" i="4"/>
  <c r="BH448" i="4"/>
  <c r="BG448" i="4"/>
  <c r="BF448" i="4"/>
  <c r="T448" i="4"/>
  <c r="R448" i="4"/>
  <c r="P448" i="4"/>
  <c r="BI446" i="4"/>
  <c r="BH446" i="4"/>
  <c r="BG446" i="4"/>
  <c r="BF446" i="4"/>
  <c r="T446" i="4"/>
  <c r="R446" i="4"/>
  <c r="P446" i="4"/>
  <c r="BI444" i="4"/>
  <c r="BH444" i="4"/>
  <c r="BG444" i="4"/>
  <c r="BF444" i="4"/>
  <c r="T444" i="4"/>
  <c r="R444" i="4"/>
  <c r="P444" i="4"/>
  <c r="BI442" i="4"/>
  <c r="BH442" i="4"/>
  <c r="BG442" i="4"/>
  <c r="BF442" i="4"/>
  <c r="T442" i="4"/>
  <c r="R442" i="4"/>
  <c r="P442" i="4"/>
  <c r="BI440" i="4"/>
  <c r="BH440" i="4"/>
  <c r="BG440" i="4"/>
  <c r="BF440" i="4"/>
  <c r="T440" i="4"/>
  <c r="R440" i="4"/>
  <c r="P440" i="4"/>
  <c r="BI438" i="4"/>
  <c r="BH438" i="4"/>
  <c r="BG438" i="4"/>
  <c r="BF438" i="4"/>
  <c r="T438" i="4"/>
  <c r="R438" i="4"/>
  <c r="P438" i="4"/>
  <c r="BI436" i="4"/>
  <c r="BH436" i="4"/>
  <c r="BG436" i="4"/>
  <c r="BF436" i="4"/>
  <c r="T436" i="4"/>
  <c r="R436" i="4"/>
  <c r="P436" i="4"/>
  <c r="BI434" i="4"/>
  <c r="BH434" i="4"/>
  <c r="BG434" i="4"/>
  <c r="BF434" i="4"/>
  <c r="T434" i="4"/>
  <c r="R434" i="4"/>
  <c r="P434" i="4"/>
  <c r="BI432" i="4"/>
  <c r="BH432" i="4"/>
  <c r="BG432" i="4"/>
  <c r="BF432" i="4"/>
  <c r="T432" i="4"/>
  <c r="R432" i="4"/>
  <c r="P432" i="4"/>
  <c r="BI430" i="4"/>
  <c r="BH430" i="4"/>
  <c r="BG430" i="4"/>
  <c r="BF430" i="4"/>
  <c r="T430" i="4"/>
  <c r="R430" i="4"/>
  <c r="P430" i="4"/>
  <c r="BI428" i="4"/>
  <c r="BH428" i="4"/>
  <c r="BG428" i="4"/>
  <c r="BF428" i="4"/>
  <c r="T428" i="4"/>
  <c r="R428" i="4"/>
  <c r="P428" i="4"/>
  <c r="BI426" i="4"/>
  <c r="BH426" i="4"/>
  <c r="BG426" i="4"/>
  <c r="BF426" i="4"/>
  <c r="T426" i="4"/>
  <c r="R426" i="4"/>
  <c r="P426" i="4"/>
  <c r="BI424" i="4"/>
  <c r="BH424" i="4"/>
  <c r="BG424" i="4"/>
  <c r="BF424" i="4"/>
  <c r="T424" i="4"/>
  <c r="R424" i="4"/>
  <c r="P424" i="4"/>
  <c r="BI422" i="4"/>
  <c r="BH422" i="4"/>
  <c r="BG422" i="4"/>
  <c r="BF422" i="4"/>
  <c r="T422" i="4"/>
  <c r="R422" i="4"/>
  <c r="P422" i="4"/>
  <c r="BI420" i="4"/>
  <c r="BH420" i="4"/>
  <c r="BG420" i="4"/>
  <c r="BF420" i="4"/>
  <c r="T420" i="4"/>
  <c r="R420" i="4"/>
  <c r="P420" i="4"/>
  <c r="BI418" i="4"/>
  <c r="BH418" i="4"/>
  <c r="BG418" i="4"/>
  <c r="BF418" i="4"/>
  <c r="T418" i="4"/>
  <c r="R418" i="4"/>
  <c r="P418" i="4"/>
  <c r="BI416" i="4"/>
  <c r="BH416" i="4"/>
  <c r="BG416" i="4"/>
  <c r="BF416" i="4"/>
  <c r="T416" i="4"/>
  <c r="R416" i="4"/>
  <c r="P416" i="4"/>
  <c r="BI414" i="4"/>
  <c r="BH414" i="4"/>
  <c r="BG414" i="4"/>
  <c r="BF414" i="4"/>
  <c r="T414" i="4"/>
  <c r="R414" i="4"/>
  <c r="P414" i="4"/>
  <c r="BI412" i="4"/>
  <c r="BH412" i="4"/>
  <c r="BG412" i="4"/>
  <c r="BF412" i="4"/>
  <c r="T412" i="4"/>
  <c r="R412" i="4"/>
  <c r="P412" i="4"/>
  <c r="BI410" i="4"/>
  <c r="BH410" i="4"/>
  <c r="BG410" i="4"/>
  <c r="BF410" i="4"/>
  <c r="T410" i="4"/>
  <c r="R410" i="4"/>
  <c r="P410" i="4"/>
  <c r="BI408" i="4"/>
  <c r="BH408" i="4"/>
  <c r="BG408" i="4"/>
  <c r="BF408" i="4"/>
  <c r="T408" i="4"/>
  <c r="R408" i="4"/>
  <c r="P408" i="4"/>
  <c r="BI406" i="4"/>
  <c r="BH406" i="4"/>
  <c r="BG406" i="4"/>
  <c r="BF406" i="4"/>
  <c r="T406" i="4"/>
  <c r="R406" i="4"/>
  <c r="P406" i="4"/>
  <c r="BI404" i="4"/>
  <c r="BH404" i="4"/>
  <c r="BG404" i="4"/>
  <c r="BF404" i="4"/>
  <c r="T404" i="4"/>
  <c r="R404" i="4"/>
  <c r="P404" i="4"/>
  <c r="BI402" i="4"/>
  <c r="BH402" i="4"/>
  <c r="BG402" i="4"/>
  <c r="BF402" i="4"/>
  <c r="T402" i="4"/>
  <c r="R402" i="4"/>
  <c r="P402" i="4"/>
  <c r="BI400" i="4"/>
  <c r="BH400" i="4"/>
  <c r="BG400" i="4"/>
  <c r="BF400" i="4"/>
  <c r="T400" i="4"/>
  <c r="R400" i="4"/>
  <c r="P400" i="4"/>
  <c r="BI398" i="4"/>
  <c r="BH398" i="4"/>
  <c r="BG398" i="4"/>
  <c r="BF398" i="4"/>
  <c r="T398" i="4"/>
  <c r="R398" i="4"/>
  <c r="P398" i="4"/>
  <c r="BI396" i="4"/>
  <c r="BH396" i="4"/>
  <c r="BG396" i="4"/>
  <c r="BF396" i="4"/>
  <c r="T396" i="4"/>
  <c r="R396" i="4"/>
  <c r="P396" i="4"/>
  <c r="BI394" i="4"/>
  <c r="BH394" i="4"/>
  <c r="BG394" i="4"/>
  <c r="BF394" i="4"/>
  <c r="T394" i="4"/>
  <c r="R394" i="4"/>
  <c r="P394" i="4"/>
  <c r="BI392" i="4"/>
  <c r="BH392" i="4"/>
  <c r="BG392" i="4"/>
  <c r="BF392" i="4"/>
  <c r="T392" i="4"/>
  <c r="R392" i="4"/>
  <c r="P392" i="4"/>
  <c r="BI390" i="4"/>
  <c r="BH390" i="4"/>
  <c r="BG390" i="4"/>
  <c r="BF390" i="4"/>
  <c r="T390" i="4"/>
  <c r="R390" i="4"/>
  <c r="P390" i="4"/>
  <c r="BI388" i="4"/>
  <c r="BH388" i="4"/>
  <c r="BG388" i="4"/>
  <c r="BF388" i="4"/>
  <c r="T388" i="4"/>
  <c r="R388" i="4"/>
  <c r="P388" i="4"/>
  <c r="BI386" i="4"/>
  <c r="BH386" i="4"/>
  <c r="BG386" i="4"/>
  <c r="BF386" i="4"/>
  <c r="T386" i="4"/>
  <c r="R386" i="4"/>
  <c r="P386" i="4"/>
  <c r="BI384" i="4"/>
  <c r="BH384" i="4"/>
  <c r="BG384" i="4"/>
  <c r="BF384" i="4"/>
  <c r="T384" i="4"/>
  <c r="R384" i="4"/>
  <c r="P384" i="4"/>
  <c r="BI382" i="4"/>
  <c r="BH382" i="4"/>
  <c r="BG382" i="4"/>
  <c r="BF382" i="4"/>
  <c r="T382" i="4"/>
  <c r="R382" i="4"/>
  <c r="P382" i="4"/>
  <c r="BI380" i="4"/>
  <c r="BH380" i="4"/>
  <c r="BG380" i="4"/>
  <c r="BF380" i="4"/>
  <c r="T380" i="4"/>
  <c r="R380" i="4"/>
  <c r="P380" i="4"/>
  <c r="BI378" i="4"/>
  <c r="BH378" i="4"/>
  <c r="BG378" i="4"/>
  <c r="BF378" i="4"/>
  <c r="T378" i="4"/>
  <c r="R378" i="4"/>
  <c r="P378" i="4"/>
  <c r="BI376" i="4"/>
  <c r="BH376" i="4"/>
  <c r="BG376" i="4"/>
  <c r="BF376" i="4"/>
  <c r="T376" i="4"/>
  <c r="R376" i="4"/>
  <c r="P376" i="4"/>
  <c r="BI373" i="4"/>
  <c r="BH373" i="4"/>
  <c r="BG373" i="4"/>
  <c r="BF373" i="4"/>
  <c r="T373" i="4"/>
  <c r="R373" i="4"/>
  <c r="P373" i="4"/>
  <c r="BI371" i="4"/>
  <c r="BH371" i="4"/>
  <c r="BG371" i="4"/>
  <c r="BF371" i="4"/>
  <c r="T371" i="4"/>
  <c r="R371" i="4"/>
  <c r="P371" i="4"/>
  <c r="BI369" i="4"/>
  <c r="BH369" i="4"/>
  <c r="BG369" i="4"/>
  <c r="BF369" i="4"/>
  <c r="T369" i="4"/>
  <c r="R369" i="4"/>
  <c r="P369" i="4"/>
  <c r="BI367" i="4"/>
  <c r="BH367" i="4"/>
  <c r="BG367" i="4"/>
  <c r="BF367" i="4"/>
  <c r="T367" i="4"/>
  <c r="R367" i="4"/>
  <c r="P367" i="4"/>
  <c r="BI365" i="4"/>
  <c r="BH365" i="4"/>
  <c r="BG365" i="4"/>
  <c r="BF365" i="4"/>
  <c r="T365" i="4"/>
  <c r="R365" i="4"/>
  <c r="P365" i="4"/>
  <c r="BI363" i="4"/>
  <c r="BH363" i="4"/>
  <c r="BG363" i="4"/>
  <c r="BF363" i="4"/>
  <c r="T363" i="4"/>
  <c r="R363" i="4"/>
  <c r="P363" i="4"/>
  <c r="BI361" i="4"/>
  <c r="BH361" i="4"/>
  <c r="BG361" i="4"/>
  <c r="BF361" i="4"/>
  <c r="T361" i="4"/>
  <c r="R361" i="4"/>
  <c r="P361" i="4"/>
  <c r="BI359" i="4"/>
  <c r="BH359" i="4"/>
  <c r="BG359" i="4"/>
  <c r="BF359" i="4"/>
  <c r="T359" i="4"/>
  <c r="R359" i="4"/>
  <c r="P359" i="4"/>
  <c r="BI357" i="4"/>
  <c r="BH357" i="4"/>
  <c r="BG357" i="4"/>
  <c r="BF357" i="4"/>
  <c r="T357" i="4"/>
  <c r="R357" i="4"/>
  <c r="P357" i="4"/>
  <c r="BI355" i="4"/>
  <c r="BH355" i="4"/>
  <c r="BG355" i="4"/>
  <c r="BF355" i="4"/>
  <c r="T355" i="4"/>
  <c r="R355" i="4"/>
  <c r="P355" i="4"/>
  <c r="BI353" i="4"/>
  <c r="BH353" i="4"/>
  <c r="BG353" i="4"/>
  <c r="BF353" i="4"/>
  <c r="T353" i="4"/>
  <c r="R353" i="4"/>
  <c r="P353" i="4"/>
  <c r="BI351" i="4"/>
  <c r="BH351" i="4"/>
  <c r="BG351" i="4"/>
  <c r="BF351" i="4"/>
  <c r="T351" i="4"/>
  <c r="R351" i="4"/>
  <c r="P351" i="4"/>
  <c r="BI349" i="4"/>
  <c r="BH349" i="4"/>
  <c r="BG349" i="4"/>
  <c r="BF349" i="4"/>
  <c r="T349" i="4"/>
  <c r="R349" i="4"/>
  <c r="P349" i="4"/>
  <c r="BI347" i="4"/>
  <c r="BH347" i="4"/>
  <c r="BG347" i="4"/>
  <c r="BF347" i="4"/>
  <c r="T347" i="4"/>
  <c r="R347" i="4"/>
  <c r="P347" i="4"/>
  <c r="BI345" i="4"/>
  <c r="BH345" i="4"/>
  <c r="BG345" i="4"/>
  <c r="BF345" i="4"/>
  <c r="T345" i="4"/>
  <c r="R345" i="4"/>
  <c r="P345" i="4"/>
  <c r="BI343" i="4"/>
  <c r="BH343" i="4"/>
  <c r="BG343" i="4"/>
  <c r="BF343" i="4"/>
  <c r="T343" i="4"/>
  <c r="R343" i="4"/>
  <c r="P343" i="4"/>
  <c r="BI341" i="4"/>
  <c r="BH341" i="4"/>
  <c r="BG341" i="4"/>
  <c r="BF341" i="4"/>
  <c r="T341" i="4"/>
  <c r="R341" i="4"/>
  <c r="P341" i="4"/>
  <c r="BI339" i="4"/>
  <c r="BH339" i="4"/>
  <c r="BG339" i="4"/>
  <c r="BF339" i="4"/>
  <c r="T339" i="4"/>
  <c r="R339" i="4"/>
  <c r="P339" i="4"/>
  <c r="BI337" i="4"/>
  <c r="BH337" i="4"/>
  <c r="BG337" i="4"/>
  <c r="BF337" i="4"/>
  <c r="T337" i="4"/>
  <c r="R337" i="4"/>
  <c r="P337" i="4"/>
  <c r="BI335" i="4"/>
  <c r="BH335" i="4"/>
  <c r="BG335" i="4"/>
  <c r="BF335" i="4"/>
  <c r="T335" i="4"/>
  <c r="R335" i="4"/>
  <c r="P335" i="4"/>
  <c r="BI333" i="4"/>
  <c r="BH333" i="4"/>
  <c r="BG333" i="4"/>
  <c r="BF333" i="4"/>
  <c r="T333" i="4"/>
  <c r="R333" i="4"/>
  <c r="P333" i="4"/>
  <c r="BI331" i="4"/>
  <c r="BH331" i="4"/>
  <c r="BG331" i="4"/>
  <c r="BF331" i="4"/>
  <c r="T331" i="4"/>
  <c r="R331" i="4"/>
  <c r="P331" i="4"/>
  <c r="BI329" i="4"/>
  <c r="BH329" i="4"/>
  <c r="BG329" i="4"/>
  <c r="BF329" i="4"/>
  <c r="T329" i="4"/>
  <c r="R329" i="4"/>
  <c r="P329" i="4"/>
  <c r="BI327" i="4"/>
  <c r="BH327" i="4"/>
  <c r="BG327" i="4"/>
  <c r="BF327" i="4"/>
  <c r="T327" i="4"/>
  <c r="R327" i="4"/>
  <c r="P327" i="4"/>
  <c r="BI325" i="4"/>
  <c r="BH325" i="4"/>
  <c r="BG325" i="4"/>
  <c r="BF325" i="4"/>
  <c r="T325" i="4"/>
  <c r="R325" i="4"/>
  <c r="P325" i="4"/>
  <c r="BI323" i="4"/>
  <c r="BH323" i="4"/>
  <c r="BG323" i="4"/>
  <c r="BF323" i="4"/>
  <c r="T323" i="4"/>
  <c r="R323" i="4"/>
  <c r="P323" i="4"/>
  <c r="BI321" i="4"/>
  <c r="BH321" i="4"/>
  <c r="BG321" i="4"/>
  <c r="BF321" i="4"/>
  <c r="T321" i="4"/>
  <c r="R321" i="4"/>
  <c r="P321" i="4"/>
  <c r="BI319" i="4"/>
  <c r="BH319" i="4"/>
  <c r="BG319" i="4"/>
  <c r="BF319" i="4"/>
  <c r="T319" i="4"/>
  <c r="R319" i="4"/>
  <c r="P319" i="4"/>
  <c r="BI317" i="4"/>
  <c r="BH317" i="4"/>
  <c r="BG317" i="4"/>
  <c r="BF317" i="4"/>
  <c r="T317" i="4"/>
  <c r="R317" i="4"/>
  <c r="P317" i="4"/>
  <c r="BI315" i="4"/>
  <c r="BH315" i="4"/>
  <c r="BG315" i="4"/>
  <c r="BF315" i="4"/>
  <c r="T315" i="4"/>
  <c r="R315" i="4"/>
  <c r="P315" i="4"/>
  <c r="BI313" i="4"/>
  <c r="BH313" i="4"/>
  <c r="BG313" i="4"/>
  <c r="BF313" i="4"/>
  <c r="T313" i="4"/>
  <c r="R313" i="4"/>
  <c r="P313" i="4"/>
  <c r="BI311" i="4"/>
  <c r="BH311" i="4"/>
  <c r="BG311" i="4"/>
  <c r="BF311" i="4"/>
  <c r="T311" i="4"/>
  <c r="R311" i="4"/>
  <c r="P311" i="4"/>
  <c r="BI309" i="4"/>
  <c r="BH309" i="4"/>
  <c r="BG309" i="4"/>
  <c r="BF309" i="4"/>
  <c r="T309" i="4"/>
  <c r="R309" i="4"/>
  <c r="P309" i="4"/>
  <c r="BI307" i="4"/>
  <c r="BH307" i="4"/>
  <c r="BG307" i="4"/>
  <c r="BF307" i="4"/>
  <c r="T307" i="4"/>
  <c r="R307" i="4"/>
  <c r="P307" i="4"/>
  <c r="BI305" i="4"/>
  <c r="BH305" i="4"/>
  <c r="BG305" i="4"/>
  <c r="BF305" i="4"/>
  <c r="T305" i="4"/>
  <c r="R305" i="4"/>
  <c r="P305" i="4"/>
  <c r="BI303" i="4"/>
  <c r="BH303" i="4"/>
  <c r="BG303" i="4"/>
  <c r="BF303" i="4"/>
  <c r="T303" i="4"/>
  <c r="R303" i="4"/>
  <c r="P303" i="4"/>
  <c r="BI301" i="4"/>
  <c r="BH301" i="4"/>
  <c r="BG301" i="4"/>
  <c r="BF301" i="4"/>
  <c r="T301" i="4"/>
  <c r="R301" i="4"/>
  <c r="P301" i="4"/>
  <c r="BI299" i="4"/>
  <c r="BH299" i="4"/>
  <c r="BG299" i="4"/>
  <c r="BF299" i="4"/>
  <c r="T299" i="4"/>
  <c r="R299" i="4"/>
  <c r="P299" i="4"/>
  <c r="BI297" i="4"/>
  <c r="BH297" i="4"/>
  <c r="BG297" i="4"/>
  <c r="BF297" i="4"/>
  <c r="T297" i="4"/>
  <c r="R297" i="4"/>
  <c r="P297" i="4"/>
  <c r="BI295" i="4"/>
  <c r="BH295" i="4"/>
  <c r="BG295" i="4"/>
  <c r="BF295" i="4"/>
  <c r="T295" i="4"/>
  <c r="R295" i="4"/>
  <c r="P295" i="4"/>
  <c r="BI293" i="4"/>
  <c r="BH293" i="4"/>
  <c r="BG293" i="4"/>
  <c r="BF293" i="4"/>
  <c r="T293" i="4"/>
  <c r="R293" i="4"/>
  <c r="P293" i="4"/>
  <c r="BI291" i="4"/>
  <c r="BH291" i="4"/>
  <c r="BG291" i="4"/>
  <c r="BF291" i="4"/>
  <c r="T291" i="4"/>
  <c r="R291" i="4"/>
  <c r="P291" i="4"/>
  <c r="BI289" i="4"/>
  <c r="BH289" i="4"/>
  <c r="BG289" i="4"/>
  <c r="BF289" i="4"/>
  <c r="T289" i="4"/>
  <c r="R289" i="4"/>
  <c r="P289" i="4"/>
  <c r="BI287" i="4"/>
  <c r="BH287" i="4"/>
  <c r="BG287" i="4"/>
  <c r="BF287" i="4"/>
  <c r="T287" i="4"/>
  <c r="R287" i="4"/>
  <c r="P287" i="4"/>
  <c r="BI285" i="4"/>
  <c r="BH285" i="4"/>
  <c r="BG285" i="4"/>
  <c r="BF285" i="4"/>
  <c r="T285" i="4"/>
  <c r="R285" i="4"/>
  <c r="P285" i="4"/>
  <c r="BI283" i="4"/>
  <c r="BH283" i="4"/>
  <c r="BG283" i="4"/>
  <c r="BF283" i="4"/>
  <c r="T283" i="4"/>
  <c r="R283" i="4"/>
  <c r="P283" i="4"/>
  <c r="BI281" i="4"/>
  <c r="BH281" i="4"/>
  <c r="BG281" i="4"/>
  <c r="BF281" i="4"/>
  <c r="T281" i="4"/>
  <c r="R281" i="4"/>
  <c r="P281" i="4"/>
  <c r="BI279" i="4"/>
  <c r="BH279" i="4"/>
  <c r="BG279" i="4"/>
  <c r="BF279" i="4"/>
  <c r="T279" i="4"/>
  <c r="R279" i="4"/>
  <c r="P279" i="4"/>
  <c r="BI277" i="4"/>
  <c r="BH277" i="4"/>
  <c r="BG277" i="4"/>
  <c r="BF277" i="4"/>
  <c r="T277" i="4"/>
  <c r="R277" i="4"/>
  <c r="P277" i="4"/>
  <c r="BI275" i="4"/>
  <c r="BH275" i="4"/>
  <c r="BG275" i="4"/>
  <c r="BF275" i="4"/>
  <c r="T275" i="4"/>
  <c r="R275" i="4"/>
  <c r="P275" i="4"/>
  <c r="BI273" i="4"/>
  <c r="BH273" i="4"/>
  <c r="BG273" i="4"/>
  <c r="BF273" i="4"/>
  <c r="T273" i="4"/>
  <c r="R273" i="4"/>
  <c r="P273" i="4"/>
  <c r="BI271" i="4"/>
  <c r="BH271" i="4"/>
  <c r="BG271" i="4"/>
  <c r="BF271" i="4"/>
  <c r="T271" i="4"/>
  <c r="R271" i="4"/>
  <c r="P271" i="4"/>
  <c r="BI269" i="4"/>
  <c r="BH269" i="4"/>
  <c r="BG269" i="4"/>
  <c r="BF269" i="4"/>
  <c r="T269" i="4"/>
  <c r="R269" i="4"/>
  <c r="P269" i="4"/>
  <c r="BI267" i="4"/>
  <c r="BH267" i="4"/>
  <c r="BG267" i="4"/>
  <c r="BF267" i="4"/>
  <c r="T267" i="4"/>
  <c r="R267" i="4"/>
  <c r="P267" i="4"/>
  <c r="BI265" i="4"/>
  <c r="BH265" i="4"/>
  <c r="BG265" i="4"/>
  <c r="BF265" i="4"/>
  <c r="T265" i="4"/>
  <c r="R265" i="4"/>
  <c r="P265" i="4"/>
  <c r="BI263" i="4"/>
  <c r="BH263" i="4"/>
  <c r="BG263" i="4"/>
  <c r="BF263" i="4"/>
  <c r="T263" i="4"/>
  <c r="R263" i="4"/>
  <c r="P263" i="4"/>
  <c r="BI260" i="4"/>
  <c r="BH260" i="4"/>
  <c r="BG260" i="4"/>
  <c r="BF260" i="4"/>
  <c r="T260" i="4"/>
  <c r="R260" i="4"/>
  <c r="P260" i="4"/>
  <c r="BI258" i="4"/>
  <c r="BH258" i="4"/>
  <c r="BG258" i="4"/>
  <c r="BF258" i="4"/>
  <c r="T258" i="4"/>
  <c r="R258" i="4"/>
  <c r="P258" i="4"/>
  <c r="BI256" i="4"/>
  <c r="BH256" i="4"/>
  <c r="BG256" i="4"/>
  <c r="BF256" i="4"/>
  <c r="T256" i="4"/>
  <c r="R256" i="4"/>
  <c r="P256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0" i="4"/>
  <c r="BH250" i="4"/>
  <c r="BG250" i="4"/>
  <c r="BF250" i="4"/>
  <c r="T250" i="4"/>
  <c r="R250" i="4"/>
  <c r="P250" i="4"/>
  <c r="BI248" i="4"/>
  <c r="BH248" i="4"/>
  <c r="BG248" i="4"/>
  <c r="BF248" i="4"/>
  <c r="T248" i="4"/>
  <c r="R248" i="4"/>
  <c r="P248" i="4"/>
  <c r="BI246" i="4"/>
  <c r="BH246" i="4"/>
  <c r="BG246" i="4"/>
  <c r="BF246" i="4"/>
  <c r="T246" i="4"/>
  <c r="R246" i="4"/>
  <c r="P246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0" i="4"/>
  <c r="BH240" i="4"/>
  <c r="BG240" i="4"/>
  <c r="BF240" i="4"/>
  <c r="T240" i="4"/>
  <c r="R240" i="4"/>
  <c r="P240" i="4"/>
  <c r="BI238" i="4"/>
  <c r="BH238" i="4"/>
  <c r="BG238" i="4"/>
  <c r="BF238" i="4"/>
  <c r="T238" i="4"/>
  <c r="R238" i="4"/>
  <c r="P238" i="4"/>
  <c r="BI236" i="4"/>
  <c r="BH236" i="4"/>
  <c r="BG236" i="4"/>
  <c r="BF236" i="4"/>
  <c r="T236" i="4"/>
  <c r="R236" i="4"/>
  <c r="P236" i="4"/>
  <c r="BI234" i="4"/>
  <c r="BH234" i="4"/>
  <c r="BG234" i="4"/>
  <c r="BF234" i="4"/>
  <c r="T234" i="4"/>
  <c r="R234" i="4"/>
  <c r="P234" i="4"/>
  <c r="BI232" i="4"/>
  <c r="BH232" i="4"/>
  <c r="BG232" i="4"/>
  <c r="BF232" i="4"/>
  <c r="T232" i="4"/>
  <c r="R232" i="4"/>
  <c r="P232" i="4"/>
  <c r="BI230" i="4"/>
  <c r="BH230" i="4"/>
  <c r="BG230" i="4"/>
  <c r="BF230" i="4"/>
  <c r="T230" i="4"/>
  <c r="R230" i="4"/>
  <c r="P230" i="4"/>
  <c r="BI228" i="4"/>
  <c r="BH228" i="4"/>
  <c r="BG228" i="4"/>
  <c r="BF228" i="4"/>
  <c r="T228" i="4"/>
  <c r="R228" i="4"/>
  <c r="P228" i="4"/>
  <c r="BI226" i="4"/>
  <c r="BH226" i="4"/>
  <c r="BG226" i="4"/>
  <c r="BF226" i="4"/>
  <c r="T226" i="4"/>
  <c r="R226" i="4"/>
  <c r="P226" i="4"/>
  <c r="BI224" i="4"/>
  <c r="BH224" i="4"/>
  <c r="BG224" i="4"/>
  <c r="BF224" i="4"/>
  <c r="T224" i="4"/>
  <c r="R224" i="4"/>
  <c r="P224" i="4"/>
  <c r="BI222" i="4"/>
  <c r="BH222" i="4"/>
  <c r="BG222" i="4"/>
  <c r="BF222" i="4"/>
  <c r="T222" i="4"/>
  <c r="R222" i="4"/>
  <c r="P222" i="4"/>
  <c r="BI220" i="4"/>
  <c r="BH220" i="4"/>
  <c r="BG220" i="4"/>
  <c r="BF220" i="4"/>
  <c r="T220" i="4"/>
  <c r="R220" i="4"/>
  <c r="P220" i="4"/>
  <c r="BI218" i="4"/>
  <c r="BH218" i="4"/>
  <c r="BG218" i="4"/>
  <c r="BF218" i="4"/>
  <c r="T218" i="4"/>
  <c r="R218" i="4"/>
  <c r="P218" i="4"/>
  <c r="BI216" i="4"/>
  <c r="BH216" i="4"/>
  <c r="BG216" i="4"/>
  <c r="BF216" i="4"/>
  <c r="T216" i="4"/>
  <c r="R216" i="4"/>
  <c r="P216" i="4"/>
  <c r="BI214" i="4"/>
  <c r="BH214" i="4"/>
  <c r="BG214" i="4"/>
  <c r="BF214" i="4"/>
  <c r="T214" i="4"/>
  <c r="R214" i="4"/>
  <c r="P214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6" i="4"/>
  <c r="BH206" i="4"/>
  <c r="BG206" i="4"/>
  <c r="BF206" i="4"/>
  <c r="T206" i="4"/>
  <c r="R206" i="4"/>
  <c r="P206" i="4"/>
  <c r="BI204" i="4"/>
  <c r="BH204" i="4"/>
  <c r="BG204" i="4"/>
  <c r="BF204" i="4"/>
  <c r="T204" i="4"/>
  <c r="R204" i="4"/>
  <c r="P204" i="4"/>
  <c r="BI202" i="4"/>
  <c r="BH202" i="4"/>
  <c r="BG202" i="4"/>
  <c r="BF202" i="4"/>
  <c r="T202" i="4"/>
  <c r="R202" i="4"/>
  <c r="P202" i="4"/>
  <c r="BI200" i="4"/>
  <c r="BH200" i="4"/>
  <c r="BG200" i="4"/>
  <c r="BF200" i="4"/>
  <c r="T200" i="4"/>
  <c r="R200" i="4"/>
  <c r="P200" i="4"/>
  <c r="BI198" i="4"/>
  <c r="BH198" i="4"/>
  <c r="BG198" i="4"/>
  <c r="BF198" i="4"/>
  <c r="T198" i="4"/>
  <c r="R198" i="4"/>
  <c r="P198" i="4"/>
  <c r="BI196" i="4"/>
  <c r="BH196" i="4"/>
  <c r="BG196" i="4"/>
  <c r="BF196" i="4"/>
  <c r="T196" i="4"/>
  <c r="R196" i="4"/>
  <c r="P196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5" i="4"/>
  <c r="BH175" i="4"/>
  <c r="BG175" i="4"/>
  <c r="BF175" i="4"/>
  <c r="T175" i="4"/>
  <c r="R175" i="4"/>
  <c r="P175" i="4"/>
  <c r="BI173" i="4"/>
  <c r="BH173" i="4"/>
  <c r="BG173" i="4"/>
  <c r="BF173" i="4"/>
  <c r="T173" i="4"/>
  <c r="R173" i="4"/>
  <c r="P173" i="4"/>
  <c r="BI171" i="4"/>
  <c r="BH171" i="4"/>
  <c r="BG171" i="4"/>
  <c r="BF171" i="4"/>
  <c r="T171" i="4"/>
  <c r="R171" i="4"/>
  <c r="P171" i="4"/>
  <c r="BI169" i="4"/>
  <c r="BH169" i="4"/>
  <c r="BG169" i="4"/>
  <c r="BF169" i="4"/>
  <c r="T169" i="4"/>
  <c r="R169" i="4"/>
  <c r="P169" i="4"/>
  <c r="BI167" i="4"/>
  <c r="BH167" i="4"/>
  <c r="BG167" i="4"/>
  <c r="BF167" i="4"/>
  <c r="T167" i="4"/>
  <c r="R167" i="4"/>
  <c r="P167" i="4"/>
  <c r="BI165" i="4"/>
  <c r="BH165" i="4"/>
  <c r="BG165" i="4"/>
  <c r="BF165" i="4"/>
  <c r="T165" i="4"/>
  <c r="R165" i="4"/>
  <c r="P165" i="4"/>
  <c r="BI163" i="4"/>
  <c r="BH163" i="4"/>
  <c r="BG163" i="4"/>
  <c r="BF163" i="4"/>
  <c r="T163" i="4"/>
  <c r="R163" i="4"/>
  <c r="P163" i="4"/>
  <c r="BI161" i="4"/>
  <c r="BH161" i="4"/>
  <c r="BG161" i="4"/>
  <c r="BF161" i="4"/>
  <c r="T161" i="4"/>
  <c r="R161" i="4"/>
  <c r="P161" i="4"/>
  <c r="BI159" i="4"/>
  <c r="BH159" i="4"/>
  <c r="BG159" i="4"/>
  <c r="BF159" i="4"/>
  <c r="T159" i="4"/>
  <c r="R159" i="4"/>
  <c r="P159" i="4"/>
  <c r="BI157" i="4"/>
  <c r="BH157" i="4"/>
  <c r="BG157" i="4"/>
  <c r="BF157" i="4"/>
  <c r="T157" i="4"/>
  <c r="R157" i="4"/>
  <c r="P157" i="4"/>
  <c r="BI155" i="4"/>
  <c r="BH155" i="4"/>
  <c r="BG155" i="4"/>
  <c r="BF155" i="4"/>
  <c r="T155" i="4"/>
  <c r="R155" i="4"/>
  <c r="P155" i="4"/>
  <c r="BI153" i="4"/>
  <c r="BH153" i="4"/>
  <c r="BG153" i="4"/>
  <c r="BF153" i="4"/>
  <c r="T153" i="4"/>
  <c r="R153" i="4"/>
  <c r="P153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7" i="4"/>
  <c r="BH147" i="4"/>
  <c r="BG147" i="4"/>
  <c r="BF147" i="4"/>
  <c r="T147" i="4"/>
  <c r="R147" i="4"/>
  <c r="P147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1" i="4"/>
  <c r="BH141" i="4"/>
  <c r="BG141" i="4"/>
  <c r="BF141" i="4"/>
  <c r="T141" i="4"/>
  <c r="R141" i="4"/>
  <c r="P141" i="4"/>
  <c r="BI139" i="4"/>
  <c r="BH139" i="4"/>
  <c r="BG139" i="4"/>
  <c r="BF139" i="4"/>
  <c r="T139" i="4"/>
  <c r="R139" i="4"/>
  <c r="P139" i="4"/>
  <c r="BI137" i="4"/>
  <c r="BH137" i="4"/>
  <c r="BG137" i="4"/>
  <c r="BF137" i="4"/>
  <c r="T137" i="4"/>
  <c r="R137" i="4"/>
  <c r="P137" i="4"/>
  <c r="BI135" i="4"/>
  <c r="BH135" i="4"/>
  <c r="BG135" i="4"/>
  <c r="BF135" i="4"/>
  <c r="T135" i="4"/>
  <c r="R135" i="4"/>
  <c r="P135" i="4"/>
  <c r="BI133" i="4"/>
  <c r="BH133" i="4"/>
  <c r="BG133" i="4"/>
  <c r="BF133" i="4"/>
  <c r="T133" i="4"/>
  <c r="R133" i="4"/>
  <c r="P133" i="4"/>
  <c r="BI130" i="4"/>
  <c r="BH130" i="4"/>
  <c r="BG130" i="4"/>
  <c r="BF130" i="4"/>
  <c r="T130" i="4"/>
  <c r="R130" i="4"/>
  <c r="P130" i="4"/>
  <c r="BI128" i="4"/>
  <c r="BH128" i="4"/>
  <c r="BG128" i="4"/>
  <c r="BF128" i="4"/>
  <c r="T128" i="4"/>
  <c r="R128" i="4"/>
  <c r="P128" i="4"/>
  <c r="BI125" i="4"/>
  <c r="BH125" i="4"/>
  <c r="BG125" i="4"/>
  <c r="BF125" i="4"/>
  <c r="T125" i="4"/>
  <c r="R125" i="4"/>
  <c r="P125" i="4"/>
  <c r="BI123" i="4"/>
  <c r="BH123" i="4"/>
  <c r="BG123" i="4"/>
  <c r="BF123" i="4"/>
  <c r="T123" i="4"/>
  <c r="R123" i="4"/>
  <c r="P123" i="4"/>
  <c r="BI121" i="4"/>
  <c r="BH121" i="4"/>
  <c r="BG121" i="4"/>
  <c r="BF121" i="4"/>
  <c r="T121" i="4"/>
  <c r="R121" i="4"/>
  <c r="P121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5" i="4"/>
  <c r="BH115" i="4"/>
  <c r="BG115" i="4"/>
  <c r="BF115" i="4"/>
  <c r="T115" i="4"/>
  <c r="R115" i="4"/>
  <c r="P115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7" i="4"/>
  <c r="BH107" i="4"/>
  <c r="BG107" i="4"/>
  <c r="BF107" i="4"/>
  <c r="T107" i="4"/>
  <c r="R107" i="4"/>
  <c r="P107" i="4"/>
  <c r="BI105" i="4"/>
  <c r="BH105" i="4"/>
  <c r="BG105" i="4"/>
  <c r="BF105" i="4"/>
  <c r="T105" i="4"/>
  <c r="R105" i="4"/>
  <c r="P105" i="4"/>
  <c r="J99" i="4"/>
  <c r="J98" i="4"/>
  <c r="F98" i="4"/>
  <c r="F96" i="4"/>
  <c r="E94" i="4"/>
  <c r="J63" i="4"/>
  <c r="J62" i="4"/>
  <c r="F62" i="4"/>
  <c r="F60" i="4"/>
  <c r="E58" i="4"/>
  <c r="J22" i="4"/>
  <c r="E22" i="4"/>
  <c r="F63" i="4"/>
  <c r="J21" i="4"/>
  <c r="J16" i="4"/>
  <c r="J96" i="4" s="1"/>
  <c r="E7" i="4"/>
  <c r="E52" i="4" s="1"/>
  <c r="J39" i="3"/>
  <c r="J38" i="3"/>
  <c r="AY57" i="1" s="1"/>
  <c r="J37" i="3"/>
  <c r="AX57" i="1" s="1"/>
  <c r="BI286" i="3"/>
  <c r="BH286" i="3"/>
  <c r="BG286" i="3"/>
  <c r="BF286" i="3"/>
  <c r="T286" i="3"/>
  <c r="T285" i="3" s="1"/>
  <c r="R286" i="3"/>
  <c r="R285" i="3" s="1"/>
  <c r="P286" i="3"/>
  <c r="P285" i="3" s="1"/>
  <c r="BI281" i="3"/>
  <c r="BH281" i="3"/>
  <c r="BG281" i="3"/>
  <c r="BF281" i="3"/>
  <c r="T281" i="3"/>
  <c r="R281" i="3"/>
  <c r="P281" i="3"/>
  <c r="BI278" i="3"/>
  <c r="BH278" i="3"/>
  <c r="BG278" i="3"/>
  <c r="BF278" i="3"/>
  <c r="T278" i="3"/>
  <c r="R278" i="3"/>
  <c r="P278" i="3"/>
  <c r="BI274" i="3"/>
  <c r="BH274" i="3"/>
  <c r="BG274" i="3"/>
  <c r="BF274" i="3"/>
  <c r="T274" i="3"/>
  <c r="R274" i="3"/>
  <c r="P274" i="3"/>
  <c r="BI270" i="3"/>
  <c r="BH270" i="3"/>
  <c r="BG270" i="3"/>
  <c r="BF270" i="3"/>
  <c r="T270" i="3"/>
  <c r="R270" i="3"/>
  <c r="P270" i="3"/>
  <c r="BI267" i="3"/>
  <c r="BH267" i="3"/>
  <c r="BG267" i="3"/>
  <c r="BF267" i="3"/>
  <c r="T267" i="3"/>
  <c r="R267" i="3"/>
  <c r="P267" i="3"/>
  <c r="BI264" i="3"/>
  <c r="BH264" i="3"/>
  <c r="BG264" i="3"/>
  <c r="BF264" i="3"/>
  <c r="T264" i="3"/>
  <c r="R264" i="3"/>
  <c r="P264" i="3"/>
  <c r="BI262" i="3"/>
  <c r="BH262" i="3"/>
  <c r="BG262" i="3"/>
  <c r="BF262" i="3"/>
  <c r="T262" i="3"/>
  <c r="R262" i="3"/>
  <c r="P262" i="3"/>
  <c r="BI258" i="3"/>
  <c r="BH258" i="3"/>
  <c r="BG258" i="3"/>
  <c r="BF258" i="3"/>
  <c r="T258" i="3"/>
  <c r="R258" i="3"/>
  <c r="P258" i="3"/>
  <c r="BI254" i="3"/>
  <c r="BH254" i="3"/>
  <c r="BG254" i="3"/>
  <c r="BF254" i="3"/>
  <c r="T254" i="3"/>
  <c r="R254" i="3"/>
  <c r="P254" i="3"/>
  <c r="BI248" i="3"/>
  <c r="BH248" i="3"/>
  <c r="BG248" i="3"/>
  <c r="BF248" i="3"/>
  <c r="T248" i="3"/>
  <c r="R248" i="3"/>
  <c r="P248" i="3"/>
  <c r="BI245" i="3"/>
  <c r="BH245" i="3"/>
  <c r="BG245" i="3"/>
  <c r="BF245" i="3"/>
  <c r="T245" i="3"/>
  <c r="R245" i="3"/>
  <c r="P245" i="3"/>
  <c r="BI239" i="3"/>
  <c r="BH239" i="3"/>
  <c r="BG239" i="3"/>
  <c r="BF239" i="3"/>
  <c r="T239" i="3"/>
  <c r="R239" i="3"/>
  <c r="P239" i="3"/>
  <c r="BI236" i="3"/>
  <c r="BH236" i="3"/>
  <c r="BG236" i="3"/>
  <c r="BF236" i="3"/>
  <c r="T236" i="3"/>
  <c r="R236" i="3"/>
  <c r="P236" i="3"/>
  <c r="BI232" i="3"/>
  <c r="BH232" i="3"/>
  <c r="BG232" i="3"/>
  <c r="BF232" i="3"/>
  <c r="T232" i="3"/>
  <c r="R232" i="3"/>
  <c r="P232" i="3"/>
  <c r="BI228" i="3"/>
  <c r="BH228" i="3"/>
  <c r="BG228" i="3"/>
  <c r="BF228" i="3"/>
  <c r="T228" i="3"/>
  <c r="R228" i="3"/>
  <c r="P228" i="3"/>
  <c r="BI225" i="3"/>
  <c r="BH225" i="3"/>
  <c r="BG225" i="3"/>
  <c r="BF225" i="3"/>
  <c r="T225" i="3"/>
  <c r="R225" i="3"/>
  <c r="P225" i="3"/>
  <c r="BI219" i="3"/>
  <c r="BH219" i="3"/>
  <c r="BG219" i="3"/>
  <c r="BF219" i="3"/>
  <c r="T219" i="3"/>
  <c r="R219" i="3"/>
  <c r="P219" i="3"/>
  <c r="BI214" i="3"/>
  <c r="BH214" i="3"/>
  <c r="BG214" i="3"/>
  <c r="BF214" i="3"/>
  <c r="T214" i="3"/>
  <c r="R214" i="3"/>
  <c r="P214" i="3"/>
  <c r="BI210" i="3"/>
  <c r="BH210" i="3"/>
  <c r="BG210" i="3"/>
  <c r="BF210" i="3"/>
  <c r="T210" i="3"/>
  <c r="R210" i="3"/>
  <c r="P210" i="3"/>
  <c r="BI208" i="3"/>
  <c r="BH208" i="3"/>
  <c r="BG208" i="3"/>
  <c r="BF208" i="3"/>
  <c r="T208" i="3"/>
  <c r="R208" i="3"/>
  <c r="P208" i="3"/>
  <c r="BI204" i="3"/>
  <c r="BH204" i="3"/>
  <c r="BG204" i="3"/>
  <c r="BF204" i="3"/>
  <c r="T204" i="3"/>
  <c r="R204" i="3"/>
  <c r="P204" i="3"/>
  <c r="BI201" i="3"/>
  <c r="BH201" i="3"/>
  <c r="BG201" i="3"/>
  <c r="BF201" i="3"/>
  <c r="T201" i="3"/>
  <c r="R201" i="3"/>
  <c r="P201" i="3"/>
  <c r="BI198" i="3"/>
  <c r="BH198" i="3"/>
  <c r="BG198" i="3"/>
  <c r="BF198" i="3"/>
  <c r="T198" i="3"/>
  <c r="R198" i="3"/>
  <c r="P198" i="3"/>
  <c r="BI195" i="3"/>
  <c r="BH195" i="3"/>
  <c r="BG195" i="3"/>
  <c r="BF195" i="3"/>
  <c r="T195" i="3"/>
  <c r="R195" i="3"/>
  <c r="P195" i="3"/>
  <c r="BI190" i="3"/>
  <c r="BH190" i="3"/>
  <c r="BG190" i="3"/>
  <c r="BF190" i="3"/>
  <c r="T190" i="3"/>
  <c r="R190" i="3"/>
  <c r="P190" i="3"/>
  <c r="BI187" i="3"/>
  <c r="BH187" i="3"/>
  <c r="BG187" i="3"/>
  <c r="BF187" i="3"/>
  <c r="T187" i="3"/>
  <c r="R187" i="3"/>
  <c r="P187" i="3"/>
  <c r="BI176" i="3"/>
  <c r="BH176" i="3"/>
  <c r="BG176" i="3"/>
  <c r="BF176" i="3"/>
  <c r="T176" i="3"/>
  <c r="R176" i="3"/>
  <c r="P176" i="3"/>
  <c r="BI168" i="3"/>
  <c r="BH168" i="3"/>
  <c r="BG168" i="3"/>
  <c r="BF168" i="3"/>
  <c r="T168" i="3"/>
  <c r="R168" i="3"/>
  <c r="P168" i="3"/>
  <c r="BI162" i="3"/>
  <c r="BH162" i="3"/>
  <c r="BG162" i="3"/>
  <c r="BF162" i="3"/>
  <c r="T162" i="3"/>
  <c r="R162" i="3"/>
  <c r="P162" i="3"/>
  <c r="BI158" i="3"/>
  <c r="BH158" i="3"/>
  <c r="BG158" i="3"/>
  <c r="BF158" i="3"/>
  <c r="T158" i="3"/>
  <c r="R158" i="3"/>
  <c r="P158" i="3"/>
  <c r="BI155" i="3"/>
  <c r="BH155" i="3"/>
  <c r="BG155" i="3"/>
  <c r="BF155" i="3"/>
  <c r="T155" i="3"/>
  <c r="R155" i="3"/>
  <c r="P155" i="3"/>
  <c r="BI152" i="3"/>
  <c r="BH152" i="3"/>
  <c r="BG152" i="3"/>
  <c r="BF152" i="3"/>
  <c r="T152" i="3"/>
  <c r="R152" i="3"/>
  <c r="P152" i="3"/>
  <c r="BI149" i="3"/>
  <c r="BH149" i="3"/>
  <c r="BG149" i="3"/>
  <c r="BF149" i="3"/>
  <c r="T149" i="3"/>
  <c r="R149" i="3"/>
  <c r="P149" i="3"/>
  <c r="BI146" i="3"/>
  <c r="BH146" i="3"/>
  <c r="BG146" i="3"/>
  <c r="BF146" i="3"/>
  <c r="T146" i="3"/>
  <c r="R146" i="3"/>
  <c r="P146" i="3"/>
  <c r="BI143" i="3"/>
  <c r="BH143" i="3"/>
  <c r="BG143" i="3"/>
  <c r="BF143" i="3"/>
  <c r="T143" i="3"/>
  <c r="R143" i="3"/>
  <c r="P143" i="3"/>
  <c r="BI139" i="3"/>
  <c r="BH139" i="3"/>
  <c r="BG139" i="3"/>
  <c r="BF139" i="3"/>
  <c r="T139" i="3"/>
  <c r="R139" i="3"/>
  <c r="P139" i="3"/>
  <c r="BI135" i="3"/>
  <c r="BH135" i="3"/>
  <c r="BG135" i="3"/>
  <c r="BF135" i="3"/>
  <c r="T135" i="3"/>
  <c r="R135" i="3"/>
  <c r="P135" i="3"/>
  <c r="BI130" i="3"/>
  <c r="BH130" i="3"/>
  <c r="BG130" i="3"/>
  <c r="BF130" i="3"/>
  <c r="T130" i="3"/>
  <c r="R130" i="3"/>
  <c r="P130" i="3"/>
  <c r="BI127" i="3"/>
  <c r="BH127" i="3"/>
  <c r="BG127" i="3"/>
  <c r="BF127" i="3"/>
  <c r="T127" i="3"/>
  <c r="R127" i="3"/>
  <c r="P127" i="3"/>
  <c r="BI123" i="3"/>
  <c r="BH123" i="3"/>
  <c r="BG123" i="3"/>
  <c r="BF123" i="3"/>
  <c r="T123" i="3"/>
  <c r="R123" i="3"/>
  <c r="P123" i="3"/>
  <c r="BI119" i="3"/>
  <c r="BH119" i="3"/>
  <c r="BG119" i="3"/>
  <c r="BF119" i="3"/>
  <c r="T119" i="3"/>
  <c r="R119" i="3"/>
  <c r="P119" i="3"/>
  <c r="BI116" i="3"/>
  <c r="BH116" i="3"/>
  <c r="BG116" i="3"/>
  <c r="BF116" i="3"/>
  <c r="T116" i="3"/>
  <c r="R116" i="3"/>
  <c r="P116" i="3"/>
  <c r="BI112" i="3"/>
  <c r="BH112" i="3"/>
  <c r="BG112" i="3"/>
  <c r="BF112" i="3"/>
  <c r="T112" i="3"/>
  <c r="R112" i="3"/>
  <c r="P112" i="3"/>
  <c r="BI108" i="3"/>
  <c r="BH108" i="3"/>
  <c r="BG108" i="3"/>
  <c r="BF108" i="3"/>
  <c r="T108" i="3"/>
  <c r="R108" i="3"/>
  <c r="P108" i="3"/>
  <c r="BI104" i="3"/>
  <c r="BH104" i="3"/>
  <c r="BG104" i="3"/>
  <c r="BF104" i="3"/>
  <c r="T104" i="3"/>
  <c r="R104" i="3"/>
  <c r="P104" i="3"/>
  <c r="BI101" i="3"/>
  <c r="BH101" i="3"/>
  <c r="BG101" i="3"/>
  <c r="BF101" i="3"/>
  <c r="T101" i="3"/>
  <c r="R101" i="3"/>
  <c r="P101" i="3"/>
  <c r="BI97" i="3"/>
  <c r="BH97" i="3"/>
  <c r="BG97" i="3"/>
  <c r="BF97" i="3"/>
  <c r="T97" i="3"/>
  <c r="R97" i="3"/>
  <c r="P97" i="3"/>
  <c r="BI93" i="3"/>
  <c r="BH93" i="3"/>
  <c r="BG93" i="3"/>
  <c r="BF93" i="3"/>
  <c r="T93" i="3"/>
  <c r="R93" i="3"/>
  <c r="P93" i="3"/>
  <c r="J87" i="3"/>
  <c r="J86" i="3"/>
  <c r="F86" i="3"/>
  <c r="F84" i="3"/>
  <c r="E82" i="3"/>
  <c r="J59" i="3"/>
  <c r="J58" i="3"/>
  <c r="F58" i="3"/>
  <c r="F56" i="3"/>
  <c r="E54" i="3"/>
  <c r="J20" i="3"/>
  <c r="E20" i="3"/>
  <c r="F87" i="3"/>
  <c r="J19" i="3"/>
  <c r="J14" i="3"/>
  <c r="J84" i="3" s="1"/>
  <c r="E7" i="3"/>
  <c r="E50" i="3" s="1"/>
  <c r="J39" i="2"/>
  <c r="J38" i="2"/>
  <c r="AY56" i="1"/>
  <c r="J37" i="2"/>
  <c r="AX56" i="1"/>
  <c r="BI2120" i="2"/>
  <c r="BH2120" i="2"/>
  <c r="BG2120" i="2"/>
  <c r="BF2120" i="2"/>
  <c r="T2120" i="2"/>
  <c r="R2120" i="2"/>
  <c r="P2120" i="2"/>
  <c r="BI2118" i="2"/>
  <c r="BH2118" i="2"/>
  <c r="BG2118" i="2"/>
  <c r="BF2118" i="2"/>
  <c r="T2118" i="2"/>
  <c r="R2118" i="2"/>
  <c r="P2118" i="2"/>
  <c r="BI2116" i="2"/>
  <c r="BH2116" i="2"/>
  <c r="BG2116" i="2"/>
  <c r="BF2116" i="2"/>
  <c r="T2116" i="2"/>
  <c r="R2116" i="2"/>
  <c r="P2116" i="2"/>
  <c r="BI2109" i="2"/>
  <c r="BH2109" i="2"/>
  <c r="BG2109" i="2"/>
  <c r="BF2109" i="2"/>
  <c r="T2109" i="2"/>
  <c r="R2109" i="2"/>
  <c r="P2109" i="2"/>
  <c r="BI2104" i="2"/>
  <c r="BH2104" i="2"/>
  <c r="BG2104" i="2"/>
  <c r="BF2104" i="2"/>
  <c r="T2104" i="2"/>
  <c r="T2103" i="2" s="1"/>
  <c r="R2104" i="2"/>
  <c r="R2103" i="2" s="1"/>
  <c r="P2104" i="2"/>
  <c r="P2103" i="2" s="1"/>
  <c r="BI2096" i="2"/>
  <c r="BH2096" i="2"/>
  <c r="BG2096" i="2"/>
  <c r="BF2096" i="2"/>
  <c r="T2096" i="2"/>
  <c r="R2096" i="2"/>
  <c r="P2096" i="2"/>
  <c r="BI2089" i="2"/>
  <c r="BH2089" i="2"/>
  <c r="BG2089" i="2"/>
  <c r="BF2089" i="2"/>
  <c r="T2089" i="2"/>
  <c r="R2089" i="2"/>
  <c r="P2089" i="2"/>
  <c r="BI2082" i="2"/>
  <c r="BH2082" i="2"/>
  <c r="BG2082" i="2"/>
  <c r="BF2082" i="2"/>
  <c r="T2082" i="2"/>
  <c r="R2082" i="2"/>
  <c r="P2082" i="2"/>
  <c r="BI2078" i="2"/>
  <c r="BH2078" i="2"/>
  <c r="BG2078" i="2"/>
  <c r="BF2078" i="2"/>
  <c r="T2078" i="2"/>
  <c r="R2078" i="2"/>
  <c r="P2078" i="2"/>
  <c r="BI2075" i="2"/>
  <c r="BH2075" i="2"/>
  <c r="BG2075" i="2"/>
  <c r="BF2075" i="2"/>
  <c r="T2075" i="2"/>
  <c r="R2075" i="2"/>
  <c r="P2075" i="2"/>
  <c r="BI2042" i="2"/>
  <c r="BH2042" i="2"/>
  <c r="BG2042" i="2"/>
  <c r="BF2042" i="2"/>
  <c r="T2042" i="2"/>
  <c r="R2042" i="2"/>
  <c r="P2042" i="2"/>
  <c r="BI2006" i="2"/>
  <c r="BH2006" i="2"/>
  <c r="BG2006" i="2"/>
  <c r="BF2006" i="2"/>
  <c r="T2006" i="2"/>
  <c r="R2006" i="2"/>
  <c r="P2006" i="2"/>
  <c r="BI2003" i="2"/>
  <c r="BH2003" i="2"/>
  <c r="BG2003" i="2"/>
  <c r="BF2003" i="2"/>
  <c r="T2003" i="2"/>
  <c r="R2003" i="2"/>
  <c r="P2003" i="2"/>
  <c r="BI1999" i="2"/>
  <c r="BH1999" i="2"/>
  <c r="BG1999" i="2"/>
  <c r="BF1999" i="2"/>
  <c r="T1999" i="2"/>
  <c r="R1999" i="2"/>
  <c r="P1999" i="2"/>
  <c r="BI1996" i="2"/>
  <c r="BH1996" i="2"/>
  <c r="BG1996" i="2"/>
  <c r="BF1996" i="2"/>
  <c r="T1996" i="2"/>
  <c r="R1996" i="2"/>
  <c r="P1996" i="2"/>
  <c r="BI1992" i="2"/>
  <c r="BH1992" i="2"/>
  <c r="BG1992" i="2"/>
  <c r="BF1992" i="2"/>
  <c r="T1992" i="2"/>
  <c r="R1992" i="2"/>
  <c r="P1992" i="2"/>
  <c r="BI1989" i="2"/>
  <c r="BH1989" i="2"/>
  <c r="BG1989" i="2"/>
  <c r="BF1989" i="2"/>
  <c r="T1989" i="2"/>
  <c r="R1989" i="2"/>
  <c r="P1989" i="2"/>
  <c r="BI1956" i="2"/>
  <c r="BH1956" i="2"/>
  <c r="BG1956" i="2"/>
  <c r="BF1956" i="2"/>
  <c r="T1956" i="2"/>
  <c r="R1956" i="2"/>
  <c r="P1956" i="2"/>
  <c r="BI1954" i="2"/>
  <c r="BH1954" i="2"/>
  <c r="BG1954" i="2"/>
  <c r="BF1954" i="2"/>
  <c r="T1954" i="2"/>
  <c r="R1954" i="2"/>
  <c r="P1954" i="2"/>
  <c r="BI1952" i="2"/>
  <c r="BH1952" i="2"/>
  <c r="BG1952" i="2"/>
  <c r="BF1952" i="2"/>
  <c r="T1952" i="2"/>
  <c r="R1952" i="2"/>
  <c r="P1952" i="2"/>
  <c r="BI1950" i="2"/>
  <c r="BH1950" i="2"/>
  <c r="BG1950" i="2"/>
  <c r="BF1950" i="2"/>
  <c r="T1950" i="2"/>
  <c r="R1950" i="2"/>
  <c r="P1950" i="2"/>
  <c r="BI1948" i="2"/>
  <c r="BH1948" i="2"/>
  <c r="BG1948" i="2"/>
  <c r="BF1948" i="2"/>
  <c r="T1948" i="2"/>
  <c r="R1948" i="2"/>
  <c r="P1948" i="2"/>
  <c r="BI1946" i="2"/>
  <c r="BH1946" i="2"/>
  <c r="BG1946" i="2"/>
  <c r="BF1946" i="2"/>
  <c r="T1946" i="2"/>
  <c r="R1946" i="2"/>
  <c r="P1946" i="2"/>
  <c r="BI1910" i="2"/>
  <c r="BH1910" i="2"/>
  <c r="BG1910" i="2"/>
  <c r="BF1910" i="2"/>
  <c r="T1910" i="2"/>
  <c r="R1910" i="2"/>
  <c r="P1910" i="2"/>
  <c r="BI1873" i="2"/>
  <c r="BH1873" i="2"/>
  <c r="BG1873" i="2"/>
  <c r="BF1873" i="2"/>
  <c r="T1873" i="2"/>
  <c r="R1873" i="2"/>
  <c r="P1873" i="2"/>
  <c r="BI1869" i="2"/>
  <c r="BH1869" i="2"/>
  <c r="BG1869" i="2"/>
  <c r="BF1869" i="2"/>
  <c r="T1869" i="2"/>
  <c r="R1869" i="2"/>
  <c r="P1869" i="2"/>
  <c r="BI1857" i="2"/>
  <c r="BH1857" i="2"/>
  <c r="BG1857" i="2"/>
  <c r="BF1857" i="2"/>
  <c r="T1857" i="2"/>
  <c r="R1857" i="2"/>
  <c r="P1857" i="2"/>
  <c r="BI1847" i="2"/>
  <c r="BH1847" i="2"/>
  <c r="BG1847" i="2"/>
  <c r="BF1847" i="2"/>
  <c r="T1847" i="2"/>
  <c r="R1847" i="2"/>
  <c r="P1847" i="2"/>
  <c r="BI1840" i="2"/>
  <c r="BH1840" i="2"/>
  <c r="BG1840" i="2"/>
  <c r="BF1840" i="2"/>
  <c r="T1840" i="2"/>
  <c r="R1840" i="2"/>
  <c r="P1840" i="2"/>
  <c r="BI1831" i="2"/>
  <c r="BH1831" i="2"/>
  <c r="BG1831" i="2"/>
  <c r="BF1831" i="2"/>
  <c r="T1831" i="2"/>
  <c r="R1831" i="2"/>
  <c r="P1831" i="2"/>
  <c r="BI1828" i="2"/>
  <c r="BH1828" i="2"/>
  <c r="BG1828" i="2"/>
  <c r="BF1828" i="2"/>
  <c r="T1828" i="2"/>
  <c r="R1828" i="2"/>
  <c r="P1828" i="2"/>
  <c r="BI1822" i="2"/>
  <c r="BH1822" i="2"/>
  <c r="BG1822" i="2"/>
  <c r="BF1822" i="2"/>
  <c r="T1822" i="2"/>
  <c r="R1822" i="2"/>
  <c r="P1822" i="2"/>
  <c r="BI1813" i="2"/>
  <c r="BH1813" i="2"/>
  <c r="BG1813" i="2"/>
  <c r="BF1813" i="2"/>
  <c r="T1813" i="2"/>
  <c r="R1813" i="2"/>
  <c r="P1813" i="2"/>
  <c r="BI1809" i="2"/>
  <c r="BH1809" i="2"/>
  <c r="BG1809" i="2"/>
  <c r="BF1809" i="2"/>
  <c r="T1809" i="2"/>
  <c r="R1809" i="2"/>
  <c r="P1809" i="2"/>
  <c r="BI1800" i="2"/>
  <c r="BH1800" i="2"/>
  <c r="BG1800" i="2"/>
  <c r="BF1800" i="2"/>
  <c r="T1800" i="2"/>
  <c r="R1800" i="2"/>
  <c r="P1800" i="2"/>
  <c r="BI1796" i="2"/>
  <c r="BH1796" i="2"/>
  <c r="BG1796" i="2"/>
  <c r="BF1796" i="2"/>
  <c r="T1796" i="2"/>
  <c r="R1796" i="2"/>
  <c r="P1796" i="2"/>
  <c r="BI1793" i="2"/>
  <c r="BH1793" i="2"/>
  <c r="BG1793" i="2"/>
  <c r="BF1793" i="2"/>
  <c r="T1793" i="2"/>
  <c r="R1793" i="2"/>
  <c r="P1793" i="2"/>
  <c r="BI1789" i="2"/>
  <c r="BH1789" i="2"/>
  <c r="BG1789" i="2"/>
  <c r="BF1789" i="2"/>
  <c r="T1789" i="2"/>
  <c r="R1789" i="2"/>
  <c r="P1789" i="2"/>
  <c r="BI1750" i="2"/>
  <c r="BH1750" i="2"/>
  <c r="BG1750" i="2"/>
  <c r="BF1750" i="2"/>
  <c r="T1750" i="2"/>
  <c r="R1750" i="2"/>
  <c r="P1750" i="2"/>
  <c r="BI1742" i="2"/>
  <c r="BH1742" i="2"/>
  <c r="BG1742" i="2"/>
  <c r="BF1742" i="2"/>
  <c r="T1742" i="2"/>
  <c r="R1742" i="2"/>
  <c r="P1742" i="2"/>
  <c r="BI1738" i="2"/>
  <c r="BH1738" i="2"/>
  <c r="BG1738" i="2"/>
  <c r="BF1738" i="2"/>
  <c r="T1738" i="2"/>
  <c r="R1738" i="2"/>
  <c r="P1738" i="2"/>
  <c r="BI1734" i="2"/>
  <c r="BH1734" i="2"/>
  <c r="BG1734" i="2"/>
  <c r="BF1734" i="2"/>
  <c r="T1734" i="2"/>
  <c r="R1734" i="2"/>
  <c r="P1734" i="2"/>
  <c r="BI1729" i="2"/>
  <c r="BH1729" i="2"/>
  <c r="BG1729" i="2"/>
  <c r="BF1729" i="2"/>
  <c r="T1729" i="2"/>
  <c r="R1729" i="2"/>
  <c r="P1729" i="2"/>
  <c r="BI1727" i="2"/>
  <c r="BH1727" i="2"/>
  <c r="BG1727" i="2"/>
  <c r="BF1727" i="2"/>
  <c r="T1727" i="2"/>
  <c r="R1727" i="2"/>
  <c r="P1727" i="2"/>
  <c r="BI1724" i="2"/>
  <c r="BH1724" i="2"/>
  <c r="BG1724" i="2"/>
  <c r="BF1724" i="2"/>
  <c r="T1724" i="2"/>
  <c r="R1724" i="2"/>
  <c r="P1724" i="2"/>
  <c r="BI1720" i="2"/>
  <c r="BH1720" i="2"/>
  <c r="BG1720" i="2"/>
  <c r="BF1720" i="2"/>
  <c r="T1720" i="2"/>
  <c r="R1720" i="2"/>
  <c r="P1720" i="2"/>
  <c r="BI1717" i="2"/>
  <c r="BH1717" i="2"/>
  <c r="BG1717" i="2"/>
  <c r="BF1717" i="2"/>
  <c r="T1717" i="2"/>
  <c r="R1717" i="2"/>
  <c r="P1717" i="2"/>
  <c r="BI1713" i="2"/>
  <c r="BH1713" i="2"/>
  <c r="BG1713" i="2"/>
  <c r="BF1713" i="2"/>
  <c r="T1713" i="2"/>
  <c r="R1713" i="2"/>
  <c r="P1713" i="2"/>
  <c r="BI1707" i="2"/>
  <c r="BH1707" i="2"/>
  <c r="BG1707" i="2"/>
  <c r="BF1707" i="2"/>
  <c r="T1707" i="2"/>
  <c r="R1707" i="2"/>
  <c r="P1707" i="2"/>
  <c r="BI1702" i="2"/>
  <c r="BH1702" i="2"/>
  <c r="BG1702" i="2"/>
  <c r="BF1702" i="2"/>
  <c r="T1702" i="2"/>
  <c r="R1702" i="2"/>
  <c r="P1702" i="2"/>
  <c r="BI1698" i="2"/>
  <c r="BH1698" i="2"/>
  <c r="BG1698" i="2"/>
  <c r="BF1698" i="2"/>
  <c r="T1698" i="2"/>
  <c r="R1698" i="2"/>
  <c r="P1698" i="2"/>
  <c r="BI1695" i="2"/>
  <c r="BH1695" i="2"/>
  <c r="BG1695" i="2"/>
  <c r="BF1695" i="2"/>
  <c r="T1695" i="2"/>
  <c r="R1695" i="2"/>
  <c r="P1695" i="2"/>
  <c r="BI1689" i="2"/>
  <c r="BH1689" i="2"/>
  <c r="BG1689" i="2"/>
  <c r="BF1689" i="2"/>
  <c r="T1689" i="2"/>
  <c r="R1689" i="2"/>
  <c r="P1689" i="2"/>
  <c r="BI1684" i="2"/>
  <c r="BH1684" i="2"/>
  <c r="BG1684" i="2"/>
  <c r="BF1684" i="2"/>
  <c r="T1684" i="2"/>
  <c r="R1684" i="2"/>
  <c r="P1684" i="2"/>
  <c r="BI1681" i="2"/>
  <c r="BH1681" i="2"/>
  <c r="BG1681" i="2"/>
  <c r="BF1681" i="2"/>
  <c r="T1681" i="2"/>
  <c r="R1681" i="2"/>
  <c r="P1681" i="2"/>
  <c r="BI1678" i="2"/>
  <c r="BH1678" i="2"/>
  <c r="BG1678" i="2"/>
  <c r="BF1678" i="2"/>
  <c r="T1678" i="2"/>
  <c r="R1678" i="2"/>
  <c r="P1678" i="2"/>
  <c r="BI1675" i="2"/>
  <c r="BH1675" i="2"/>
  <c r="BG1675" i="2"/>
  <c r="BF1675" i="2"/>
  <c r="T1675" i="2"/>
  <c r="R1675" i="2"/>
  <c r="P1675" i="2"/>
  <c r="BI1672" i="2"/>
  <c r="BH1672" i="2"/>
  <c r="BG1672" i="2"/>
  <c r="BF1672" i="2"/>
  <c r="T1672" i="2"/>
  <c r="R1672" i="2"/>
  <c r="P1672" i="2"/>
  <c r="BI1669" i="2"/>
  <c r="BH1669" i="2"/>
  <c r="BG1669" i="2"/>
  <c r="BF1669" i="2"/>
  <c r="T1669" i="2"/>
  <c r="R1669" i="2"/>
  <c r="P1669" i="2"/>
  <c r="BI1661" i="2"/>
  <c r="BH1661" i="2"/>
  <c r="BG1661" i="2"/>
  <c r="BF1661" i="2"/>
  <c r="T1661" i="2"/>
  <c r="R1661" i="2"/>
  <c r="P1661" i="2"/>
  <c r="BI1658" i="2"/>
  <c r="BH1658" i="2"/>
  <c r="BG1658" i="2"/>
  <c r="BF1658" i="2"/>
  <c r="T1658" i="2"/>
  <c r="R1658" i="2"/>
  <c r="P1658" i="2"/>
  <c r="BI1654" i="2"/>
  <c r="BH1654" i="2"/>
  <c r="BG1654" i="2"/>
  <c r="BF1654" i="2"/>
  <c r="T1654" i="2"/>
  <c r="R1654" i="2"/>
  <c r="P1654" i="2"/>
  <c r="BI1650" i="2"/>
  <c r="BH1650" i="2"/>
  <c r="BG1650" i="2"/>
  <c r="BF1650" i="2"/>
  <c r="T1650" i="2"/>
  <c r="R1650" i="2"/>
  <c r="P1650" i="2"/>
  <c r="BI1638" i="2"/>
  <c r="BH1638" i="2"/>
  <c r="BG1638" i="2"/>
  <c r="BF1638" i="2"/>
  <c r="T1638" i="2"/>
  <c r="R1638" i="2"/>
  <c r="P1638" i="2"/>
  <c r="BI1634" i="2"/>
  <c r="BH1634" i="2"/>
  <c r="BG1634" i="2"/>
  <c r="BF1634" i="2"/>
  <c r="T1634" i="2"/>
  <c r="R1634" i="2"/>
  <c r="P1634" i="2"/>
  <c r="BI1632" i="2"/>
  <c r="BH1632" i="2"/>
  <c r="BG1632" i="2"/>
  <c r="BF1632" i="2"/>
  <c r="T1632" i="2"/>
  <c r="R1632" i="2"/>
  <c r="P1632" i="2"/>
  <c r="BI1630" i="2"/>
  <c r="BH1630" i="2"/>
  <c r="BG1630" i="2"/>
  <c r="BF1630" i="2"/>
  <c r="T1630" i="2"/>
  <c r="R1630" i="2"/>
  <c r="P1630" i="2"/>
  <c r="BI1628" i="2"/>
  <c r="BH1628" i="2"/>
  <c r="BG1628" i="2"/>
  <c r="BF1628" i="2"/>
  <c r="T1628" i="2"/>
  <c r="R1628" i="2"/>
  <c r="P1628" i="2"/>
  <c r="BI1626" i="2"/>
  <c r="BH1626" i="2"/>
  <c r="BG1626" i="2"/>
  <c r="BF1626" i="2"/>
  <c r="T1626" i="2"/>
  <c r="R1626" i="2"/>
  <c r="P1626" i="2"/>
  <c r="BI1624" i="2"/>
  <c r="BH1624" i="2"/>
  <c r="BG1624" i="2"/>
  <c r="BF1624" i="2"/>
  <c r="T1624" i="2"/>
  <c r="R1624" i="2"/>
  <c r="P1624" i="2"/>
  <c r="BI1622" i="2"/>
  <c r="BH1622" i="2"/>
  <c r="BG1622" i="2"/>
  <c r="BF1622" i="2"/>
  <c r="T1622" i="2"/>
  <c r="R1622" i="2"/>
  <c r="P1622" i="2"/>
  <c r="BI1620" i="2"/>
  <c r="BH1620" i="2"/>
  <c r="BG1620" i="2"/>
  <c r="BF1620" i="2"/>
  <c r="T1620" i="2"/>
  <c r="R1620" i="2"/>
  <c r="P1620" i="2"/>
  <c r="BI1618" i="2"/>
  <c r="BH1618" i="2"/>
  <c r="BG1618" i="2"/>
  <c r="BF1618" i="2"/>
  <c r="T1618" i="2"/>
  <c r="R1618" i="2"/>
  <c r="P1618" i="2"/>
  <c r="BI1616" i="2"/>
  <c r="BH1616" i="2"/>
  <c r="BG1616" i="2"/>
  <c r="BF1616" i="2"/>
  <c r="T1616" i="2"/>
  <c r="R1616" i="2"/>
  <c r="P1616" i="2"/>
  <c r="BI1614" i="2"/>
  <c r="BH1614" i="2"/>
  <c r="BG1614" i="2"/>
  <c r="BF1614" i="2"/>
  <c r="T1614" i="2"/>
  <c r="R1614" i="2"/>
  <c r="P1614" i="2"/>
  <c r="BI1612" i="2"/>
  <c r="BH1612" i="2"/>
  <c r="BG1612" i="2"/>
  <c r="BF1612" i="2"/>
  <c r="T1612" i="2"/>
  <c r="R1612" i="2"/>
  <c r="P1612" i="2"/>
  <c r="BI1610" i="2"/>
  <c r="BH1610" i="2"/>
  <c r="BG1610" i="2"/>
  <c r="BF1610" i="2"/>
  <c r="T1610" i="2"/>
  <c r="R1610" i="2"/>
  <c r="P1610" i="2"/>
  <c r="BI1607" i="2"/>
  <c r="BH1607" i="2"/>
  <c r="BG1607" i="2"/>
  <c r="BF1607" i="2"/>
  <c r="T1607" i="2"/>
  <c r="R1607" i="2"/>
  <c r="P1607" i="2"/>
  <c r="BI1605" i="2"/>
  <c r="BH1605" i="2"/>
  <c r="BG1605" i="2"/>
  <c r="BF1605" i="2"/>
  <c r="T1605" i="2"/>
  <c r="R1605" i="2"/>
  <c r="P1605" i="2"/>
  <c r="BI1601" i="2"/>
  <c r="BH1601" i="2"/>
  <c r="BG1601" i="2"/>
  <c r="BF1601" i="2"/>
  <c r="T1601" i="2"/>
  <c r="R1601" i="2"/>
  <c r="P1601" i="2"/>
  <c r="BI1598" i="2"/>
  <c r="BH1598" i="2"/>
  <c r="BG1598" i="2"/>
  <c r="BF1598" i="2"/>
  <c r="T1598" i="2"/>
  <c r="R1598" i="2"/>
  <c r="P1598" i="2"/>
  <c r="BI1594" i="2"/>
  <c r="BH1594" i="2"/>
  <c r="BG1594" i="2"/>
  <c r="BF1594" i="2"/>
  <c r="T1594" i="2"/>
  <c r="R1594" i="2"/>
  <c r="P1594" i="2"/>
  <c r="BI1590" i="2"/>
  <c r="BH1590" i="2"/>
  <c r="BG1590" i="2"/>
  <c r="BF1590" i="2"/>
  <c r="T1590" i="2"/>
  <c r="R1590" i="2"/>
  <c r="P1590" i="2"/>
  <c r="BI1586" i="2"/>
  <c r="BH1586" i="2"/>
  <c r="BG1586" i="2"/>
  <c r="BF1586" i="2"/>
  <c r="T1586" i="2"/>
  <c r="R1586" i="2"/>
  <c r="P1586" i="2"/>
  <c r="BI1582" i="2"/>
  <c r="BH1582" i="2"/>
  <c r="BG1582" i="2"/>
  <c r="BF1582" i="2"/>
  <c r="T1582" i="2"/>
  <c r="R1582" i="2"/>
  <c r="P1582" i="2"/>
  <c r="BI1580" i="2"/>
  <c r="BH1580" i="2"/>
  <c r="BG1580" i="2"/>
  <c r="BF1580" i="2"/>
  <c r="T1580" i="2"/>
  <c r="R1580" i="2"/>
  <c r="P1580" i="2"/>
  <c r="BI1578" i="2"/>
  <c r="BH1578" i="2"/>
  <c r="BG1578" i="2"/>
  <c r="BF1578" i="2"/>
  <c r="T1578" i="2"/>
  <c r="R1578" i="2"/>
  <c r="P1578" i="2"/>
  <c r="BI1576" i="2"/>
  <c r="BH1576" i="2"/>
  <c r="BG1576" i="2"/>
  <c r="BF1576" i="2"/>
  <c r="T1576" i="2"/>
  <c r="R1576" i="2"/>
  <c r="P1576" i="2"/>
  <c r="BI1574" i="2"/>
  <c r="BH1574" i="2"/>
  <c r="BG1574" i="2"/>
  <c r="BF1574" i="2"/>
  <c r="T1574" i="2"/>
  <c r="R1574" i="2"/>
  <c r="P1574" i="2"/>
  <c r="BI1572" i="2"/>
  <c r="BH1572" i="2"/>
  <c r="BG1572" i="2"/>
  <c r="BF1572" i="2"/>
  <c r="T1572" i="2"/>
  <c r="R1572" i="2"/>
  <c r="P1572" i="2"/>
  <c r="BI1570" i="2"/>
  <c r="BH1570" i="2"/>
  <c r="BG1570" i="2"/>
  <c r="BF1570" i="2"/>
  <c r="T1570" i="2"/>
  <c r="R1570" i="2"/>
  <c r="P1570" i="2"/>
  <c r="BI1568" i="2"/>
  <c r="BH1568" i="2"/>
  <c r="BG1568" i="2"/>
  <c r="BF1568" i="2"/>
  <c r="T1568" i="2"/>
  <c r="R1568" i="2"/>
  <c r="P1568" i="2"/>
  <c r="BI1566" i="2"/>
  <c r="BH1566" i="2"/>
  <c r="BG1566" i="2"/>
  <c r="BF1566" i="2"/>
  <c r="T1566" i="2"/>
  <c r="R1566" i="2"/>
  <c r="P1566" i="2"/>
  <c r="BI1564" i="2"/>
  <c r="BH1564" i="2"/>
  <c r="BG1564" i="2"/>
  <c r="BF1564" i="2"/>
  <c r="T1564" i="2"/>
  <c r="R1564" i="2"/>
  <c r="P1564" i="2"/>
  <c r="BI1562" i="2"/>
  <c r="BH1562" i="2"/>
  <c r="BG1562" i="2"/>
  <c r="BF1562" i="2"/>
  <c r="T1562" i="2"/>
  <c r="R1562" i="2"/>
  <c r="P1562" i="2"/>
  <c r="BI1560" i="2"/>
  <c r="BH1560" i="2"/>
  <c r="BG1560" i="2"/>
  <c r="BF1560" i="2"/>
  <c r="T1560" i="2"/>
  <c r="R1560" i="2"/>
  <c r="P1560" i="2"/>
  <c r="BI1558" i="2"/>
  <c r="BH1558" i="2"/>
  <c r="BG1558" i="2"/>
  <c r="BF1558" i="2"/>
  <c r="T1558" i="2"/>
  <c r="R1558" i="2"/>
  <c r="P1558" i="2"/>
  <c r="BI1556" i="2"/>
  <c r="BH1556" i="2"/>
  <c r="BG1556" i="2"/>
  <c r="BF1556" i="2"/>
  <c r="T1556" i="2"/>
  <c r="R1556" i="2"/>
  <c r="P1556" i="2"/>
  <c r="BI1554" i="2"/>
  <c r="BH1554" i="2"/>
  <c r="BG1554" i="2"/>
  <c r="BF1554" i="2"/>
  <c r="T1554" i="2"/>
  <c r="R1554" i="2"/>
  <c r="P1554" i="2"/>
  <c r="BI1552" i="2"/>
  <c r="BH1552" i="2"/>
  <c r="BG1552" i="2"/>
  <c r="BF1552" i="2"/>
  <c r="T1552" i="2"/>
  <c r="R1552" i="2"/>
  <c r="P1552" i="2"/>
  <c r="BI1550" i="2"/>
  <c r="BH1550" i="2"/>
  <c r="BG1550" i="2"/>
  <c r="BF1550" i="2"/>
  <c r="T1550" i="2"/>
  <c r="R1550" i="2"/>
  <c r="P1550" i="2"/>
  <c r="BI1548" i="2"/>
  <c r="BH1548" i="2"/>
  <c r="BG1548" i="2"/>
  <c r="BF1548" i="2"/>
  <c r="T1548" i="2"/>
  <c r="R1548" i="2"/>
  <c r="P1548" i="2"/>
  <c r="BI1546" i="2"/>
  <c r="BH1546" i="2"/>
  <c r="BG1546" i="2"/>
  <c r="BF1546" i="2"/>
  <c r="T1546" i="2"/>
  <c r="R1546" i="2"/>
  <c r="P1546" i="2"/>
  <c r="BI1544" i="2"/>
  <c r="BH1544" i="2"/>
  <c r="BG1544" i="2"/>
  <c r="BF1544" i="2"/>
  <c r="T1544" i="2"/>
  <c r="R1544" i="2"/>
  <c r="P1544" i="2"/>
  <c r="BI1542" i="2"/>
  <c r="BH1542" i="2"/>
  <c r="BG1542" i="2"/>
  <c r="BF1542" i="2"/>
  <c r="T1542" i="2"/>
  <c r="R1542" i="2"/>
  <c r="P1542" i="2"/>
  <c r="BI1538" i="2"/>
  <c r="BH1538" i="2"/>
  <c r="BG1538" i="2"/>
  <c r="BF1538" i="2"/>
  <c r="T1538" i="2"/>
  <c r="R1538" i="2"/>
  <c r="P1538" i="2"/>
  <c r="BI1534" i="2"/>
  <c r="BH1534" i="2"/>
  <c r="BG1534" i="2"/>
  <c r="BF1534" i="2"/>
  <c r="T1534" i="2"/>
  <c r="R1534" i="2"/>
  <c r="P1534" i="2"/>
  <c r="BI1532" i="2"/>
  <c r="BH1532" i="2"/>
  <c r="BG1532" i="2"/>
  <c r="BF1532" i="2"/>
  <c r="T1532" i="2"/>
  <c r="R1532" i="2"/>
  <c r="P1532" i="2"/>
  <c r="BI1529" i="2"/>
  <c r="BH1529" i="2"/>
  <c r="BG1529" i="2"/>
  <c r="BF1529" i="2"/>
  <c r="T1529" i="2"/>
  <c r="R1529" i="2"/>
  <c r="P1529" i="2"/>
  <c r="BI1525" i="2"/>
  <c r="BH1525" i="2"/>
  <c r="BG1525" i="2"/>
  <c r="BF1525" i="2"/>
  <c r="T1525" i="2"/>
  <c r="R1525" i="2"/>
  <c r="P1525" i="2"/>
  <c r="BI1521" i="2"/>
  <c r="BH1521" i="2"/>
  <c r="BG1521" i="2"/>
  <c r="BF1521" i="2"/>
  <c r="T1521" i="2"/>
  <c r="R1521" i="2"/>
  <c r="P1521" i="2"/>
  <c r="BI1517" i="2"/>
  <c r="BH1517" i="2"/>
  <c r="BG1517" i="2"/>
  <c r="BF1517" i="2"/>
  <c r="T1517" i="2"/>
  <c r="R1517" i="2"/>
  <c r="P1517" i="2"/>
  <c r="BI1507" i="2"/>
  <c r="BH1507" i="2"/>
  <c r="BG1507" i="2"/>
  <c r="BF1507" i="2"/>
  <c r="T1507" i="2"/>
  <c r="R1507" i="2"/>
  <c r="P1507" i="2"/>
  <c r="BI1504" i="2"/>
  <c r="BH1504" i="2"/>
  <c r="BG1504" i="2"/>
  <c r="BF1504" i="2"/>
  <c r="T1504" i="2"/>
  <c r="R1504" i="2"/>
  <c r="P1504" i="2"/>
  <c r="BI1501" i="2"/>
  <c r="BH1501" i="2"/>
  <c r="BG1501" i="2"/>
  <c r="BF1501" i="2"/>
  <c r="T1501" i="2"/>
  <c r="R1501" i="2"/>
  <c r="P1501" i="2"/>
  <c r="BI1498" i="2"/>
  <c r="BH1498" i="2"/>
  <c r="BG1498" i="2"/>
  <c r="BF1498" i="2"/>
  <c r="T1498" i="2"/>
  <c r="R1498" i="2"/>
  <c r="P1498" i="2"/>
  <c r="BI1494" i="2"/>
  <c r="BH1494" i="2"/>
  <c r="BG1494" i="2"/>
  <c r="BF1494" i="2"/>
  <c r="T1494" i="2"/>
  <c r="R1494" i="2"/>
  <c r="P1494" i="2"/>
  <c r="BI1491" i="2"/>
  <c r="BH1491" i="2"/>
  <c r="BG1491" i="2"/>
  <c r="BF1491" i="2"/>
  <c r="T1491" i="2"/>
  <c r="R1491" i="2"/>
  <c r="P1491" i="2"/>
  <c r="BI1487" i="2"/>
  <c r="BH1487" i="2"/>
  <c r="BG1487" i="2"/>
  <c r="BF1487" i="2"/>
  <c r="T1487" i="2"/>
  <c r="R1487" i="2"/>
  <c r="P1487" i="2"/>
  <c r="BI1483" i="2"/>
  <c r="BH1483" i="2"/>
  <c r="BG1483" i="2"/>
  <c r="BF1483" i="2"/>
  <c r="T1483" i="2"/>
  <c r="R1483" i="2"/>
  <c r="P1483" i="2"/>
  <c r="BI1479" i="2"/>
  <c r="BH1479" i="2"/>
  <c r="BG1479" i="2"/>
  <c r="BF1479" i="2"/>
  <c r="T1479" i="2"/>
  <c r="R1479" i="2"/>
  <c r="P1479" i="2"/>
  <c r="BI1470" i="2"/>
  <c r="BH1470" i="2"/>
  <c r="BG1470" i="2"/>
  <c r="BF1470" i="2"/>
  <c r="T1470" i="2"/>
  <c r="R1470" i="2"/>
  <c r="P1470" i="2"/>
  <c r="BI1463" i="2"/>
  <c r="BH1463" i="2"/>
  <c r="BG1463" i="2"/>
  <c r="BF1463" i="2"/>
  <c r="T1463" i="2"/>
  <c r="R1463" i="2"/>
  <c r="P1463" i="2"/>
  <c r="BI1459" i="2"/>
  <c r="BH1459" i="2"/>
  <c r="BG1459" i="2"/>
  <c r="BF1459" i="2"/>
  <c r="T1459" i="2"/>
  <c r="R1459" i="2"/>
  <c r="P1459" i="2"/>
  <c r="BI1456" i="2"/>
  <c r="BH1456" i="2"/>
  <c r="BG1456" i="2"/>
  <c r="BF1456" i="2"/>
  <c r="T1456" i="2"/>
  <c r="R1456" i="2"/>
  <c r="P1456" i="2"/>
  <c r="BI1453" i="2"/>
  <c r="BH1453" i="2"/>
  <c r="BG1453" i="2"/>
  <c r="BF1453" i="2"/>
  <c r="T1453" i="2"/>
  <c r="R1453" i="2"/>
  <c r="P1453" i="2"/>
  <c r="BI1450" i="2"/>
  <c r="BH1450" i="2"/>
  <c r="BG1450" i="2"/>
  <c r="BF1450" i="2"/>
  <c r="T1450" i="2"/>
  <c r="R1450" i="2"/>
  <c r="P1450" i="2"/>
  <c r="BI1447" i="2"/>
  <c r="BH1447" i="2"/>
  <c r="BG1447" i="2"/>
  <c r="BF1447" i="2"/>
  <c r="T1447" i="2"/>
  <c r="R1447" i="2"/>
  <c r="P1447" i="2"/>
  <c r="BI1445" i="2"/>
  <c r="BH1445" i="2"/>
  <c r="BG1445" i="2"/>
  <c r="BF1445" i="2"/>
  <c r="T1445" i="2"/>
  <c r="R1445" i="2"/>
  <c r="P1445" i="2"/>
  <c r="BI1443" i="2"/>
  <c r="BH1443" i="2"/>
  <c r="BG1443" i="2"/>
  <c r="BF1443" i="2"/>
  <c r="T1443" i="2"/>
  <c r="R1443" i="2"/>
  <c r="P1443" i="2"/>
  <c r="BI1441" i="2"/>
  <c r="BH1441" i="2"/>
  <c r="BG1441" i="2"/>
  <c r="BF1441" i="2"/>
  <c r="T1441" i="2"/>
  <c r="R1441" i="2"/>
  <c r="P1441" i="2"/>
  <c r="BI1439" i="2"/>
  <c r="BH1439" i="2"/>
  <c r="BG1439" i="2"/>
  <c r="BF1439" i="2"/>
  <c r="T1439" i="2"/>
  <c r="R1439" i="2"/>
  <c r="P1439" i="2"/>
  <c r="BI1437" i="2"/>
  <c r="BH1437" i="2"/>
  <c r="BG1437" i="2"/>
  <c r="BF1437" i="2"/>
  <c r="T1437" i="2"/>
  <c r="R1437" i="2"/>
  <c r="P1437" i="2"/>
  <c r="BI1435" i="2"/>
  <c r="BH1435" i="2"/>
  <c r="BG1435" i="2"/>
  <c r="BF1435" i="2"/>
  <c r="T1435" i="2"/>
  <c r="R1435" i="2"/>
  <c r="P1435" i="2"/>
  <c r="BI1433" i="2"/>
  <c r="BH1433" i="2"/>
  <c r="BG1433" i="2"/>
  <c r="BF1433" i="2"/>
  <c r="T1433" i="2"/>
  <c r="R1433" i="2"/>
  <c r="P1433" i="2"/>
  <c r="BI1431" i="2"/>
  <c r="BH1431" i="2"/>
  <c r="BG1431" i="2"/>
  <c r="BF1431" i="2"/>
  <c r="T1431" i="2"/>
  <c r="R1431" i="2"/>
  <c r="P1431" i="2"/>
  <c r="BI1429" i="2"/>
  <c r="BH1429" i="2"/>
  <c r="BG1429" i="2"/>
  <c r="BF1429" i="2"/>
  <c r="T1429" i="2"/>
  <c r="R1429" i="2"/>
  <c r="P1429" i="2"/>
  <c r="BI1427" i="2"/>
  <c r="BH1427" i="2"/>
  <c r="BG1427" i="2"/>
  <c r="BF1427" i="2"/>
  <c r="T1427" i="2"/>
  <c r="R1427" i="2"/>
  <c r="P1427" i="2"/>
  <c r="BI1425" i="2"/>
  <c r="BH1425" i="2"/>
  <c r="BG1425" i="2"/>
  <c r="BF1425" i="2"/>
  <c r="T1425" i="2"/>
  <c r="R1425" i="2"/>
  <c r="P1425" i="2"/>
  <c r="BI1423" i="2"/>
  <c r="BH1423" i="2"/>
  <c r="BG1423" i="2"/>
  <c r="BF1423" i="2"/>
  <c r="T1423" i="2"/>
  <c r="R1423" i="2"/>
  <c r="P1423" i="2"/>
  <c r="BI1421" i="2"/>
  <c r="BH1421" i="2"/>
  <c r="BG1421" i="2"/>
  <c r="BF1421" i="2"/>
  <c r="T1421" i="2"/>
  <c r="R1421" i="2"/>
  <c r="P1421" i="2"/>
  <c r="BI1419" i="2"/>
  <c r="BH1419" i="2"/>
  <c r="BG1419" i="2"/>
  <c r="BF1419" i="2"/>
  <c r="T1419" i="2"/>
  <c r="R1419" i="2"/>
  <c r="P1419" i="2"/>
  <c r="BI1417" i="2"/>
  <c r="BH1417" i="2"/>
  <c r="BG1417" i="2"/>
  <c r="BF1417" i="2"/>
  <c r="T1417" i="2"/>
  <c r="R1417" i="2"/>
  <c r="P1417" i="2"/>
  <c r="BI1415" i="2"/>
  <c r="BH1415" i="2"/>
  <c r="BG1415" i="2"/>
  <c r="BF1415" i="2"/>
  <c r="T1415" i="2"/>
  <c r="R1415" i="2"/>
  <c r="P1415" i="2"/>
  <c r="BI1413" i="2"/>
  <c r="BH1413" i="2"/>
  <c r="BG1413" i="2"/>
  <c r="BF1413" i="2"/>
  <c r="T1413" i="2"/>
  <c r="R1413" i="2"/>
  <c r="P1413" i="2"/>
  <c r="BI1411" i="2"/>
  <c r="BH1411" i="2"/>
  <c r="BG1411" i="2"/>
  <c r="BF1411" i="2"/>
  <c r="T1411" i="2"/>
  <c r="R1411" i="2"/>
  <c r="P1411" i="2"/>
  <c r="BI1409" i="2"/>
  <c r="BH1409" i="2"/>
  <c r="BG1409" i="2"/>
  <c r="BF1409" i="2"/>
  <c r="T1409" i="2"/>
  <c r="R1409" i="2"/>
  <c r="P1409" i="2"/>
  <c r="BI1407" i="2"/>
  <c r="BH1407" i="2"/>
  <c r="BG1407" i="2"/>
  <c r="BF1407" i="2"/>
  <c r="T1407" i="2"/>
  <c r="R1407" i="2"/>
  <c r="P1407" i="2"/>
  <c r="BI1405" i="2"/>
  <c r="BH1405" i="2"/>
  <c r="BG1405" i="2"/>
  <c r="BF1405" i="2"/>
  <c r="T1405" i="2"/>
  <c r="R1405" i="2"/>
  <c r="P1405" i="2"/>
  <c r="BI1403" i="2"/>
  <c r="BH1403" i="2"/>
  <c r="BG1403" i="2"/>
  <c r="BF1403" i="2"/>
  <c r="T1403" i="2"/>
  <c r="R1403" i="2"/>
  <c r="P1403" i="2"/>
  <c r="BI1401" i="2"/>
  <c r="BH1401" i="2"/>
  <c r="BG1401" i="2"/>
  <c r="BF1401" i="2"/>
  <c r="T1401" i="2"/>
  <c r="R1401" i="2"/>
  <c r="P1401" i="2"/>
  <c r="BI1399" i="2"/>
  <c r="BH1399" i="2"/>
  <c r="BG1399" i="2"/>
  <c r="BF1399" i="2"/>
  <c r="T1399" i="2"/>
  <c r="R1399" i="2"/>
  <c r="P1399" i="2"/>
  <c r="BI1397" i="2"/>
  <c r="BH1397" i="2"/>
  <c r="BG1397" i="2"/>
  <c r="BF1397" i="2"/>
  <c r="T1397" i="2"/>
  <c r="R1397" i="2"/>
  <c r="P1397" i="2"/>
  <c r="BI1395" i="2"/>
  <c r="BH1395" i="2"/>
  <c r="BG1395" i="2"/>
  <c r="BF1395" i="2"/>
  <c r="T1395" i="2"/>
  <c r="R1395" i="2"/>
  <c r="P1395" i="2"/>
  <c r="BI1393" i="2"/>
  <c r="BH1393" i="2"/>
  <c r="BG1393" i="2"/>
  <c r="BF1393" i="2"/>
  <c r="T1393" i="2"/>
  <c r="R1393" i="2"/>
  <c r="P1393" i="2"/>
  <c r="BI1391" i="2"/>
  <c r="BH1391" i="2"/>
  <c r="BG1391" i="2"/>
  <c r="BF1391" i="2"/>
  <c r="T1391" i="2"/>
  <c r="R1391" i="2"/>
  <c r="P1391" i="2"/>
  <c r="BI1388" i="2"/>
  <c r="BH1388" i="2"/>
  <c r="BG1388" i="2"/>
  <c r="BF1388" i="2"/>
  <c r="T1388" i="2"/>
  <c r="R1388" i="2"/>
  <c r="P1388" i="2"/>
  <c r="BI1385" i="2"/>
  <c r="BH1385" i="2"/>
  <c r="BG1385" i="2"/>
  <c r="BF1385" i="2"/>
  <c r="T1385" i="2"/>
  <c r="R1385" i="2"/>
  <c r="P1385" i="2"/>
  <c r="BI1382" i="2"/>
  <c r="BH1382" i="2"/>
  <c r="BG1382" i="2"/>
  <c r="BF1382" i="2"/>
  <c r="T1382" i="2"/>
  <c r="R1382" i="2"/>
  <c r="P1382" i="2"/>
  <c r="BI1379" i="2"/>
  <c r="BH1379" i="2"/>
  <c r="BG1379" i="2"/>
  <c r="BF1379" i="2"/>
  <c r="T1379" i="2"/>
  <c r="R1379" i="2"/>
  <c r="P1379" i="2"/>
  <c r="BI1376" i="2"/>
  <c r="BH1376" i="2"/>
  <c r="BG1376" i="2"/>
  <c r="BF1376" i="2"/>
  <c r="T1376" i="2"/>
  <c r="R1376" i="2"/>
  <c r="P1376" i="2"/>
  <c r="BI1372" i="2"/>
  <c r="BH1372" i="2"/>
  <c r="BG1372" i="2"/>
  <c r="BF1372" i="2"/>
  <c r="T1372" i="2"/>
  <c r="R1372" i="2"/>
  <c r="P1372" i="2"/>
  <c r="BI1370" i="2"/>
  <c r="BH1370" i="2"/>
  <c r="BG1370" i="2"/>
  <c r="BF1370" i="2"/>
  <c r="T1370" i="2"/>
  <c r="R1370" i="2"/>
  <c r="P1370" i="2"/>
  <c r="BI1368" i="2"/>
  <c r="BH1368" i="2"/>
  <c r="BG1368" i="2"/>
  <c r="BF1368" i="2"/>
  <c r="T1368" i="2"/>
  <c r="R1368" i="2"/>
  <c r="P1368" i="2"/>
  <c r="BI1365" i="2"/>
  <c r="BH1365" i="2"/>
  <c r="BG1365" i="2"/>
  <c r="BF1365" i="2"/>
  <c r="T1365" i="2"/>
  <c r="R1365" i="2"/>
  <c r="P1365" i="2"/>
  <c r="BI1363" i="2"/>
  <c r="BH1363" i="2"/>
  <c r="BG1363" i="2"/>
  <c r="BF1363" i="2"/>
  <c r="T1363" i="2"/>
  <c r="R1363" i="2"/>
  <c r="P1363" i="2"/>
  <c r="BI1360" i="2"/>
  <c r="BH1360" i="2"/>
  <c r="BG1360" i="2"/>
  <c r="BF1360" i="2"/>
  <c r="T1360" i="2"/>
  <c r="R1360" i="2"/>
  <c r="P1360" i="2"/>
  <c r="BI1358" i="2"/>
  <c r="BH1358" i="2"/>
  <c r="BG1358" i="2"/>
  <c r="BF1358" i="2"/>
  <c r="T1358" i="2"/>
  <c r="R1358" i="2"/>
  <c r="P1358" i="2"/>
  <c r="BI1356" i="2"/>
  <c r="BH1356" i="2"/>
  <c r="BG1356" i="2"/>
  <c r="BF1356" i="2"/>
  <c r="T1356" i="2"/>
  <c r="R1356" i="2"/>
  <c r="P1356" i="2"/>
  <c r="BI1354" i="2"/>
  <c r="BH1354" i="2"/>
  <c r="BG1354" i="2"/>
  <c r="BF1354" i="2"/>
  <c r="T1354" i="2"/>
  <c r="R1354" i="2"/>
  <c r="P1354" i="2"/>
  <c r="BI1352" i="2"/>
  <c r="BH1352" i="2"/>
  <c r="BG1352" i="2"/>
  <c r="BF1352" i="2"/>
  <c r="T1352" i="2"/>
  <c r="R1352" i="2"/>
  <c r="P1352" i="2"/>
  <c r="BI1350" i="2"/>
  <c r="BH1350" i="2"/>
  <c r="BG1350" i="2"/>
  <c r="BF1350" i="2"/>
  <c r="T1350" i="2"/>
  <c r="R1350" i="2"/>
  <c r="P1350" i="2"/>
  <c r="BI1348" i="2"/>
  <c r="BH1348" i="2"/>
  <c r="BG1348" i="2"/>
  <c r="BF1348" i="2"/>
  <c r="T1348" i="2"/>
  <c r="R1348" i="2"/>
  <c r="P1348" i="2"/>
  <c r="BI1346" i="2"/>
  <c r="BH1346" i="2"/>
  <c r="BG1346" i="2"/>
  <c r="BF1346" i="2"/>
  <c r="T1346" i="2"/>
  <c r="R1346" i="2"/>
  <c r="P1346" i="2"/>
  <c r="BI1344" i="2"/>
  <c r="BH1344" i="2"/>
  <c r="BG1344" i="2"/>
  <c r="BF1344" i="2"/>
  <c r="T1344" i="2"/>
  <c r="R1344" i="2"/>
  <c r="P1344" i="2"/>
  <c r="BI1341" i="2"/>
  <c r="BH1341" i="2"/>
  <c r="BG1341" i="2"/>
  <c r="BF1341" i="2"/>
  <c r="T1341" i="2"/>
  <c r="R1341" i="2"/>
  <c r="P1341" i="2"/>
  <c r="BI1339" i="2"/>
  <c r="BH1339" i="2"/>
  <c r="BG1339" i="2"/>
  <c r="BF1339" i="2"/>
  <c r="T1339" i="2"/>
  <c r="R1339" i="2"/>
  <c r="P1339" i="2"/>
  <c r="BI1336" i="2"/>
  <c r="BH1336" i="2"/>
  <c r="BG1336" i="2"/>
  <c r="BF1336" i="2"/>
  <c r="T1336" i="2"/>
  <c r="R1336" i="2"/>
  <c r="P1336" i="2"/>
  <c r="BI1334" i="2"/>
  <c r="BH1334" i="2"/>
  <c r="BG1334" i="2"/>
  <c r="BF1334" i="2"/>
  <c r="T1334" i="2"/>
  <c r="R1334" i="2"/>
  <c r="P1334" i="2"/>
  <c r="BI1331" i="2"/>
  <c r="BH1331" i="2"/>
  <c r="BG1331" i="2"/>
  <c r="BF1331" i="2"/>
  <c r="T1331" i="2"/>
  <c r="R1331" i="2"/>
  <c r="P1331" i="2"/>
  <c r="BI1329" i="2"/>
  <c r="BH1329" i="2"/>
  <c r="BG1329" i="2"/>
  <c r="BF1329" i="2"/>
  <c r="T1329" i="2"/>
  <c r="R1329" i="2"/>
  <c r="P1329" i="2"/>
  <c r="BI1326" i="2"/>
  <c r="BH1326" i="2"/>
  <c r="BG1326" i="2"/>
  <c r="BF1326" i="2"/>
  <c r="T1326" i="2"/>
  <c r="R1326" i="2"/>
  <c r="P1326" i="2"/>
  <c r="BI1324" i="2"/>
  <c r="BH1324" i="2"/>
  <c r="BG1324" i="2"/>
  <c r="BF1324" i="2"/>
  <c r="T1324" i="2"/>
  <c r="R1324" i="2"/>
  <c r="P1324" i="2"/>
  <c r="BI1321" i="2"/>
  <c r="BH1321" i="2"/>
  <c r="BG1321" i="2"/>
  <c r="BF1321" i="2"/>
  <c r="T1321" i="2"/>
  <c r="R1321" i="2"/>
  <c r="P1321" i="2"/>
  <c r="BI1319" i="2"/>
  <c r="BH1319" i="2"/>
  <c r="BG1319" i="2"/>
  <c r="BF1319" i="2"/>
  <c r="T1319" i="2"/>
  <c r="R1319" i="2"/>
  <c r="P1319" i="2"/>
  <c r="BI1316" i="2"/>
  <c r="BH1316" i="2"/>
  <c r="BG1316" i="2"/>
  <c r="BF1316" i="2"/>
  <c r="T1316" i="2"/>
  <c r="R1316" i="2"/>
  <c r="P1316" i="2"/>
  <c r="BI1312" i="2"/>
  <c r="BH1312" i="2"/>
  <c r="BG1312" i="2"/>
  <c r="BF1312" i="2"/>
  <c r="T1312" i="2"/>
  <c r="R1312" i="2"/>
  <c r="P1312" i="2"/>
  <c r="BI1309" i="2"/>
  <c r="BH1309" i="2"/>
  <c r="BG1309" i="2"/>
  <c r="BF1309" i="2"/>
  <c r="T1309" i="2"/>
  <c r="R1309" i="2"/>
  <c r="P1309" i="2"/>
  <c r="BI1305" i="2"/>
  <c r="BH1305" i="2"/>
  <c r="BG1305" i="2"/>
  <c r="BF1305" i="2"/>
  <c r="T1305" i="2"/>
  <c r="R1305" i="2"/>
  <c r="P1305" i="2"/>
  <c r="BI1302" i="2"/>
  <c r="BH1302" i="2"/>
  <c r="BG1302" i="2"/>
  <c r="BF1302" i="2"/>
  <c r="T1302" i="2"/>
  <c r="R1302" i="2"/>
  <c r="P1302" i="2"/>
  <c r="BI1298" i="2"/>
  <c r="BH1298" i="2"/>
  <c r="BG1298" i="2"/>
  <c r="BF1298" i="2"/>
  <c r="T1298" i="2"/>
  <c r="R1298" i="2"/>
  <c r="P1298" i="2"/>
  <c r="BI1295" i="2"/>
  <c r="BH1295" i="2"/>
  <c r="BG1295" i="2"/>
  <c r="BF1295" i="2"/>
  <c r="T1295" i="2"/>
  <c r="R1295" i="2"/>
  <c r="P1295" i="2"/>
  <c r="BI1291" i="2"/>
  <c r="BH1291" i="2"/>
  <c r="BG1291" i="2"/>
  <c r="BF1291" i="2"/>
  <c r="T1291" i="2"/>
  <c r="R1291" i="2"/>
  <c r="P1291" i="2"/>
  <c r="BI1288" i="2"/>
  <c r="BH1288" i="2"/>
  <c r="BG1288" i="2"/>
  <c r="BF1288" i="2"/>
  <c r="T1288" i="2"/>
  <c r="R1288" i="2"/>
  <c r="P1288" i="2"/>
  <c r="BI1284" i="2"/>
  <c r="BH1284" i="2"/>
  <c r="BG1284" i="2"/>
  <c r="BF1284" i="2"/>
  <c r="T1284" i="2"/>
  <c r="R1284" i="2"/>
  <c r="P1284" i="2"/>
  <c r="BI1281" i="2"/>
  <c r="BH1281" i="2"/>
  <c r="BG1281" i="2"/>
  <c r="BF1281" i="2"/>
  <c r="T1281" i="2"/>
  <c r="R1281" i="2"/>
  <c r="P1281" i="2"/>
  <c r="BI1277" i="2"/>
  <c r="BH1277" i="2"/>
  <c r="BG1277" i="2"/>
  <c r="BF1277" i="2"/>
  <c r="T1277" i="2"/>
  <c r="R1277" i="2"/>
  <c r="P1277" i="2"/>
  <c r="BI1274" i="2"/>
  <c r="BH1274" i="2"/>
  <c r="BG1274" i="2"/>
  <c r="BF1274" i="2"/>
  <c r="T1274" i="2"/>
  <c r="R1274" i="2"/>
  <c r="P1274" i="2"/>
  <c r="BI1271" i="2"/>
  <c r="BH1271" i="2"/>
  <c r="BG1271" i="2"/>
  <c r="BF1271" i="2"/>
  <c r="T1271" i="2"/>
  <c r="R1271" i="2"/>
  <c r="P1271" i="2"/>
  <c r="BI1261" i="2"/>
  <c r="BH1261" i="2"/>
  <c r="BG1261" i="2"/>
  <c r="BF1261" i="2"/>
  <c r="T1261" i="2"/>
  <c r="R1261" i="2"/>
  <c r="P1261" i="2"/>
  <c r="BI1258" i="2"/>
  <c r="BH1258" i="2"/>
  <c r="BG1258" i="2"/>
  <c r="BF1258" i="2"/>
  <c r="T1258" i="2"/>
  <c r="R1258" i="2"/>
  <c r="P1258" i="2"/>
  <c r="BI1254" i="2"/>
  <c r="BH1254" i="2"/>
  <c r="BG1254" i="2"/>
  <c r="BF1254" i="2"/>
  <c r="T1254" i="2"/>
  <c r="R1254" i="2"/>
  <c r="P1254" i="2"/>
  <c r="BI1251" i="2"/>
  <c r="BH1251" i="2"/>
  <c r="BG1251" i="2"/>
  <c r="BF1251" i="2"/>
  <c r="T1251" i="2"/>
  <c r="R1251" i="2"/>
  <c r="P1251" i="2"/>
  <c r="BI1247" i="2"/>
  <c r="BH1247" i="2"/>
  <c r="BG1247" i="2"/>
  <c r="BF1247" i="2"/>
  <c r="T1247" i="2"/>
  <c r="R1247" i="2"/>
  <c r="P1247" i="2"/>
  <c r="BI1243" i="2"/>
  <c r="BH1243" i="2"/>
  <c r="BG1243" i="2"/>
  <c r="BF1243" i="2"/>
  <c r="T1243" i="2"/>
  <c r="R1243" i="2"/>
  <c r="P1243" i="2"/>
  <c r="BI1241" i="2"/>
  <c r="BH1241" i="2"/>
  <c r="BG1241" i="2"/>
  <c r="BF1241" i="2"/>
  <c r="T1241" i="2"/>
  <c r="R1241" i="2"/>
  <c r="P1241" i="2"/>
  <c r="BI1237" i="2"/>
  <c r="BH1237" i="2"/>
  <c r="BG1237" i="2"/>
  <c r="BF1237" i="2"/>
  <c r="T1237" i="2"/>
  <c r="R1237" i="2"/>
  <c r="P1237" i="2"/>
  <c r="BI1234" i="2"/>
  <c r="BH1234" i="2"/>
  <c r="BG1234" i="2"/>
  <c r="BF1234" i="2"/>
  <c r="T1234" i="2"/>
  <c r="R1234" i="2"/>
  <c r="P1234" i="2"/>
  <c r="BI1230" i="2"/>
  <c r="BH1230" i="2"/>
  <c r="BG1230" i="2"/>
  <c r="BF1230" i="2"/>
  <c r="T1230" i="2"/>
  <c r="R1230" i="2"/>
  <c r="P1230" i="2"/>
  <c r="BI1227" i="2"/>
  <c r="BH1227" i="2"/>
  <c r="BG1227" i="2"/>
  <c r="BF1227" i="2"/>
  <c r="T1227" i="2"/>
  <c r="R1227" i="2"/>
  <c r="P1227" i="2"/>
  <c r="BI1223" i="2"/>
  <c r="BH1223" i="2"/>
  <c r="BG1223" i="2"/>
  <c r="BF1223" i="2"/>
  <c r="T1223" i="2"/>
  <c r="R1223" i="2"/>
  <c r="P1223" i="2"/>
  <c r="BI1220" i="2"/>
  <c r="BH1220" i="2"/>
  <c r="BG1220" i="2"/>
  <c r="BF1220" i="2"/>
  <c r="T1220" i="2"/>
  <c r="R1220" i="2"/>
  <c r="P1220" i="2"/>
  <c r="BI1216" i="2"/>
  <c r="BH1216" i="2"/>
  <c r="BG1216" i="2"/>
  <c r="BF1216" i="2"/>
  <c r="T1216" i="2"/>
  <c r="R1216" i="2"/>
  <c r="P1216" i="2"/>
  <c r="BI1213" i="2"/>
  <c r="BH1213" i="2"/>
  <c r="BG1213" i="2"/>
  <c r="BF1213" i="2"/>
  <c r="T1213" i="2"/>
  <c r="R1213" i="2"/>
  <c r="P1213" i="2"/>
  <c r="BI1209" i="2"/>
  <c r="BH1209" i="2"/>
  <c r="BG1209" i="2"/>
  <c r="BF1209" i="2"/>
  <c r="T1209" i="2"/>
  <c r="R1209" i="2"/>
  <c r="P1209" i="2"/>
  <c r="BI1206" i="2"/>
  <c r="BH1206" i="2"/>
  <c r="BG1206" i="2"/>
  <c r="BF1206" i="2"/>
  <c r="T1206" i="2"/>
  <c r="R1206" i="2"/>
  <c r="P1206" i="2"/>
  <c r="BI1202" i="2"/>
  <c r="BH1202" i="2"/>
  <c r="BG1202" i="2"/>
  <c r="BF1202" i="2"/>
  <c r="T1202" i="2"/>
  <c r="R1202" i="2"/>
  <c r="P1202" i="2"/>
  <c r="BI1199" i="2"/>
  <c r="BH1199" i="2"/>
  <c r="BG1199" i="2"/>
  <c r="BF1199" i="2"/>
  <c r="T1199" i="2"/>
  <c r="R1199" i="2"/>
  <c r="P1199" i="2"/>
  <c r="BI1195" i="2"/>
  <c r="BH1195" i="2"/>
  <c r="BG1195" i="2"/>
  <c r="BF1195" i="2"/>
  <c r="T1195" i="2"/>
  <c r="R1195" i="2"/>
  <c r="P1195" i="2"/>
  <c r="BI1192" i="2"/>
  <c r="BH1192" i="2"/>
  <c r="BG1192" i="2"/>
  <c r="BF1192" i="2"/>
  <c r="T1192" i="2"/>
  <c r="R1192" i="2"/>
  <c r="P1192" i="2"/>
  <c r="BI1188" i="2"/>
  <c r="BH1188" i="2"/>
  <c r="BG1188" i="2"/>
  <c r="BF1188" i="2"/>
  <c r="T1188" i="2"/>
  <c r="R1188" i="2"/>
  <c r="P1188" i="2"/>
  <c r="BI1185" i="2"/>
  <c r="BH1185" i="2"/>
  <c r="BG1185" i="2"/>
  <c r="BF1185" i="2"/>
  <c r="T1185" i="2"/>
  <c r="R1185" i="2"/>
  <c r="P1185" i="2"/>
  <c r="BI1181" i="2"/>
  <c r="BH1181" i="2"/>
  <c r="BG1181" i="2"/>
  <c r="BF1181" i="2"/>
  <c r="T1181" i="2"/>
  <c r="R1181" i="2"/>
  <c r="P1181" i="2"/>
  <c r="BI1177" i="2"/>
  <c r="BH1177" i="2"/>
  <c r="BG1177" i="2"/>
  <c r="BF1177" i="2"/>
  <c r="T1177" i="2"/>
  <c r="R1177" i="2"/>
  <c r="P1177" i="2"/>
  <c r="BI1174" i="2"/>
  <c r="BH1174" i="2"/>
  <c r="BG1174" i="2"/>
  <c r="BF1174" i="2"/>
  <c r="T1174" i="2"/>
  <c r="R1174" i="2"/>
  <c r="P1174" i="2"/>
  <c r="BI1170" i="2"/>
  <c r="BH1170" i="2"/>
  <c r="BG1170" i="2"/>
  <c r="BF1170" i="2"/>
  <c r="T1170" i="2"/>
  <c r="R1170" i="2"/>
  <c r="P1170" i="2"/>
  <c r="BI1167" i="2"/>
  <c r="BH1167" i="2"/>
  <c r="BG1167" i="2"/>
  <c r="BF1167" i="2"/>
  <c r="T1167" i="2"/>
  <c r="R1167" i="2"/>
  <c r="P1167" i="2"/>
  <c r="BI1163" i="2"/>
  <c r="BH1163" i="2"/>
  <c r="BG1163" i="2"/>
  <c r="BF1163" i="2"/>
  <c r="T1163" i="2"/>
  <c r="R1163" i="2"/>
  <c r="P1163" i="2"/>
  <c r="BI1160" i="2"/>
  <c r="BH1160" i="2"/>
  <c r="BG1160" i="2"/>
  <c r="BF1160" i="2"/>
  <c r="T1160" i="2"/>
  <c r="R1160" i="2"/>
  <c r="P1160" i="2"/>
  <c r="BI1156" i="2"/>
  <c r="BH1156" i="2"/>
  <c r="BG1156" i="2"/>
  <c r="BF1156" i="2"/>
  <c r="T1156" i="2"/>
  <c r="R1156" i="2"/>
  <c r="P1156" i="2"/>
  <c r="BI1153" i="2"/>
  <c r="BH1153" i="2"/>
  <c r="BG1153" i="2"/>
  <c r="BF1153" i="2"/>
  <c r="T1153" i="2"/>
  <c r="R1153" i="2"/>
  <c r="P1153" i="2"/>
  <c r="BI1150" i="2"/>
  <c r="BH1150" i="2"/>
  <c r="BG1150" i="2"/>
  <c r="BF1150" i="2"/>
  <c r="T1150" i="2"/>
  <c r="R1150" i="2"/>
  <c r="P1150" i="2"/>
  <c r="BI1146" i="2"/>
  <c r="BH1146" i="2"/>
  <c r="BG1146" i="2"/>
  <c r="BF1146" i="2"/>
  <c r="T1146" i="2"/>
  <c r="R1146" i="2"/>
  <c r="P1146" i="2"/>
  <c r="BI1143" i="2"/>
  <c r="BH1143" i="2"/>
  <c r="BG1143" i="2"/>
  <c r="BF1143" i="2"/>
  <c r="T1143" i="2"/>
  <c r="R1143" i="2"/>
  <c r="P1143" i="2"/>
  <c r="BI1132" i="2"/>
  <c r="BH1132" i="2"/>
  <c r="BG1132" i="2"/>
  <c r="BF1132" i="2"/>
  <c r="T1132" i="2"/>
  <c r="R1132" i="2"/>
  <c r="P1132" i="2"/>
  <c r="BI1129" i="2"/>
  <c r="BH1129" i="2"/>
  <c r="BG1129" i="2"/>
  <c r="BF1129" i="2"/>
  <c r="T1129" i="2"/>
  <c r="R1129" i="2"/>
  <c r="P1129" i="2"/>
  <c r="BI1112" i="2"/>
  <c r="BH1112" i="2"/>
  <c r="BG1112" i="2"/>
  <c r="BF1112" i="2"/>
  <c r="T1112" i="2"/>
  <c r="R1112" i="2"/>
  <c r="P1112" i="2"/>
  <c r="BI1109" i="2"/>
  <c r="BH1109" i="2"/>
  <c r="BG1109" i="2"/>
  <c r="BF1109" i="2"/>
  <c r="T1109" i="2"/>
  <c r="R1109" i="2"/>
  <c r="P1109" i="2"/>
  <c r="BI1098" i="2"/>
  <c r="BH1098" i="2"/>
  <c r="BG1098" i="2"/>
  <c r="BF1098" i="2"/>
  <c r="T1098" i="2"/>
  <c r="R1098" i="2"/>
  <c r="P1098" i="2"/>
  <c r="BI1095" i="2"/>
  <c r="BH1095" i="2"/>
  <c r="BG1095" i="2"/>
  <c r="BF1095" i="2"/>
  <c r="T1095" i="2"/>
  <c r="R1095" i="2"/>
  <c r="P1095" i="2"/>
  <c r="BI1078" i="2"/>
  <c r="BH1078" i="2"/>
  <c r="BG1078" i="2"/>
  <c r="BF1078" i="2"/>
  <c r="T1078" i="2"/>
  <c r="R1078" i="2"/>
  <c r="P1078" i="2"/>
  <c r="BI1073" i="2"/>
  <c r="BH1073" i="2"/>
  <c r="BG1073" i="2"/>
  <c r="BF1073" i="2"/>
  <c r="T1073" i="2"/>
  <c r="T1072" i="2"/>
  <c r="R1073" i="2"/>
  <c r="R1072" i="2"/>
  <c r="P1073" i="2"/>
  <c r="P1072" i="2"/>
  <c r="BI1068" i="2"/>
  <c r="BH1068" i="2"/>
  <c r="BG1068" i="2"/>
  <c r="BF1068" i="2"/>
  <c r="T1068" i="2"/>
  <c r="R1068" i="2"/>
  <c r="P1068" i="2"/>
  <c r="BI1064" i="2"/>
  <c r="BH1064" i="2"/>
  <c r="BG1064" i="2"/>
  <c r="BF1064" i="2"/>
  <c r="T1064" i="2"/>
  <c r="R1064" i="2"/>
  <c r="P1064" i="2"/>
  <c r="BI1060" i="2"/>
  <c r="BH1060" i="2"/>
  <c r="BG1060" i="2"/>
  <c r="BF1060" i="2"/>
  <c r="T1060" i="2"/>
  <c r="R1060" i="2"/>
  <c r="P1060" i="2"/>
  <c r="BI1057" i="2"/>
  <c r="BH1057" i="2"/>
  <c r="BG1057" i="2"/>
  <c r="BF1057" i="2"/>
  <c r="T1057" i="2"/>
  <c r="R1057" i="2"/>
  <c r="P1057" i="2"/>
  <c r="BI1054" i="2"/>
  <c r="BH1054" i="2"/>
  <c r="BG1054" i="2"/>
  <c r="BF1054" i="2"/>
  <c r="T1054" i="2"/>
  <c r="R1054" i="2"/>
  <c r="P1054" i="2"/>
  <c r="BI1051" i="2"/>
  <c r="BH1051" i="2"/>
  <c r="BG1051" i="2"/>
  <c r="BF1051" i="2"/>
  <c r="T1051" i="2"/>
  <c r="R1051" i="2"/>
  <c r="P1051" i="2"/>
  <c r="BI1045" i="2"/>
  <c r="BH1045" i="2"/>
  <c r="BG1045" i="2"/>
  <c r="BF1045" i="2"/>
  <c r="T1045" i="2"/>
  <c r="R1045" i="2"/>
  <c r="P1045" i="2"/>
  <c r="BI1041" i="2"/>
  <c r="BH1041" i="2"/>
  <c r="BG1041" i="2"/>
  <c r="BF1041" i="2"/>
  <c r="T1041" i="2"/>
  <c r="R1041" i="2"/>
  <c r="P1041" i="2"/>
  <c r="BI1036" i="2"/>
  <c r="BH1036" i="2"/>
  <c r="BG1036" i="2"/>
  <c r="BF1036" i="2"/>
  <c r="T1036" i="2"/>
  <c r="R1036" i="2"/>
  <c r="P1036" i="2"/>
  <c r="BI1029" i="2"/>
  <c r="BH1029" i="2"/>
  <c r="BG1029" i="2"/>
  <c r="BF1029" i="2"/>
  <c r="T1029" i="2"/>
  <c r="R1029" i="2"/>
  <c r="P1029" i="2"/>
  <c r="BI1026" i="2"/>
  <c r="BH1026" i="2"/>
  <c r="BG1026" i="2"/>
  <c r="BF1026" i="2"/>
  <c r="T1026" i="2"/>
  <c r="R1026" i="2"/>
  <c r="P1026" i="2"/>
  <c r="BI1024" i="2"/>
  <c r="BH1024" i="2"/>
  <c r="BG1024" i="2"/>
  <c r="BF1024" i="2"/>
  <c r="T1024" i="2"/>
  <c r="R1024" i="2"/>
  <c r="P1024" i="2"/>
  <c r="BI1020" i="2"/>
  <c r="BH1020" i="2"/>
  <c r="BG1020" i="2"/>
  <c r="BF1020" i="2"/>
  <c r="T1020" i="2"/>
  <c r="R1020" i="2"/>
  <c r="P1020" i="2"/>
  <c r="BI990" i="2"/>
  <c r="BH990" i="2"/>
  <c r="BG990" i="2"/>
  <c r="BF990" i="2"/>
  <c r="T990" i="2"/>
  <c r="R990" i="2"/>
  <c r="P990" i="2"/>
  <c r="BI980" i="2"/>
  <c r="BH980" i="2"/>
  <c r="BG980" i="2"/>
  <c r="BF980" i="2"/>
  <c r="T980" i="2"/>
  <c r="R980" i="2"/>
  <c r="P980" i="2"/>
  <c r="BI958" i="2"/>
  <c r="BH958" i="2"/>
  <c r="BG958" i="2"/>
  <c r="BF958" i="2"/>
  <c r="T958" i="2"/>
  <c r="R958" i="2"/>
  <c r="P958" i="2"/>
  <c r="BI951" i="2"/>
  <c r="BH951" i="2"/>
  <c r="BG951" i="2"/>
  <c r="BF951" i="2"/>
  <c r="T951" i="2"/>
  <c r="R951" i="2"/>
  <c r="P951" i="2"/>
  <c r="BI944" i="2"/>
  <c r="BH944" i="2"/>
  <c r="BG944" i="2"/>
  <c r="BF944" i="2"/>
  <c r="T944" i="2"/>
  <c r="R944" i="2"/>
  <c r="P944" i="2"/>
  <c r="BI921" i="2"/>
  <c r="BH921" i="2"/>
  <c r="BG921" i="2"/>
  <c r="BF921" i="2"/>
  <c r="T921" i="2"/>
  <c r="R921" i="2"/>
  <c r="P921" i="2"/>
  <c r="BI916" i="2"/>
  <c r="BH916" i="2"/>
  <c r="BG916" i="2"/>
  <c r="BF916" i="2"/>
  <c r="T916" i="2"/>
  <c r="R916" i="2"/>
  <c r="P916" i="2"/>
  <c r="BI909" i="2"/>
  <c r="BH909" i="2"/>
  <c r="BG909" i="2"/>
  <c r="BF909" i="2"/>
  <c r="T909" i="2"/>
  <c r="R909" i="2"/>
  <c r="P909" i="2"/>
  <c r="BI902" i="2"/>
  <c r="BH902" i="2"/>
  <c r="BG902" i="2"/>
  <c r="BF902" i="2"/>
  <c r="T902" i="2"/>
  <c r="R902" i="2"/>
  <c r="P902" i="2"/>
  <c r="BI894" i="2"/>
  <c r="BH894" i="2"/>
  <c r="BG894" i="2"/>
  <c r="BF894" i="2"/>
  <c r="T894" i="2"/>
  <c r="R894" i="2"/>
  <c r="P894" i="2"/>
  <c r="BI890" i="2"/>
  <c r="BH890" i="2"/>
  <c r="BG890" i="2"/>
  <c r="BF890" i="2"/>
  <c r="T890" i="2"/>
  <c r="R890" i="2"/>
  <c r="P890" i="2"/>
  <c r="BI883" i="2"/>
  <c r="BH883" i="2"/>
  <c r="BG883" i="2"/>
  <c r="BF883" i="2"/>
  <c r="T883" i="2"/>
  <c r="R883" i="2"/>
  <c r="P883" i="2"/>
  <c r="BI877" i="2"/>
  <c r="BH877" i="2"/>
  <c r="BG877" i="2"/>
  <c r="BF877" i="2"/>
  <c r="T877" i="2"/>
  <c r="R877" i="2"/>
  <c r="P877" i="2"/>
  <c r="BI873" i="2"/>
  <c r="BH873" i="2"/>
  <c r="BG873" i="2"/>
  <c r="BF873" i="2"/>
  <c r="T873" i="2"/>
  <c r="R873" i="2"/>
  <c r="P873" i="2"/>
  <c r="BI867" i="2"/>
  <c r="BH867" i="2"/>
  <c r="BG867" i="2"/>
  <c r="BF867" i="2"/>
  <c r="T867" i="2"/>
  <c r="R867" i="2"/>
  <c r="P867" i="2"/>
  <c r="BI863" i="2"/>
  <c r="BH863" i="2"/>
  <c r="BG863" i="2"/>
  <c r="BF863" i="2"/>
  <c r="T863" i="2"/>
  <c r="R863" i="2"/>
  <c r="P863" i="2"/>
  <c r="BI857" i="2"/>
  <c r="BH857" i="2"/>
  <c r="BG857" i="2"/>
  <c r="BF857" i="2"/>
  <c r="T857" i="2"/>
  <c r="R857" i="2"/>
  <c r="P857" i="2"/>
  <c r="BI851" i="2"/>
  <c r="BH851" i="2"/>
  <c r="BG851" i="2"/>
  <c r="BF851" i="2"/>
  <c r="T851" i="2"/>
  <c r="R851" i="2"/>
  <c r="P851" i="2"/>
  <c r="BI847" i="2"/>
  <c r="BH847" i="2"/>
  <c r="BG847" i="2"/>
  <c r="BF847" i="2"/>
  <c r="T847" i="2"/>
  <c r="R847" i="2"/>
  <c r="P847" i="2"/>
  <c r="BI843" i="2"/>
  <c r="BH843" i="2"/>
  <c r="BG843" i="2"/>
  <c r="BF843" i="2"/>
  <c r="T843" i="2"/>
  <c r="R843" i="2"/>
  <c r="P843" i="2"/>
  <c r="BI837" i="2"/>
  <c r="BH837" i="2"/>
  <c r="BG837" i="2"/>
  <c r="BF837" i="2"/>
  <c r="T837" i="2"/>
  <c r="R837" i="2"/>
  <c r="P837" i="2"/>
  <c r="BI833" i="2"/>
  <c r="BH833" i="2"/>
  <c r="BG833" i="2"/>
  <c r="BF833" i="2"/>
  <c r="T833" i="2"/>
  <c r="R833" i="2"/>
  <c r="P833" i="2"/>
  <c r="BI829" i="2"/>
  <c r="BH829" i="2"/>
  <c r="BG829" i="2"/>
  <c r="BF829" i="2"/>
  <c r="T829" i="2"/>
  <c r="R829" i="2"/>
  <c r="P829" i="2"/>
  <c r="BI822" i="2"/>
  <c r="BH822" i="2"/>
  <c r="BG822" i="2"/>
  <c r="BF822" i="2"/>
  <c r="T822" i="2"/>
  <c r="R822" i="2"/>
  <c r="P822" i="2"/>
  <c r="BI814" i="2"/>
  <c r="BH814" i="2"/>
  <c r="BG814" i="2"/>
  <c r="BF814" i="2"/>
  <c r="T814" i="2"/>
  <c r="R814" i="2"/>
  <c r="P814" i="2"/>
  <c r="BI811" i="2"/>
  <c r="BH811" i="2"/>
  <c r="BG811" i="2"/>
  <c r="BF811" i="2"/>
  <c r="T811" i="2"/>
  <c r="R811" i="2"/>
  <c r="P811" i="2"/>
  <c r="BI807" i="2"/>
  <c r="BH807" i="2"/>
  <c r="BG807" i="2"/>
  <c r="BF807" i="2"/>
  <c r="T807" i="2"/>
  <c r="R807" i="2"/>
  <c r="P807" i="2"/>
  <c r="BI800" i="2"/>
  <c r="BH800" i="2"/>
  <c r="BG800" i="2"/>
  <c r="BF800" i="2"/>
  <c r="T800" i="2"/>
  <c r="R800" i="2"/>
  <c r="P800" i="2"/>
  <c r="BI796" i="2"/>
  <c r="BH796" i="2"/>
  <c r="BG796" i="2"/>
  <c r="BF796" i="2"/>
  <c r="T796" i="2"/>
  <c r="R796" i="2"/>
  <c r="P796" i="2"/>
  <c r="BI792" i="2"/>
  <c r="BH792" i="2"/>
  <c r="BG792" i="2"/>
  <c r="BF792" i="2"/>
  <c r="T792" i="2"/>
  <c r="R792" i="2"/>
  <c r="P792" i="2"/>
  <c r="BI788" i="2"/>
  <c r="BH788" i="2"/>
  <c r="BG788" i="2"/>
  <c r="BF788" i="2"/>
  <c r="T788" i="2"/>
  <c r="R788" i="2"/>
  <c r="P788" i="2"/>
  <c r="BI784" i="2"/>
  <c r="BH784" i="2"/>
  <c r="BG784" i="2"/>
  <c r="BF784" i="2"/>
  <c r="T784" i="2"/>
  <c r="R784" i="2"/>
  <c r="P784" i="2"/>
  <c r="BI781" i="2"/>
  <c r="BH781" i="2"/>
  <c r="BG781" i="2"/>
  <c r="BF781" i="2"/>
  <c r="T781" i="2"/>
  <c r="R781" i="2"/>
  <c r="P781" i="2"/>
  <c r="BI775" i="2"/>
  <c r="BH775" i="2"/>
  <c r="BG775" i="2"/>
  <c r="BF775" i="2"/>
  <c r="T775" i="2"/>
  <c r="R775" i="2"/>
  <c r="P775" i="2"/>
  <c r="BI763" i="2"/>
  <c r="BH763" i="2"/>
  <c r="BG763" i="2"/>
  <c r="BF763" i="2"/>
  <c r="T763" i="2"/>
  <c r="R763" i="2"/>
  <c r="P763" i="2"/>
  <c r="BI759" i="2"/>
  <c r="BH759" i="2"/>
  <c r="BG759" i="2"/>
  <c r="BF759" i="2"/>
  <c r="T759" i="2"/>
  <c r="R759" i="2"/>
  <c r="P759" i="2"/>
  <c r="BI755" i="2"/>
  <c r="BH755" i="2"/>
  <c r="BG755" i="2"/>
  <c r="BF755" i="2"/>
  <c r="T755" i="2"/>
  <c r="R755" i="2"/>
  <c r="P755" i="2"/>
  <c r="BI753" i="2"/>
  <c r="BH753" i="2"/>
  <c r="BG753" i="2"/>
  <c r="BF753" i="2"/>
  <c r="T753" i="2"/>
  <c r="R753" i="2"/>
  <c r="P753" i="2"/>
  <c r="BI750" i="2"/>
  <c r="BH750" i="2"/>
  <c r="BG750" i="2"/>
  <c r="BF750" i="2"/>
  <c r="T750" i="2"/>
  <c r="R750" i="2"/>
  <c r="P750" i="2"/>
  <c r="BI748" i="2"/>
  <c r="BH748" i="2"/>
  <c r="BG748" i="2"/>
  <c r="BF748" i="2"/>
  <c r="T748" i="2"/>
  <c r="R748" i="2"/>
  <c r="P748" i="2"/>
  <c r="BI745" i="2"/>
  <c r="BH745" i="2"/>
  <c r="BG745" i="2"/>
  <c r="BF745" i="2"/>
  <c r="T745" i="2"/>
  <c r="R745" i="2"/>
  <c r="P745" i="2"/>
  <c r="BI741" i="2"/>
  <c r="BH741" i="2"/>
  <c r="BG741" i="2"/>
  <c r="BF741" i="2"/>
  <c r="T741" i="2"/>
  <c r="R741" i="2"/>
  <c r="P741" i="2"/>
  <c r="BI739" i="2"/>
  <c r="BH739" i="2"/>
  <c r="BG739" i="2"/>
  <c r="BF739" i="2"/>
  <c r="T739" i="2"/>
  <c r="R739" i="2"/>
  <c r="P739" i="2"/>
  <c r="BI736" i="2"/>
  <c r="BH736" i="2"/>
  <c r="BG736" i="2"/>
  <c r="BF736" i="2"/>
  <c r="T736" i="2"/>
  <c r="T735" i="2"/>
  <c r="R736" i="2"/>
  <c r="R735" i="2"/>
  <c r="P736" i="2"/>
  <c r="P735" i="2"/>
  <c r="BI731" i="2"/>
  <c r="BH731" i="2"/>
  <c r="BG731" i="2"/>
  <c r="BF731" i="2"/>
  <c r="T731" i="2"/>
  <c r="R731" i="2"/>
  <c r="P731" i="2"/>
  <c r="BI727" i="2"/>
  <c r="BH727" i="2"/>
  <c r="BG727" i="2"/>
  <c r="BF727" i="2"/>
  <c r="T727" i="2"/>
  <c r="R727" i="2"/>
  <c r="P727" i="2"/>
  <c r="BI712" i="2"/>
  <c r="BH712" i="2"/>
  <c r="BG712" i="2"/>
  <c r="BF712" i="2"/>
  <c r="T712" i="2"/>
  <c r="R712" i="2"/>
  <c r="P712" i="2"/>
  <c r="BI702" i="2"/>
  <c r="BH702" i="2"/>
  <c r="BG702" i="2"/>
  <c r="BF702" i="2"/>
  <c r="T702" i="2"/>
  <c r="R702" i="2"/>
  <c r="P702" i="2"/>
  <c r="BI692" i="2"/>
  <c r="BH692" i="2"/>
  <c r="BG692" i="2"/>
  <c r="BF692" i="2"/>
  <c r="T692" i="2"/>
  <c r="R692" i="2"/>
  <c r="P692" i="2"/>
  <c r="BI643" i="2"/>
  <c r="BH643" i="2"/>
  <c r="BG643" i="2"/>
  <c r="BF643" i="2"/>
  <c r="T643" i="2"/>
  <c r="R643" i="2"/>
  <c r="P643" i="2"/>
  <c r="BI639" i="2"/>
  <c r="BH639" i="2"/>
  <c r="BG639" i="2"/>
  <c r="BF639" i="2"/>
  <c r="T639" i="2"/>
  <c r="R639" i="2"/>
  <c r="P639" i="2"/>
  <c r="BI627" i="2"/>
  <c r="BH627" i="2"/>
  <c r="BG627" i="2"/>
  <c r="BF627" i="2"/>
  <c r="T627" i="2"/>
  <c r="R627" i="2"/>
  <c r="P627" i="2"/>
  <c r="BI623" i="2"/>
  <c r="BH623" i="2"/>
  <c r="BG623" i="2"/>
  <c r="BF623" i="2"/>
  <c r="T623" i="2"/>
  <c r="R623" i="2"/>
  <c r="P623" i="2"/>
  <c r="BI606" i="2"/>
  <c r="BH606" i="2"/>
  <c r="BG606" i="2"/>
  <c r="BF606" i="2"/>
  <c r="T606" i="2"/>
  <c r="R606" i="2"/>
  <c r="P606" i="2"/>
  <c r="BI600" i="2"/>
  <c r="BH600" i="2"/>
  <c r="BG600" i="2"/>
  <c r="BF600" i="2"/>
  <c r="T600" i="2"/>
  <c r="R600" i="2"/>
  <c r="P600" i="2"/>
  <c r="BI590" i="2"/>
  <c r="BH590" i="2"/>
  <c r="BG590" i="2"/>
  <c r="BF590" i="2"/>
  <c r="T590" i="2"/>
  <c r="R590" i="2"/>
  <c r="P590" i="2"/>
  <c r="BI586" i="2"/>
  <c r="BH586" i="2"/>
  <c r="BG586" i="2"/>
  <c r="BF586" i="2"/>
  <c r="T586" i="2"/>
  <c r="R586" i="2"/>
  <c r="P586" i="2"/>
  <c r="BI569" i="2"/>
  <c r="BH569" i="2"/>
  <c r="BG569" i="2"/>
  <c r="BF569" i="2"/>
  <c r="T569" i="2"/>
  <c r="R569" i="2"/>
  <c r="P569" i="2"/>
  <c r="BI563" i="2"/>
  <c r="BH563" i="2"/>
  <c r="BG563" i="2"/>
  <c r="BF563" i="2"/>
  <c r="T563" i="2"/>
  <c r="R563" i="2"/>
  <c r="P563" i="2"/>
  <c r="BI559" i="2"/>
  <c r="BH559" i="2"/>
  <c r="BG559" i="2"/>
  <c r="BF559" i="2"/>
  <c r="T559" i="2"/>
  <c r="R559" i="2"/>
  <c r="P559" i="2"/>
  <c r="BI555" i="2"/>
  <c r="BH555" i="2"/>
  <c r="BG555" i="2"/>
  <c r="BF555" i="2"/>
  <c r="T555" i="2"/>
  <c r="R555" i="2"/>
  <c r="P555" i="2"/>
  <c r="BI529" i="2"/>
  <c r="BH529" i="2"/>
  <c r="BG529" i="2"/>
  <c r="BF529" i="2"/>
  <c r="T529" i="2"/>
  <c r="R529" i="2"/>
  <c r="P529" i="2"/>
  <c r="BI525" i="2"/>
  <c r="BH525" i="2"/>
  <c r="BG525" i="2"/>
  <c r="BF525" i="2"/>
  <c r="T525" i="2"/>
  <c r="R525" i="2"/>
  <c r="P525" i="2"/>
  <c r="BI514" i="2"/>
  <c r="BH514" i="2"/>
  <c r="BG514" i="2"/>
  <c r="BF514" i="2"/>
  <c r="T514" i="2"/>
  <c r="R514" i="2"/>
  <c r="P514" i="2"/>
  <c r="BI511" i="2"/>
  <c r="BH511" i="2"/>
  <c r="BG511" i="2"/>
  <c r="BF511" i="2"/>
  <c r="T511" i="2"/>
  <c r="R511" i="2"/>
  <c r="P511" i="2"/>
  <c r="BI507" i="2"/>
  <c r="BH507" i="2"/>
  <c r="BG507" i="2"/>
  <c r="BF507" i="2"/>
  <c r="T507" i="2"/>
  <c r="R507" i="2"/>
  <c r="P507" i="2"/>
  <c r="BI496" i="2"/>
  <c r="BH496" i="2"/>
  <c r="BG496" i="2"/>
  <c r="BF496" i="2"/>
  <c r="T496" i="2"/>
  <c r="R496" i="2"/>
  <c r="P496" i="2"/>
  <c r="BI492" i="2"/>
  <c r="BH492" i="2"/>
  <c r="BG492" i="2"/>
  <c r="BF492" i="2"/>
  <c r="T492" i="2"/>
  <c r="R492" i="2"/>
  <c r="P492" i="2"/>
  <c r="BI485" i="2"/>
  <c r="BH485" i="2"/>
  <c r="BG485" i="2"/>
  <c r="BF485" i="2"/>
  <c r="T485" i="2"/>
  <c r="R485" i="2"/>
  <c r="P485" i="2"/>
  <c r="BI468" i="2"/>
  <c r="BH468" i="2"/>
  <c r="BG468" i="2"/>
  <c r="BF468" i="2"/>
  <c r="T468" i="2"/>
  <c r="R468" i="2"/>
  <c r="P468" i="2"/>
  <c r="BI464" i="2"/>
  <c r="BH464" i="2"/>
  <c r="BG464" i="2"/>
  <c r="BF464" i="2"/>
  <c r="T464" i="2"/>
  <c r="R464" i="2"/>
  <c r="P464" i="2"/>
  <c r="BI457" i="2"/>
  <c r="BH457" i="2"/>
  <c r="BG457" i="2"/>
  <c r="BF457" i="2"/>
  <c r="T457" i="2"/>
  <c r="R457" i="2"/>
  <c r="P457" i="2"/>
  <c r="BI453" i="2"/>
  <c r="BH453" i="2"/>
  <c r="BG453" i="2"/>
  <c r="BF453" i="2"/>
  <c r="T453" i="2"/>
  <c r="R453" i="2"/>
  <c r="P453" i="2"/>
  <c r="BI450" i="2"/>
  <c r="BH450" i="2"/>
  <c r="BG450" i="2"/>
  <c r="BF450" i="2"/>
  <c r="T450" i="2"/>
  <c r="R450" i="2"/>
  <c r="P450" i="2"/>
  <c r="BI447" i="2"/>
  <c r="BH447" i="2"/>
  <c r="BG447" i="2"/>
  <c r="BF447" i="2"/>
  <c r="T447" i="2"/>
  <c r="R447" i="2"/>
  <c r="P447" i="2"/>
  <c r="BI443" i="2"/>
  <c r="BH443" i="2"/>
  <c r="BG443" i="2"/>
  <c r="BF443" i="2"/>
  <c r="T443" i="2"/>
  <c r="R443" i="2"/>
  <c r="P443" i="2"/>
  <c r="BI440" i="2"/>
  <c r="BH440" i="2"/>
  <c r="BG440" i="2"/>
  <c r="BF440" i="2"/>
  <c r="T440" i="2"/>
  <c r="R440" i="2"/>
  <c r="P440" i="2"/>
  <c r="BI436" i="2"/>
  <c r="BH436" i="2"/>
  <c r="BG436" i="2"/>
  <c r="BF436" i="2"/>
  <c r="T436" i="2"/>
  <c r="R436" i="2"/>
  <c r="P436" i="2"/>
  <c r="BI433" i="2"/>
  <c r="BH433" i="2"/>
  <c r="BG433" i="2"/>
  <c r="BF433" i="2"/>
  <c r="T433" i="2"/>
  <c r="R433" i="2"/>
  <c r="P433" i="2"/>
  <c r="BI429" i="2"/>
  <c r="BH429" i="2"/>
  <c r="BG429" i="2"/>
  <c r="BF429" i="2"/>
  <c r="T429" i="2"/>
  <c r="R429" i="2"/>
  <c r="P429" i="2"/>
  <c r="BI426" i="2"/>
  <c r="BH426" i="2"/>
  <c r="BG426" i="2"/>
  <c r="BF426" i="2"/>
  <c r="T426" i="2"/>
  <c r="R426" i="2"/>
  <c r="P426" i="2"/>
  <c r="BI422" i="2"/>
  <c r="BH422" i="2"/>
  <c r="BG422" i="2"/>
  <c r="BF422" i="2"/>
  <c r="T422" i="2"/>
  <c r="R422" i="2"/>
  <c r="P422" i="2"/>
  <c r="BI419" i="2"/>
  <c r="BH419" i="2"/>
  <c r="BG419" i="2"/>
  <c r="BF419" i="2"/>
  <c r="T419" i="2"/>
  <c r="R419" i="2"/>
  <c r="P419" i="2"/>
  <c r="BI415" i="2"/>
  <c r="BH415" i="2"/>
  <c r="BG415" i="2"/>
  <c r="BF415" i="2"/>
  <c r="T415" i="2"/>
  <c r="R415" i="2"/>
  <c r="P415" i="2"/>
  <c r="BI408" i="2"/>
  <c r="BH408" i="2"/>
  <c r="BG408" i="2"/>
  <c r="BF408" i="2"/>
  <c r="T408" i="2"/>
  <c r="R408" i="2"/>
  <c r="P408" i="2"/>
  <c r="BI360" i="2"/>
  <c r="BH360" i="2"/>
  <c r="BG360" i="2"/>
  <c r="BF360" i="2"/>
  <c r="T360" i="2"/>
  <c r="R360" i="2"/>
  <c r="P360" i="2"/>
  <c r="BI357" i="2"/>
  <c r="BH357" i="2"/>
  <c r="BG357" i="2"/>
  <c r="BF357" i="2"/>
  <c r="T357" i="2"/>
  <c r="R357" i="2"/>
  <c r="P357" i="2"/>
  <c r="BI353" i="2"/>
  <c r="BH353" i="2"/>
  <c r="BG353" i="2"/>
  <c r="BF353" i="2"/>
  <c r="T353" i="2"/>
  <c r="R353" i="2"/>
  <c r="P353" i="2"/>
  <c r="BI348" i="2"/>
  <c r="BH348" i="2"/>
  <c r="BG348" i="2"/>
  <c r="BF348" i="2"/>
  <c r="T348" i="2"/>
  <c r="R348" i="2"/>
  <c r="P348" i="2"/>
  <c r="BI345" i="2"/>
  <c r="BH345" i="2"/>
  <c r="BG345" i="2"/>
  <c r="BF345" i="2"/>
  <c r="T345" i="2"/>
  <c r="R345" i="2"/>
  <c r="P345" i="2"/>
  <c r="BI341" i="2"/>
  <c r="BH341" i="2"/>
  <c r="BG341" i="2"/>
  <c r="BF341" i="2"/>
  <c r="T341" i="2"/>
  <c r="R341" i="2"/>
  <c r="P341" i="2"/>
  <c r="BI337" i="2"/>
  <c r="BH337" i="2"/>
  <c r="BG337" i="2"/>
  <c r="BF337" i="2"/>
  <c r="T337" i="2"/>
  <c r="R337" i="2"/>
  <c r="P337" i="2"/>
  <c r="BI333" i="2"/>
  <c r="BH333" i="2"/>
  <c r="BG333" i="2"/>
  <c r="BF333" i="2"/>
  <c r="T333" i="2"/>
  <c r="R333" i="2"/>
  <c r="P333" i="2"/>
  <c r="BI329" i="2"/>
  <c r="BH329" i="2"/>
  <c r="BG329" i="2"/>
  <c r="BF329" i="2"/>
  <c r="T329" i="2"/>
  <c r="R329" i="2"/>
  <c r="P329" i="2"/>
  <c r="BI325" i="2"/>
  <c r="BH325" i="2"/>
  <c r="BG325" i="2"/>
  <c r="BF325" i="2"/>
  <c r="T325" i="2"/>
  <c r="R325" i="2"/>
  <c r="P325" i="2"/>
  <c r="BI314" i="2"/>
  <c r="BH314" i="2"/>
  <c r="BG314" i="2"/>
  <c r="BF314" i="2"/>
  <c r="T314" i="2"/>
  <c r="R314" i="2"/>
  <c r="P314" i="2"/>
  <c r="BI304" i="2"/>
  <c r="BH304" i="2"/>
  <c r="BG304" i="2"/>
  <c r="BF304" i="2"/>
  <c r="T304" i="2"/>
  <c r="R304" i="2"/>
  <c r="P304" i="2"/>
  <c r="BI299" i="2"/>
  <c r="BH299" i="2"/>
  <c r="BG299" i="2"/>
  <c r="BF299" i="2"/>
  <c r="T299" i="2"/>
  <c r="R299" i="2"/>
  <c r="P299" i="2"/>
  <c r="BI292" i="2"/>
  <c r="BH292" i="2"/>
  <c r="BG292" i="2"/>
  <c r="BF292" i="2"/>
  <c r="T292" i="2"/>
  <c r="R292" i="2"/>
  <c r="P292" i="2"/>
  <c r="BI287" i="2"/>
  <c r="BH287" i="2"/>
  <c r="BG287" i="2"/>
  <c r="BF287" i="2"/>
  <c r="T287" i="2"/>
  <c r="R287" i="2"/>
  <c r="P287" i="2"/>
  <c r="BI282" i="2"/>
  <c r="BH282" i="2"/>
  <c r="BG282" i="2"/>
  <c r="BF282" i="2"/>
  <c r="T282" i="2"/>
  <c r="R282" i="2"/>
  <c r="P282" i="2"/>
  <c r="BI277" i="2"/>
  <c r="BH277" i="2"/>
  <c r="BG277" i="2"/>
  <c r="BF277" i="2"/>
  <c r="T277" i="2"/>
  <c r="R277" i="2"/>
  <c r="P277" i="2"/>
  <c r="BI272" i="2"/>
  <c r="BH272" i="2"/>
  <c r="BG272" i="2"/>
  <c r="BF272" i="2"/>
  <c r="T272" i="2"/>
  <c r="R272" i="2"/>
  <c r="P272" i="2"/>
  <c r="BI267" i="2"/>
  <c r="BH267" i="2"/>
  <c r="BG267" i="2"/>
  <c r="BF267" i="2"/>
  <c r="T267" i="2"/>
  <c r="R267" i="2"/>
  <c r="P267" i="2"/>
  <c r="BI262" i="2"/>
  <c r="BH262" i="2"/>
  <c r="BG262" i="2"/>
  <c r="BF262" i="2"/>
  <c r="T262" i="2"/>
  <c r="R262" i="2"/>
  <c r="P262" i="2"/>
  <c r="BI257" i="2"/>
  <c r="BH257" i="2"/>
  <c r="BG257" i="2"/>
  <c r="BF257" i="2"/>
  <c r="T257" i="2"/>
  <c r="R257" i="2"/>
  <c r="P257" i="2"/>
  <c r="BI252" i="2"/>
  <c r="BH252" i="2"/>
  <c r="BG252" i="2"/>
  <c r="BF252" i="2"/>
  <c r="T252" i="2"/>
  <c r="R252" i="2"/>
  <c r="P252" i="2"/>
  <c r="BI247" i="2"/>
  <c r="BH247" i="2"/>
  <c r="BG247" i="2"/>
  <c r="BF247" i="2"/>
  <c r="T247" i="2"/>
  <c r="R247" i="2"/>
  <c r="P247" i="2"/>
  <c r="BI243" i="2"/>
  <c r="BH243" i="2"/>
  <c r="BG243" i="2"/>
  <c r="BF243" i="2"/>
  <c r="T243" i="2"/>
  <c r="R243" i="2"/>
  <c r="P243" i="2"/>
  <c r="BI239" i="2"/>
  <c r="BH239" i="2"/>
  <c r="BG239" i="2"/>
  <c r="BF239" i="2"/>
  <c r="T239" i="2"/>
  <c r="R239" i="2"/>
  <c r="P239" i="2"/>
  <c r="BI234" i="2"/>
  <c r="BH234" i="2"/>
  <c r="BG234" i="2"/>
  <c r="BF234" i="2"/>
  <c r="T234" i="2"/>
  <c r="R234" i="2"/>
  <c r="P234" i="2"/>
  <c r="BI229" i="2"/>
  <c r="BH229" i="2"/>
  <c r="BG229" i="2"/>
  <c r="BF229" i="2"/>
  <c r="T229" i="2"/>
  <c r="R229" i="2"/>
  <c r="P229" i="2"/>
  <c r="BI225" i="2"/>
  <c r="BH225" i="2"/>
  <c r="BG225" i="2"/>
  <c r="BF225" i="2"/>
  <c r="T225" i="2"/>
  <c r="R225" i="2"/>
  <c r="P225" i="2"/>
  <c r="BI220" i="2"/>
  <c r="BH220" i="2"/>
  <c r="BG220" i="2"/>
  <c r="BF220" i="2"/>
  <c r="T220" i="2"/>
  <c r="R220" i="2"/>
  <c r="P220" i="2"/>
  <c r="BI214" i="2"/>
  <c r="BH214" i="2"/>
  <c r="BG214" i="2"/>
  <c r="BF214" i="2"/>
  <c r="T214" i="2"/>
  <c r="R214" i="2"/>
  <c r="P214" i="2"/>
  <c r="BI209" i="2"/>
  <c r="BH209" i="2"/>
  <c r="BG209" i="2"/>
  <c r="BF209" i="2"/>
  <c r="T209" i="2"/>
  <c r="R209" i="2"/>
  <c r="P209" i="2"/>
  <c r="BI204" i="2"/>
  <c r="BH204" i="2"/>
  <c r="BG204" i="2"/>
  <c r="BF204" i="2"/>
  <c r="T204" i="2"/>
  <c r="R204" i="2"/>
  <c r="P204" i="2"/>
  <c r="BI199" i="2"/>
  <c r="BH199" i="2"/>
  <c r="BG199" i="2"/>
  <c r="BF199" i="2"/>
  <c r="T199" i="2"/>
  <c r="R199" i="2"/>
  <c r="P199" i="2"/>
  <c r="BI195" i="2"/>
  <c r="BH195" i="2"/>
  <c r="BG195" i="2"/>
  <c r="BF195" i="2"/>
  <c r="T195" i="2"/>
  <c r="R195" i="2"/>
  <c r="P195" i="2"/>
  <c r="BI191" i="2"/>
  <c r="BH191" i="2"/>
  <c r="BG191" i="2"/>
  <c r="BF191" i="2"/>
  <c r="T191" i="2"/>
  <c r="R191" i="2"/>
  <c r="P191" i="2"/>
  <c r="BI187" i="2"/>
  <c r="BH187" i="2"/>
  <c r="BG187" i="2"/>
  <c r="BF187" i="2"/>
  <c r="T187" i="2"/>
  <c r="R187" i="2"/>
  <c r="P187" i="2"/>
  <c r="BI183" i="2"/>
  <c r="BH183" i="2"/>
  <c r="BG183" i="2"/>
  <c r="BF183" i="2"/>
  <c r="T183" i="2"/>
  <c r="R183" i="2"/>
  <c r="P183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4" i="2"/>
  <c r="BH164" i="2"/>
  <c r="BG164" i="2"/>
  <c r="BF164" i="2"/>
  <c r="T164" i="2"/>
  <c r="R164" i="2"/>
  <c r="P164" i="2"/>
  <c r="BI157" i="2"/>
  <c r="BH157" i="2"/>
  <c r="BG157" i="2"/>
  <c r="BF157" i="2"/>
  <c r="T157" i="2"/>
  <c r="R157" i="2"/>
  <c r="P157" i="2"/>
  <c r="BI151" i="2"/>
  <c r="BH151" i="2"/>
  <c r="BG151" i="2"/>
  <c r="BF151" i="2"/>
  <c r="T151" i="2"/>
  <c r="R151" i="2"/>
  <c r="P151" i="2"/>
  <c r="BI144" i="2"/>
  <c r="BH144" i="2"/>
  <c r="BG144" i="2"/>
  <c r="BF144" i="2"/>
  <c r="T144" i="2"/>
  <c r="R144" i="2"/>
  <c r="P144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30" i="2"/>
  <c r="BH130" i="2"/>
  <c r="BG130" i="2"/>
  <c r="BF130" i="2"/>
  <c r="T130" i="2"/>
  <c r="R130" i="2"/>
  <c r="P130" i="2"/>
  <c r="BI126" i="2"/>
  <c r="BH126" i="2"/>
  <c r="BG126" i="2"/>
  <c r="BF126" i="2"/>
  <c r="T126" i="2"/>
  <c r="R126" i="2"/>
  <c r="P126" i="2"/>
  <c r="BI122" i="2"/>
  <c r="BH122" i="2"/>
  <c r="BG122" i="2"/>
  <c r="BF122" i="2"/>
  <c r="T122" i="2"/>
  <c r="R122" i="2"/>
  <c r="P122" i="2"/>
  <c r="BI120" i="2"/>
  <c r="BH120" i="2"/>
  <c r="BG120" i="2"/>
  <c r="BF120" i="2"/>
  <c r="T120" i="2"/>
  <c r="R120" i="2"/>
  <c r="P120" i="2"/>
  <c r="J114" i="2"/>
  <c r="J113" i="2"/>
  <c r="F113" i="2"/>
  <c r="F111" i="2"/>
  <c r="E109" i="2"/>
  <c r="J59" i="2"/>
  <c r="J58" i="2"/>
  <c r="F58" i="2"/>
  <c r="F56" i="2"/>
  <c r="E54" i="2"/>
  <c r="J20" i="2"/>
  <c r="E20" i="2"/>
  <c r="F59" i="2"/>
  <c r="J19" i="2"/>
  <c r="J14" i="2"/>
  <c r="J111" i="2"/>
  <c r="E7" i="2"/>
  <c r="E105" i="2" s="1"/>
  <c r="L50" i="1"/>
  <c r="AM50" i="1"/>
  <c r="AM49" i="1"/>
  <c r="L49" i="1"/>
  <c r="AM47" i="1"/>
  <c r="L47" i="1"/>
  <c r="L45" i="1"/>
  <c r="L44" i="1"/>
  <c r="J1051" i="2"/>
  <c r="J1504" i="2"/>
  <c r="BK1146" i="2"/>
  <c r="BK1521" i="2"/>
  <c r="BK341" i="2"/>
  <c r="J1129" i="2"/>
  <c r="J1717" i="2"/>
  <c r="J753" i="2"/>
  <c r="BK157" i="2"/>
  <c r="BK1036" i="2"/>
  <c r="J2096" i="2"/>
  <c r="J1542" i="2"/>
  <c r="BK158" i="3"/>
  <c r="BK477" i="4"/>
  <c r="BK432" i="4"/>
  <c r="BK331" i="4"/>
  <c r="BK311" i="4"/>
  <c r="J123" i="4"/>
  <c r="BK480" i="4"/>
  <c r="J289" i="5"/>
  <c r="J299" i="5"/>
  <c r="BK144" i="5"/>
  <c r="J219" i="6"/>
  <c r="J183" i="6"/>
  <c r="J335" i="7"/>
  <c r="BK361" i="7"/>
  <c r="BK352" i="7"/>
  <c r="J394" i="7"/>
  <c r="J245" i="8"/>
  <c r="J267" i="8"/>
  <c r="BK206" i="8"/>
  <c r="BK118" i="8"/>
  <c r="BK260" i="8"/>
  <c r="J124" i="8"/>
  <c r="BK565" i="9"/>
  <c r="BK253" i="9"/>
  <c r="BK561" i="9"/>
  <c r="BK527" i="9"/>
  <c r="J318" i="9"/>
  <c r="J197" i="10"/>
  <c r="BK150" i="10"/>
  <c r="BK359" i="14"/>
  <c r="BK224" i="14"/>
  <c r="J246" i="14"/>
  <c r="BK231" i="15"/>
  <c r="J186" i="15"/>
  <c r="BK106" i="16"/>
  <c r="J1024" i="2"/>
  <c r="BK1391" i="2"/>
  <c r="J507" i="2"/>
  <c r="J894" i="2"/>
  <c r="BK1298" i="2"/>
  <c r="BK1661" i="2"/>
  <c r="J1271" i="2"/>
  <c r="J1479" i="2"/>
  <c r="J419" i="2"/>
  <c r="BK1954" i="2"/>
  <c r="BK980" i="2"/>
  <c r="BK270" i="3"/>
  <c r="BK286" i="3"/>
  <c r="J442" i="4"/>
  <c r="BK426" i="4"/>
  <c r="BK313" i="4"/>
  <c r="J484" i="4"/>
  <c r="J465" i="4"/>
  <c r="J147" i="4"/>
  <c r="J240" i="5"/>
  <c r="BK275" i="5"/>
  <c r="BK295" i="5"/>
  <c r="J293" i="5"/>
  <c r="J228" i="6"/>
  <c r="J175" i="6"/>
  <c r="J129" i="7"/>
  <c r="BK384" i="7"/>
  <c r="BK172" i="7"/>
  <c r="BK148" i="7"/>
  <c r="BK193" i="8"/>
  <c r="BK195" i="8"/>
  <c r="J282" i="8"/>
  <c r="BK324" i="9"/>
  <c r="J619" i="9"/>
  <c r="J510" i="9"/>
  <c r="BK359" i="9"/>
  <c r="BK671" i="9"/>
  <c r="BK212" i="10"/>
  <c r="J122" i="10"/>
  <c r="BK208" i="10"/>
  <c r="J1045" i="2"/>
  <c r="BK1321" i="2"/>
  <c r="BK357" i="2"/>
  <c r="J590" i="2"/>
  <c r="BK1199" i="2"/>
  <c r="J1525" i="2"/>
  <c r="BK419" i="2"/>
  <c r="BK1479" i="2"/>
  <c r="BK731" i="2"/>
  <c r="J1857" i="2"/>
  <c r="J164" i="2"/>
  <c r="J116" i="3"/>
  <c r="J119" i="4"/>
  <c r="J171" i="4"/>
  <c r="J151" i="4"/>
  <c r="BK327" i="4"/>
  <c r="BK128" i="4"/>
  <c r="BK207" i="5"/>
  <c r="J144" i="5"/>
  <c r="BK289" i="5"/>
  <c r="BK168" i="5"/>
  <c r="BK238" i="6"/>
  <c r="J168" i="6"/>
  <c r="J133" i="7"/>
  <c r="J184" i="7"/>
  <c r="J269" i="8"/>
  <c r="J100" i="8"/>
  <c r="J222" i="8"/>
  <c r="J343" i="9"/>
  <c r="BK524" i="9"/>
  <c r="J340" i="9"/>
  <c r="BK639" i="9"/>
  <c r="BK273" i="9"/>
  <c r="BK426" i="9"/>
  <c r="BK189" i="10"/>
  <c r="J201" i="10"/>
  <c r="J126" i="11"/>
  <c r="BK413" i="14"/>
  <c r="BK96" i="14"/>
  <c r="J187" i="14"/>
  <c r="J209" i="15"/>
  <c r="J176" i="15"/>
  <c r="BK101" i="16"/>
  <c r="J883" i="2"/>
  <c r="J1352" i="2"/>
  <c r="J1564" i="2"/>
  <c r="BK180" i="2"/>
  <c r="BK916" i="2"/>
  <c r="J1470" i="2"/>
  <c r="J429" i="2"/>
  <c r="BK195" i="2"/>
  <c r="BK1271" i="2"/>
  <c r="J2104" i="2"/>
  <c r="BK807" i="2"/>
  <c r="J158" i="3"/>
  <c r="J486" i="4"/>
  <c r="J248" i="4"/>
  <c r="J329" i="4"/>
  <c r="BK339" i="4"/>
  <c r="J426" i="4"/>
  <c r="J408" i="4"/>
  <c r="BK252" i="5"/>
  <c r="BK201" i="5"/>
  <c r="J217" i="5"/>
  <c r="BK208" i="6"/>
  <c r="BK109" i="6"/>
  <c r="J177" i="6"/>
  <c r="J214" i="7"/>
  <c r="BK201" i="7"/>
  <c r="J369" i="7"/>
  <c r="BK135" i="7"/>
  <c r="BK335" i="7"/>
  <c r="BK273" i="8"/>
  <c r="BK191" i="8"/>
  <c r="J671" i="9"/>
  <c r="BK382" i="9"/>
  <c r="BK327" i="9"/>
  <c r="BK658" i="9"/>
  <c r="BK636" i="9"/>
  <c r="BK354" i="9"/>
  <c r="BK400" i="9"/>
  <c r="J216" i="10"/>
  <c r="J96" i="10"/>
  <c r="J94" i="12"/>
  <c r="J218" i="14"/>
  <c r="BK416" i="14"/>
  <c r="BK247" i="15"/>
  <c r="J273" i="15"/>
  <c r="J136" i="15"/>
  <c r="J96" i="16"/>
  <c r="J257" i="2"/>
  <c r="BK1223" i="2"/>
  <c r="BK1618" i="2"/>
  <c r="BK763" i="2"/>
  <c r="BK1470" i="2"/>
  <c r="J209" i="2"/>
  <c r="BK1417" i="2"/>
  <c r="BK639" i="2"/>
  <c r="BK1556" i="2"/>
  <c r="BK814" i="2"/>
  <c r="BK1989" i="2"/>
  <c r="BK1241" i="2"/>
  <c r="J130" i="3"/>
  <c r="BK232" i="3"/>
  <c r="BK321" i="4"/>
  <c r="BK456" i="4"/>
  <c r="J149" i="4"/>
  <c r="J299" i="4"/>
  <c r="BK175" i="4"/>
  <c r="BK221" i="5"/>
  <c r="J101" i="5"/>
  <c r="BK230" i="6"/>
  <c r="J206" i="6"/>
  <c r="J119" i="6"/>
  <c r="BK407" i="7"/>
  <c r="BK380" i="7"/>
  <c r="J172" i="7"/>
  <c r="J267" i="7"/>
  <c r="BK258" i="8"/>
  <c r="BK142" i="8"/>
  <c r="J267" i="9"/>
  <c r="BK482" i="9"/>
  <c r="BK553" i="9"/>
  <c r="J282" i="9"/>
  <c r="BK678" i="9"/>
  <c r="BK379" i="9"/>
  <c r="J172" i="10"/>
  <c r="BK237" i="10"/>
  <c r="BK95" i="11"/>
  <c r="J376" i="14"/>
  <c r="BK139" i="14"/>
  <c r="BK208" i="14"/>
  <c r="J221" i="15"/>
  <c r="BK119" i="15"/>
  <c r="J265" i="15"/>
  <c r="J1188" i="2"/>
  <c r="J1487" i="2"/>
  <c r="J511" i="2"/>
  <c r="BK1388" i="2"/>
  <c r="J1501" i="2"/>
  <c r="BK1095" i="2"/>
  <c r="BK1594" i="2"/>
  <c r="J225" i="2"/>
  <c r="BK1605" i="2"/>
  <c r="BK775" i="2"/>
  <c r="J2003" i="2"/>
  <c r="BK1026" i="2"/>
  <c r="BK267" i="3"/>
  <c r="J146" i="3"/>
  <c r="J301" i="4"/>
  <c r="BK303" i="4"/>
  <c r="BK216" i="4"/>
  <c r="BK192" i="4"/>
  <c r="BK410" i="4"/>
  <c r="J158" i="5"/>
  <c r="BK158" i="5"/>
  <c r="BK197" i="5"/>
  <c r="J268" i="5"/>
  <c r="BK225" i="6"/>
  <c r="BK194" i="6"/>
  <c r="BK321" i="7"/>
  <c r="BK346" i="7"/>
  <c r="BK232" i="7"/>
  <c r="BK179" i="7"/>
  <c r="BK235" i="8"/>
  <c r="J142" i="8"/>
  <c r="J187" i="8"/>
  <c r="BK559" i="9"/>
  <c r="BK454" i="9"/>
  <c r="J434" i="9"/>
  <c r="BK563" i="9"/>
  <c r="J394" i="9"/>
  <c r="BK507" i="9"/>
  <c r="J106" i="10"/>
  <c r="J187" i="10"/>
  <c r="J126" i="10"/>
  <c r="BK105" i="11"/>
  <c r="BK338" i="14"/>
  <c r="J199" i="14"/>
  <c r="J373" i="14"/>
  <c r="J200" i="15"/>
  <c r="J197" i="15"/>
  <c r="BK197" i="15"/>
  <c r="BK1491" i="2"/>
  <c r="J1612" i="2"/>
  <c r="BK606" i="2"/>
  <c r="J1202" i="2"/>
  <c r="J1590" i="2"/>
  <c r="BK138" i="2"/>
  <c r="J1391" i="2"/>
  <c r="J262" i="2"/>
  <c r="BK1707" i="2"/>
  <c r="BK857" i="2"/>
  <c r="BK1996" i="2"/>
  <c r="J1288" i="2"/>
  <c r="BK239" i="3"/>
  <c r="J123" i="3"/>
  <c r="J482" i="4"/>
  <c r="BK434" i="4"/>
  <c r="J400" i="4"/>
  <c r="BK295" i="4"/>
  <c r="J388" i="4"/>
  <c r="J456" i="4"/>
  <c r="BK283" i="5"/>
  <c r="J283" i="5"/>
  <c r="BK164" i="5"/>
  <c r="BK254" i="5"/>
  <c r="J145" i="6"/>
  <c r="J103" i="6"/>
  <c r="J240" i="7"/>
  <c r="J304" i="7"/>
  <c r="BK284" i="7"/>
  <c r="J323" i="7"/>
  <c r="BK192" i="7"/>
  <c r="J235" i="8"/>
  <c r="J157" i="8"/>
  <c r="J364" i="9"/>
  <c r="BK631" i="9"/>
  <c r="J605" i="9"/>
  <c r="BK612" i="9"/>
  <c r="BK423" i="9"/>
  <c r="J361" i="9"/>
  <c r="BK154" i="10"/>
  <c r="BK183" i="10"/>
  <c r="J103" i="11"/>
  <c r="J382" i="14"/>
  <c r="J427" i="14"/>
  <c r="J413" i="14"/>
  <c r="J116" i="15"/>
  <c r="BK237" i="15"/>
  <c r="J242" i="15"/>
  <c r="J1397" i="2"/>
  <c r="BK122" i="2"/>
  <c r="BK1316" i="2"/>
  <c r="BK151" i="2"/>
  <c r="J187" i="2"/>
  <c r="BK1156" i="2"/>
  <c r="AS58" i="1"/>
  <c r="BK353" i="2"/>
  <c r="J1450" i="2"/>
  <c r="J286" i="3"/>
  <c r="BK351" i="4"/>
  <c r="BK347" i="4"/>
  <c r="J424" i="4"/>
  <c r="J386" i="4"/>
  <c r="BK281" i="4"/>
  <c r="J227" i="5"/>
  <c r="BK223" i="5"/>
  <c r="J146" i="5"/>
  <c r="J225" i="6"/>
  <c r="BK217" i="6"/>
  <c r="J169" i="7"/>
  <c r="J156" i="7"/>
  <c r="BK396" i="7"/>
  <c r="BK131" i="7"/>
  <c r="BK295" i="7"/>
  <c r="BK241" i="8"/>
  <c r="J126" i="8"/>
  <c r="BK599" i="9"/>
  <c r="J321" i="9"/>
  <c r="J550" i="9"/>
  <c r="J712" i="9"/>
  <c r="J212" i="10"/>
  <c r="BK138" i="10"/>
  <c r="BK152" i="10"/>
  <c r="J100" i="12"/>
  <c r="J307" i="14"/>
  <c r="BK420" i="14"/>
  <c r="J164" i="15"/>
  <c r="J270" i="15"/>
  <c r="BK90" i="16"/>
  <c r="J814" i="2"/>
  <c r="J1638" i="2"/>
  <c r="BK1220" i="2"/>
  <c r="J144" i="2"/>
  <c r="J138" i="2"/>
  <c r="BK1336" i="2"/>
  <c r="J220" i="2"/>
  <c r="J1336" i="2"/>
  <c r="J1813" i="2"/>
  <c r="BK1360" i="2"/>
  <c r="J2116" i="2"/>
  <c r="J1869" i="2"/>
  <c r="BK781" i="2"/>
  <c r="J127" i="3"/>
  <c r="J219" i="3"/>
  <c r="J315" i="4"/>
  <c r="J357" i="4"/>
  <c r="J232" i="4"/>
  <c r="J111" i="4"/>
  <c r="BK459" i="4"/>
  <c r="J432" i="4"/>
  <c r="J313" i="5"/>
  <c r="BK140" i="5"/>
  <c r="J321" i="5"/>
  <c r="J230" i="6"/>
  <c r="BK223" i="6"/>
  <c r="J386" i="7"/>
  <c r="J122" i="7"/>
  <c r="BK122" i="7"/>
  <c r="J201" i="7"/>
  <c r="J216" i="7"/>
  <c r="BK297" i="7"/>
  <c r="J112" i="8"/>
  <c r="J263" i="8"/>
  <c r="BK204" i="8"/>
  <c r="BK134" i="8"/>
  <c r="J278" i="8"/>
  <c r="BK210" i="8"/>
  <c r="J499" i="9"/>
  <c r="BK478" i="9"/>
  <c r="BK141" i="9"/>
  <c r="BK687" i="9"/>
  <c r="BK298" i="9"/>
  <c r="J391" i="9"/>
  <c r="J104" i="10"/>
  <c r="J208" i="10"/>
  <c r="BK113" i="11"/>
  <c r="J305" i="14"/>
  <c r="J424" i="14"/>
  <c r="BK397" i="14"/>
  <c r="BK125" i="15"/>
  <c r="BK228" i="15"/>
  <c r="J104" i="16"/>
  <c r="J360" i="2"/>
  <c r="BK1098" i="2"/>
  <c r="BK1463" i="2"/>
  <c r="BK1580" i="2"/>
  <c r="J1216" i="2"/>
  <c r="BK345" i="2"/>
  <c r="BK1188" i="2"/>
  <c r="BK199" i="2"/>
  <c r="J1572" i="2"/>
  <c r="BK822" i="2"/>
  <c r="J2006" i="2"/>
  <c r="J1401" i="2"/>
  <c r="BK214" i="2"/>
  <c r="BK168" i="3"/>
  <c r="BK355" i="4"/>
  <c r="J226" i="4"/>
  <c r="BK173" i="4"/>
  <c r="J450" i="4"/>
  <c r="J125" i="4"/>
  <c r="J471" i="4"/>
  <c r="BK160" i="5"/>
  <c r="J197" i="5"/>
  <c r="BK195" i="5"/>
  <c r="BK166" i="5"/>
  <c r="BK135" i="6"/>
  <c r="BK181" i="6"/>
  <c r="J147" i="6"/>
  <c r="BK190" i="7"/>
  <c r="BK145" i="7"/>
  <c r="BK256" i="7"/>
  <c r="J378" i="7"/>
  <c r="BK308" i="7"/>
  <c r="BK222" i="8"/>
  <c r="J273" i="8"/>
  <c r="BK100" i="8"/>
  <c r="J496" i="9"/>
  <c r="BK267" i="9"/>
  <c r="BK681" i="9"/>
  <c r="J379" i="9"/>
  <c r="J727" i="9"/>
  <c r="BK126" i="10"/>
  <c r="BK239" i="10"/>
  <c r="BK129" i="11"/>
  <c r="BK1326" i="2"/>
  <c r="BK176" i="2"/>
  <c r="J1213" i="2"/>
  <c r="BK1284" i="2"/>
  <c r="J1521" i="2"/>
  <c r="J741" i="2"/>
  <c r="BK1634" i="2"/>
  <c r="J1181" i="2"/>
  <c r="J909" i="2"/>
  <c r="J1195" i="2"/>
  <c r="BK2089" i="2"/>
  <c r="J1247" i="2"/>
  <c r="J228" i="3"/>
  <c r="BK473" i="4"/>
  <c r="J404" i="4"/>
  <c r="J367" i="4"/>
  <c r="BK155" i="4"/>
  <c r="J384" i="4"/>
  <c r="BK382" i="4"/>
  <c r="J275" i="5"/>
  <c r="J252" i="5"/>
  <c r="BK323" i="5"/>
  <c r="BK221" i="6"/>
  <c r="J192" i="6"/>
  <c r="BK230" i="7"/>
  <c r="BK371" i="7"/>
  <c r="BK157" i="8"/>
  <c r="BK252" i="8"/>
  <c r="BK616" i="9"/>
  <c r="J524" i="9"/>
  <c r="J696" i="9"/>
  <c r="BK332" i="9"/>
  <c r="BK490" i="9"/>
  <c r="J233" i="9"/>
  <c r="BK176" i="10"/>
  <c r="BK98" i="10"/>
  <c r="J117" i="11"/>
  <c r="BK98" i="12"/>
  <c r="BK384" i="14"/>
  <c r="J348" i="14"/>
  <c r="BK388" i="14"/>
  <c r="BK161" i="15"/>
  <c r="BK267" i="15"/>
  <c r="J239" i="15"/>
  <c r="BK1445" i="2"/>
  <c r="BK1450" i="2"/>
  <c r="BK944" i="2"/>
  <c r="J1702" i="2"/>
  <c r="J857" i="2"/>
  <c r="BK1382" i="2"/>
  <c r="J299" i="2"/>
  <c r="J1626" i="2"/>
  <c r="BK1632" i="2"/>
  <c r="BK1487" i="2"/>
  <c r="J944" i="2"/>
  <c r="J2120" i="2"/>
  <c r="BK1459" i="2"/>
  <c r="BK429" i="2"/>
  <c r="J101" i="3"/>
  <c r="BK396" i="4"/>
  <c r="BK198" i="4"/>
  <c r="BK420" i="4"/>
  <c r="J454" i="4"/>
  <c r="BK309" i="4"/>
  <c r="J317" i="5"/>
  <c r="BK279" i="5"/>
  <c r="BK103" i="5"/>
  <c r="J231" i="5"/>
  <c r="BK117" i="6"/>
  <c r="J221" i="6"/>
  <c r="BK358" i="7"/>
  <c r="J375" i="7"/>
  <c r="BK220" i="7"/>
  <c r="BK218" i="7"/>
  <c r="J316" i="7"/>
  <c r="BK216" i="7"/>
  <c r="BK243" i="8"/>
  <c r="BK233" i="8"/>
  <c r="J199" i="8"/>
  <c r="J569" i="9"/>
  <c r="BK373" i="9"/>
  <c r="J180" i="9"/>
  <c r="J516" i="9"/>
  <c r="J241" i="9"/>
  <c r="J352" i="9"/>
  <c r="BK124" i="10"/>
  <c r="BK191" i="10"/>
  <c r="J393" i="14"/>
  <c r="BK328" i="14"/>
  <c r="BK370" i="14"/>
  <c r="BK193" i="14"/>
  <c r="J161" i="15"/>
  <c r="BK218" i="15"/>
  <c r="BK958" i="2"/>
  <c r="BK1341" i="2"/>
  <c r="J348" i="2"/>
  <c r="J1431" i="2"/>
  <c r="BK1789" i="2"/>
  <c r="J1020" i="2"/>
  <c r="J1675" i="2"/>
  <c r="BK1167" i="2"/>
  <c r="J1672" i="2"/>
  <c r="J1331" i="2"/>
  <c r="BK2120" i="2"/>
  <c r="BK1840" i="2"/>
  <c r="BK348" i="2"/>
  <c r="BK135" i="3"/>
  <c r="BK428" i="4"/>
  <c r="J428" i="4"/>
  <c r="J394" i="4"/>
  <c r="J477" i="4"/>
  <c r="BK486" i="4"/>
  <c r="J473" i="4"/>
  <c r="BK111" i="4"/>
  <c r="BK287" i="5"/>
  <c r="BK225" i="5"/>
  <c r="BK273" i="5"/>
  <c r="BK131" i="6"/>
  <c r="J129" i="6"/>
  <c r="BK365" i="7"/>
  <c r="J232" i="7"/>
  <c r="BK280" i="7"/>
  <c r="J198" i="7"/>
  <c r="J365" i="7"/>
  <c r="BK138" i="8"/>
  <c r="J114" i="8"/>
  <c r="BK516" i="9"/>
  <c r="BK279" i="9"/>
  <c r="J633" i="9"/>
  <c r="J106" i="9"/>
  <c r="J602" i="9"/>
  <c r="BK709" i="9"/>
  <c r="J203" i="9"/>
  <c r="J235" i="10"/>
  <c r="BK118" i="10"/>
  <c r="J142" i="11"/>
  <c r="BK221" i="14"/>
  <c r="BK348" i="14"/>
  <c r="J177" i="14"/>
  <c r="BK251" i="15"/>
  <c r="J203" i="15"/>
  <c r="BK1724" i="2"/>
  <c r="BK247" i="2"/>
  <c r="J1237" i="2"/>
  <c r="BK1552" i="2"/>
  <c r="BK225" i="2"/>
  <c r="J1220" i="2"/>
  <c r="J272" i="2"/>
  <c r="J1491" i="2"/>
  <c r="J829" i="2"/>
  <c r="BK692" i="2"/>
  <c r="BK1365" i="2"/>
  <c r="BK436" i="2"/>
  <c r="BK1952" i="2"/>
  <c r="BK1258" i="2"/>
  <c r="J236" i="3"/>
  <c r="BK236" i="3"/>
  <c r="BK450" i="4"/>
  <c r="J242" i="4"/>
  <c r="J167" i="4"/>
  <c r="J295" i="4"/>
  <c r="J463" i="4"/>
  <c r="BK217" i="5"/>
  <c r="J207" i="5"/>
  <c r="BK266" i="5"/>
  <c r="J291" i="5"/>
  <c r="J164" i="6"/>
  <c r="J310" i="7"/>
  <c r="J278" i="7"/>
  <c r="BK265" i="7"/>
  <c r="BK323" i="7"/>
  <c r="BK319" i="7"/>
  <c r="BK440" i="7"/>
  <c r="BK197" i="8"/>
  <c r="J136" i="8"/>
  <c r="BK282" i="9"/>
  <c r="J306" i="9"/>
  <c r="BK693" i="9"/>
  <c r="J702" i="9"/>
  <c r="BK343" i="9"/>
  <c r="BK397" i="9"/>
  <c r="J162" i="10"/>
  <c r="J239" i="10"/>
  <c r="J101" i="11"/>
  <c r="J291" i="14"/>
  <c r="J267" i="14"/>
  <c r="BK432" i="14"/>
  <c r="J202" i="14"/>
  <c r="J122" i="15"/>
  <c r="BK183" i="15"/>
  <c r="J1684" i="2"/>
  <c r="BK1822" i="2"/>
  <c r="BK1295" i="2"/>
  <c r="BK333" i="2"/>
  <c r="BK1329" i="2"/>
  <c r="J1669" i="2"/>
  <c r="BK1051" i="2"/>
  <c r="J1658" i="2"/>
  <c r="J792" i="2"/>
  <c r="J1605" i="2"/>
  <c r="BK1352" i="2"/>
  <c r="J2082" i="2"/>
  <c r="J1789" i="2"/>
  <c r="BK426" i="2"/>
  <c r="J201" i="3"/>
  <c r="BK97" i="3"/>
  <c r="J319" i="4"/>
  <c r="J216" i="4"/>
  <c r="BK137" i="4"/>
  <c r="BK384" i="4"/>
  <c r="BK267" i="4"/>
  <c r="BK236" i="4"/>
  <c r="BK297" i="5"/>
  <c r="J281" i="5"/>
  <c r="J199" i="5"/>
  <c r="J213" i="6"/>
  <c r="J202" i="6"/>
  <c r="BK331" i="7"/>
  <c r="J218" i="7"/>
  <c r="BK212" i="7"/>
  <c r="BK413" i="7"/>
  <c r="J183" i="8"/>
  <c r="J204" i="8"/>
  <c r="BK521" i="9"/>
  <c r="BK180" i="9"/>
  <c r="BK195" i="9"/>
  <c r="J385" i="9"/>
  <c r="BK286" i="9"/>
  <c r="J221" i="9"/>
  <c r="J246" i="10"/>
  <c r="J142" i="10"/>
  <c r="J168" i="10"/>
  <c r="BK109" i="11"/>
  <c r="J139" i="14"/>
  <c r="J205" i="14"/>
  <c r="J96" i="14"/>
  <c r="BK107" i="15"/>
  <c r="BK186" i="15"/>
  <c r="BK1702" i="2"/>
  <c r="J586" i="2"/>
  <c r="J1363" i="2"/>
  <c r="J1678" i="2"/>
  <c r="J563" i="2"/>
  <c r="J1281" i="2"/>
  <c r="J1403" i="2"/>
  <c r="J485" i="2"/>
  <c r="J1419" i="2"/>
  <c r="J1302" i="2"/>
  <c r="J1954" i="2"/>
  <c r="J822" i="2"/>
  <c r="J281" i="3"/>
  <c r="J254" i="3"/>
  <c r="BK345" i="4"/>
  <c r="BK224" i="4"/>
  <c r="J341" i="4"/>
  <c r="BK482" i="4"/>
  <c r="BK133" i="4"/>
  <c r="J250" i="4"/>
  <c r="J127" i="5"/>
  <c r="BK187" i="5"/>
  <c r="J213" i="5"/>
  <c r="BK168" i="6"/>
  <c r="BK139" i="6"/>
  <c r="J428" i="7"/>
  <c r="J242" i="7"/>
  <c r="J209" i="7"/>
  <c r="J331" i="7"/>
  <c r="BK150" i="7"/>
  <c r="J108" i="8"/>
  <c r="J116" i="8"/>
  <c r="BK263" i="8"/>
  <c r="BK644" i="9"/>
  <c r="BK127" i="9"/>
  <c r="BK459" i="9"/>
  <c r="BK628" i="9"/>
  <c r="BK653" i="9"/>
  <c r="J724" i="9"/>
  <c r="J376" i="9"/>
  <c r="J102" i="10"/>
  <c r="J210" i="10"/>
  <c r="J124" i="10"/>
  <c r="J122" i="11"/>
  <c r="J416" i="14"/>
  <c r="J370" i="14"/>
  <c r="BK291" i="14"/>
  <c r="BK156" i="15"/>
  <c r="BK265" i="15"/>
  <c r="BK280" i="15"/>
  <c r="J1614" i="2"/>
  <c r="BK453" i="2"/>
  <c r="J1399" i="2"/>
  <c r="J325" i="2"/>
  <c r="J1370" i="2"/>
  <c r="BK1698" i="2"/>
  <c r="BK921" i="2"/>
  <c r="BK164" i="2"/>
  <c r="BK1216" i="2"/>
  <c r="BK1684" i="2"/>
  <c r="J1554" i="2"/>
  <c r="J627" i="2"/>
  <c r="J1996" i="2"/>
  <c r="J877" i="2"/>
  <c r="BK245" i="3"/>
  <c r="J149" i="3"/>
  <c r="BK234" i="4"/>
  <c r="BK461" i="4"/>
  <c r="J254" i="4"/>
  <c r="J291" i="4"/>
  <c r="J277" i="4"/>
  <c r="BK188" i="4"/>
  <c r="BK193" i="5"/>
  <c r="BK291" i="5"/>
  <c r="J297" i="5"/>
  <c r="BK141" i="6"/>
  <c r="J217" i="6"/>
  <c r="J430" i="7"/>
  <c r="J192" i="7"/>
  <c r="J234" i="7"/>
  <c r="BK278" i="7"/>
  <c r="J400" i="7"/>
  <c r="BK214" i="7"/>
  <c r="BK124" i="8"/>
  <c r="BK230" i="8"/>
  <c r="BK154" i="8"/>
  <c r="BK108" i="8"/>
  <c r="BK130" i="8"/>
  <c r="J161" i="8"/>
  <c r="BK340" i="9"/>
  <c r="J533" i="9"/>
  <c r="J354" i="9"/>
  <c r="BK633" i="9"/>
  <c r="BK493" i="9"/>
  <c r="BK206" i="10"/>
  <c r="BK197" i="10"/>
  <c r="J96" i="13"/>
  <c r="BK271" i="14"/>
  <c r="BK267" i="14"/>
  <c r="J341" i="14"/>
  <c r="BK132" i="15"/>
  <c r="BK203" i="15"/>
  <c r="J303" i="15"/>
  <c r="J1831" i="2"/>
  <c r="BK736" i="2"/>
  <c r="BK1358" i="2"/>
  <c r="J1724" i="2"/>
  <c r="BK739" i="2"/>
  <c r="BK1150" i="2"/>
  <c r="BK1813" i="2"/>
  <c r="BK1368" i="2"/>
  <c r="J422" i="2"/>
  <c r="BK1831" i="2"/>
  <c r="J1344" i="2"/>
  <c r="BK2096" i="2"/>
  <c r="J1578" i="2"/>
  <c r="J643" i="2"/>
  <c r="BK278" i="3"/>
  <c r="J143" i="3"/>
  <c r="J230" i="4"/>
  <c r="BK190" i="4"/>
  <c r="BK436" i="4"/>
  <c r="J145" i="4"/>
  <c r="J224" i="4"/>
  <c r="J313" i="4"/>
  <c r="J351" i="4"/>
  <c r="J396" i="4"/>
  <c r="J315" i="5"/>
  <c r="BK180" i="5"/>
  <c r="J137" i="5"/>
  <c r="BK125" i="5"/>
  <c r="J142" i="5"/>
  <c r="BK101" i="5"/>
  <c r="J172" i="6"/>
  <c r="J121" i="6"/>
  <c r="J290" i="7"/>
  <c r="BK312" i="7"/>
  <c r="J346" i="7"/>
  <c r="J398" i="7"/>
  <c r="J238" i="7"/>
  <c r="BK242" i="7"/>
  <c r="BK216" i="8"/>
  <c r="BK228" i="8"/>
  <c r="J407" i="9"/>
  <c r="J261" i="9"/>
  <c r="BK624" i="9"/>
  <c r="BK499" i="9"/>
  <c r="BK329" i="9"/>
  <c r="BK430" i="9"/>
  <c r="J110" i="10"/>
  <c r="J228" i="10"/>
  <c r="J136" i="10"/>
  <c r="J1529" i="2"/>
  <c r="J1624" i="2"/>
  <c r="BK1129" i="2"/>
  <c r="BK1658" i="2"/>
  <c r="BK902" i="2"/>
  <c r="BK1616" i="2"/>
  <c r="BK1057" i="2"/>
  <c r="BK447" i="2"/>
  <c r="J1326" i="2"/>
  <c r="J2042" i="2"/>
  <c r="J1429" i="2"/>
  <c r="BK254" i="3"/>
  <c r="BK274" i="3"/>
  <c r="J200" i="4"/>
  <c r="J275" i="4"/>
  <c r="J461" i="4"/>
  <c r="J469" i="4"/>
  <c r="BK325" i="4"/>
  <c r="J221" i="5"/>
  <c r="J258" i="5"/>
  <c r="BK268" i="5"/>
  <c r="J153" i="6"/>
  <c r="BK234" i="6"/>
  <c r="J222" i="7"/>
  <c r="BK304" i="7"/>
  <c r="J421" i="7"/>
  <c r="BK179" i="8"/>
  <c r="J252" i="8"/>
  <c r="J675" i="9"/>
  <c r="BK675" i="9"/>
  <c r="J628" i="9"/>
  <c r="J482" i="9"/>
  <c r="BK391" i="9"/>
  <c r="BK721" i="9"/>
  <c r="J166" i="9"/>
  <c r="J244" i="10"/>
  <c r="BK218" i="10"/>
  <c r="J99" i="11"/>
  <c r="BK180" i="14"/>
  <c r="BK386" i="14"/>
  <c r="BK256" i="14"/>
  <c r="BK307" i="14"/>
  <c r="BK136" i="15"/>
  <c r="J215" i="15"/>
  <c r="J1822" i="2"/>
  <c r="J204" i="2"/>
  <c r="BK1419" i="2"/>
  <c r="J569" i="2"/>
  <c r="BK1348" i="2"/>
  <c r="BK1620" i="2"/>
  <c r="J736" i="2"/>
  <c r="J1580" i="2"/>
  <c r="J600" i="2"/>
  <c r="J1552" i="2"/>
  <c r="BK1109" i="2"/>
  <c r="BK2075" i="2"/>
  <c r="J239" i="3"/>
  <c r="J208" i="3"/>
  <c r="BK109" i="4"/>
  <c r="BK307" i="4"/>
  <c r="J220" i="4"/>
  <c r="BK218" i="4"/>
  <c r="J369" i="4"/>
  <c r="J365" i="4"/>
  <c r="J319" i="5"/>
  <c r="BK115" i="5"/>
  <c r="J125" i="5"/>
  <c r="BK262" i="5"/>
  <c r="BK175" i="6"/>
  <c r="J105" i="6"/>
  <c r="BK435" i="7"/>
  <c r="J270" i="7"/>
  <c r="J141" i="7"/>
  <c r="J250" i="7"/>
  <c r="J177" i="8"/>
  <c r="BK120" i="8"/>
  <c r="BK106" i="8"/>
  <c r="J639" i="9"/>
  <c r="J120" i="9"/>
  <c r="BK364" i="9"/>
  <c r="BK569" i="9"/>
  <c r="J636" i="9"/>
  <c r="J114" i="10"/>
  <c r="BK104" i="10"/>
  <c r="BK135" i="11"/>
  <c r="BK264" i="14"/>
  <c r="J221" i="14"/>
  <c r="J142" i="14"/>
  <c r="BK150" i="15"/>
  <c r="J277" i="15"/>
  <c r="J124" i="16"/>
  <c r="BK514" i="2"/>
  <c r="BK1068" i="2"/>
  <c r="BK1546" i="2"/>
  <c r="J199" i="2"/>
  <c r="J1153" i="2"/>
  <c r="BK1624" i="2"/>
  <c r="BK1230" i="2"/>
  <c r="J1729" i="2"/>
  <c r="J1498" i="2"/>
  <c r="BK468" i="2"/>
  <c r="J1999" i="2"/>
  <c r="J843" i="2"/>
  <c r="BK176" i="3"/>
  <c r="BK93" i="3"/>
  <c r="BK222" i="4"/>
  <c r="J256" i="4"/>
  <c r="BK149" i="4"/>
  <c r="J163" i="4"/>
  <c r="J390" i="4"/>
  <c r="BK390" i="4"/>
  <c r="J168" i="5"/>
  <c r="J103" i="5"/>
  <c r="J191" i="5"/>
  <c r="BK182" i="5"/>
  <c r="BK164" i="6"/>
  <c r="J208" i="6"/>
  <c r="BK327" i="7"/>
  <c r="BK163" i="7"/>
  <c r="J207" i="7"/>
  <c r="J409" i="7"/>
  <c r="J137" i="7"/>
  <c r="J241" i="8"/>
  <c r="J243" i="8"/>
  <c r="BK104" i="8"/>
  <c r="J400" i="9"/>
  <c r="BK347" i="9"/>
  <c r="BK664" i="9"/>
  <c r="BK376" i="9"/>
  <c r="J454" i="9"/>
  <c r="J218" i="10"/>
  <c r="J152" i="10"/>
  <c r="J128" i="10"/>
  <c r="J94" i="13"/>
  <c r="BK282" i="14"/>
  <c r="BK174" i="14"/>
  <c r="BK218" i="14"/>
  <c r="J218" i="15"/>
  <c r="J191" i="15"/>
  <c r="BK109" i="16"/>
  <c r="BK1425" i="2"/>
  <c r="J126" i="2"/>
  <c r="BK1206" i="2"/>
  <c r="BK220" i="2"/>
  <c r="J1036" i="2"/>
  <c r="J1616" i="2"/>
  <c r="J1160" i="2"/>
  <c r="J168" i="2"/>
  <c r="J1305" i="2"/>
  <c r="BK1610" i="2"/>
  <c r="J1546" i="2"/>
  <c r="J2075" i="2"/>
  <c r="J1341" i="2"/>
  <c r="BK143" i="3"/>
  <c r="BK130" i="3"/>
  <c r="BK365" i="4"/>
  <c r="J283" i="4"/>
  <c r="J325" i="4"/>
  <c r="BK145" i="4"/>
  <c r="BK289" i="4"/>
  <c r="BK256" i="4"/>
  <c r="BK310" i="5"/>
  <c r="J304" i="5"/>
  <c r="J152" i="5"/>
  <c r="BK162" i="6"/>
  <c r="J228" i="7"/>
  <c r="BK394" i="7"/>
  <c r="J163" i="7"/>
  <c r="BK160" i="7"/>
  <c r="J280" i="8"/>
  <c r="BK239" i="8"/>
  <c r="J430" i="9"/>
  <c r="BK350" i="9"/>
  <c r="BK221" i="9"/>
  <c r="BK550" i="9"/>
  <c r="J565" i="9"/>
  <c r="BK718" i="9"/>
  <c r="BK176" i="9"/>
  <c r="J233" i="10"/>
  <c r="J150" i="10"/>
  <c r="BK131" i="11"/>
  <c r="BK436" i="14"/>
  <c r="BK295" i="14"/>
  <c r="J316" i="14"/>
  <c r="BK110" i="15"/>
  <c r="J140" i="15"/>
  <c r="BK104" i="15"/>
  <c r="BK1607" i="2"/>
  <c r="J151" i="2"/>
  <c r="J1112" i="2"/>
  <c r="J1379" i="2"/>
  <c r="J1170" i="2"/>
  <c r="BK204" i="2"/>
  <c r="J1550" i="2"/>
  <c r="BK1153" i="2"/>
  <c r="J702" i="2"/>
  <c r="J1295" i="2"/>
  <c r="BK292" i="2"/>
  <c r="BK1590" i="2"/>
  <c r="BK198" i="3"/>
  <c r="J93" i="3"/>
  <c r="BK246" i="4"/>
  <c r="J331" i="4"/>
  <c r="J198" i="4"/>
  <c r="J307" i="4"/>
  <c r="J214" i="4"/>
  <c r="BK245" i="5"/>
  <c r="BK142" i="5"/>
  <c r="J271" i="5"/>
  <c r="BK302" i="5"/>
  <c r="J232" i="6"/>
  <c r="J151" i="6"/>
  <c r="BK139" i="7"/>
  <c r="J226" i="7"/>
  <c r="BK390" i="7"/>
  <c r="J272" i="7"/>
  <c r="BK182" i="7"/>
  <c r="J206" i="8"/>
  <c r="J247" i="8"/>
  <c r="J572" i="9"/>
  <c r="J286" i="9"/>
  <c r="BK394" i="9"/>
  <c r="BK684" i="9"/>
  <c r="BK352" i="9"/>
  <c r="BK513" i="9"/>
  <c r="J100" i="10"/>
  <c r="BK116" i="10"/>
  <c r="J108" i="10"/>
  <c r="J105" i="11"/>
  <c r="J406" i="14"/>
  <c r="J288" i="14"/>
  <c r="BK313" i="14"/>
  <c r="J284" i="15"/>
  <c r="BK153" i="15"/>
  <c r="BK128" i="15"/>
  <c r="J1026" i="2"/>
  <c r="BK1501" i="2"/>
  <c r="J492" i="2"/>
  <c r="BK1237" i="2"/>
  <c r="BK1622" i="2"/>
  <c r="J247" i="2"/>
  <c r="J1298" i="2"/>
  <c r="BK1576" i="2"/>
  <c r="BK1415" i="2"/>
  <c r="BK2104" i="2"/>
  <c r="J1393" i="2"/>
  <c r="J264" i="3"/>
  <c r="BK101" i="3"/>
  <c r="BK141" i="4"/>
  <c r="J434" i="4"/>
  <c r="J196" i="4"/>
  <c r="J285" i="4"/>
  <c r="BK210" i="4"/>
  <c r="BK206" i="4"/>
  <c r="BK293" i="5"/>
  <c r="BK150" i="5"/>
  <c r="J187" i="5"/>
  <c r="BK196" i="6"/>
  <c r="BK145" i="6"/>
  <c r="BK207" i="7"/>
  <c r="BK129" i="7"/>
  <c r="J124" i="7"/>
  <c r="BK226" i="7"/>
  <c r="J392" i="7"/>
  <c r="BK136" i="8"/>
  <c r="J134" i="8"/>
  <c r="J503" i="9"/>
  <c r="BK530" i="9"/>
  <c r="J650" i="9"/>
  <c r="J559" i="9"/>
  <c r="BK578" i="9"/>
  <c r="J148" i="10"/>
  <c r="J180" i="10"/>
  <c r="BK97" i="11"/>
  <c r="BK211" i="14"/>
  <c r="J297" i="14"/>
  <c r="BK345" i="14"/>
  <c r="BK239" i="15"/>
  <c r="BK242" i="15"/>
  <c r="BK221" i="15"/>
  <c r="J1407" i="2"/>
  <c r="BK1796" i="2"/>
  <c r="J1346" i="2"/>
  <c r="J851" i="2"/>
  <c r="J1433" i="2"/>
  <c r="BK1403" i="2"/>
  <c r="J807" i="2"/>
  <c r="J1445" i="2"/>
  <c r="J333" i="2"/>
  <c r="BK492" i="2"/>
  <c r="J1167" i="2"/>
  <c r="BK2006" i="2"/>
  <c r="BK1073" i="2"/>
  <c r="J204" i="3"/>
  <c r="BK187" i="3"/>
  <c r="BK463" i="4"/>
  <c r="BK184" i="4"/>
  <c r="BK171" i="4"/>
  <c r="J382" i="4"/>
  <c r="BK248" i="4"/>
  <c r="J234" i="4"/>
  <c r="J148" i="5"/>
  <c r="BK111" i="5"/>
  <c r="BK321" i="5"/>
  <c r="BK179" i="6"/>
  <c r="J157" i="6"/>
  <c r="J162" i="6"/>
  <c r="J282" i="7"/>
  <c r="J254" i="7"/>
  <c r="J175" i="7"/>
  <c r="BK301" i="7"/>
  <c r="J143" i="7"/>
  <c r="J186" i="7"/>
  <c r="J254" i="8"/>
  <c r="J237" i="8"/>
  <c r="J169" i="8"/>
  <c r="J128" i="8"/>
  <c r="BK183" i="8"/>
  <c r="BK593" i="9"/>
  <c r="BK120" i="9"/>
  <c r="J474" i="9"/>
  <c r="BK503" i="9"/>
  <c r="BK727" i="9"/>
  <c r="BK207" i="9"/>
  <c r="BK144" i="10"/>
  <c r="BK230" i="10"/>
  <c r="J113" i="11"/>
  <c r="J345" i="14"/>
  <c r="BK364" i="14"/>
  <c r="BK284" i="15"/>
  <c r="BK140" i="15"/>
  <c r="J107" i="15"/>
  <c r="BK96" i="16"/>
  <c r="BK851" i="2"/>
  <c r="J1562" i="2"/>
  <c r="BK1192" i="2"/>
  <c r="J134" i="2"/>
  <c r="BK126" i="2"/>
  <c r="BK1393" i="2"/>
  <c r="J229" i="2"/>
  <c r="J902" i="2"/>
  <c r="J1750" i="2"/>
  <c r="BK1542" i="2"/>
  <c r="BK529" i="2"/>
  <c r="J210" i="6"/>
  <c r="J329" i="7"/>
  <c r="J435" i="7"/>
  <c r="J248" i="7"/>
  <c r="J244" i="7"/>
  <c r="J440" i="7"/>
  <c r="BK110" i="8"/>
  <c r="BK189" i="8"/>
  <c r="J110" i="8"/>
  <c r="BK538" i="9"/>
  <c r="BK572" i="9"/>
  <c r="BK536" i="9"/>
  <c r="BK544" i="9"/>
  <c r="J536" i="9"/>
  <c r="J164" i="10"/>
  <c r="BK156" i="10"/>
  <c r="J109" i="11"/>
  <c r="J1227" i="2"/>
  <c r="BK1372" i="2"/>
  <c r="BK282" i="2"/>
  <c r="J1150" i="2"/>
  <c r="J1348" i="2"/>
  <c r="BK1570" i="2"/>
  <c r="BK883" i="2"/>
  <c r="BK1566" i="2"/>
  <c r="J1354" i="2"/>
  <c r="BK2109" i="2"/>
  <c r="BK1356" i="2"/>
  <c r="J155" i="3"/>
  <c r="BK201" i="3"/>
  <c r="J347" i="4"/>
  <c r="J448" i="4"/>
  <c r="BK454" i="4"/>
  <c r="J412" i="4"/>
  <c r="BK254" i="4"/>
  <c r="BK258" i="4"/>
  <c r="J244" i="4"/>
  <c r="BK172" i="5"/>
  <c r="J164" i="5"/>
  <c r="BK146" i="5"/>
  <c r="BK206" i="6"/>
  <c r="J117" i="6"/>
  <c r="J230" i="7"/>
  <c r="BK141" i="7"/>
  <c r="J246" i="7"/>
  <c r="BK199" i="8"/>
  <c r="J256" i="8"/>
  <c r="BK264" i="9"/>
  <c r="BK233" i="9"/>
  <c r="BK647" i="9"/>
  <c r="BK518" i="9"/>
  <c r="BK170" i="9"/>
  <c r="BK193" i="10"/>
  <c r="J146" i="10"/>
  <c r="BK146" i="10"/>
  <c r="BK126" i="11"/>
  <c r="BK103" i="11"/>
  <c r="J285" i="14"/>
  <c r="J390" i="14"/>
  <c r="J260" i="15"/>
  <c r="BK173" i="15"/>
  <c r="J183" i="15"/>
  <c r="J1566" i="2"/>
  <c r="J1707" i="2"/>
  <c r="J796" i="2"/>
  <c r="J1192" i="2"/>
  <c r="BK1405" i="2"/>
  <c r="BK811" i="2"/>
  <c r="BK1532" i="2"/>
  <c r="J863" i="2"/>
  <c r="J457" i="2"/>
  <c r="BK1346" i="2"/>
  <c r="BK267" i="2"/>
  <c r="J1840" i="2"/>
  <c r="J727" i="2"/>
  <c r="BK248" i="3"/>
  <c r="J168" i="3"/>
  <c r="J337" i="4"/>
  <c r="J218" i="4"/>
  <c r="BK416" i="4"/>
  <c r="J289" i="4"/>
  <c r="BK275" i="4"/>
  <c r="J154" i="5"/>
  <c r="J279" i="5"/>
  <c r="BK304" i="5"/>
  <c r="J109" i="5"/>
  <c r="J189" i="6"/>
  <c r="J99" i="6"/>
  <c r="BK188" i="7"/>
  <c r="J352" i="7"/>
  <c r="BK316" i="7"/>
  <c r="J188" i="7"/>
  <c r="J226" i="8"/>
  <c r="J150" i="8"/>
  <c r="BK169" i="8"/>
  <c r="BK345" i="9"/>
  <c r="J540" i="9"/>
  <c r="BK614" i="9"/>
  <c r="J616" i="9"/>
  <c r="J561" i="9"/>
  <c r="J706" i="9"/>
  <c r="J153" i="9"/>
  <c r="BK170" i="10"/>
  <c r="J191" i="10"/>
  <c r="J95" i="11"/>
  <c r="J409" i="14"/>
  <c r="BK355" i="14"/>
  <c r="BK406" i="14"/>
  <c r="J150" i="15"/>
  <c r="J132" i="15"/>
  <c r="BK93" i="16"/>
  <c r="BK1598" i="2"/>
  <c r="J1427" i="2"/>
  <c r="J514" i="2"/>
  <c r="J1258" i="2"/>
  <c r="BK1650" i="2"/>
  <c r="J1243" i="2"/>
  <c r="J157" i="2"/>
  <c r="J1382" i="2"/>
  <c r="J464" i="2"/>
  <c r="BK1695" i="2"/>
  <c r="J1057" i="2"/>
  <c r="BK2082" i="2"/>
  <c r="J1339" i="2"/>
  <c r="BK281" i="3"/>
  <c r="J176" i="3"/>
  <c r="BK214" i="4"/>
  <c r="J305" i="4"/>
  <c r="J206" i="4"/>
  <c r="J240" i="4"/>
  <c r="BK161" i="4"/>
  <c r="BK418" i="4"/>
  <c r="J135" i="5"/>
  <c r="J308" i="5"/>
  <c r="BK107" i="5"/>
  <c r="J131" i="6"/>
  <c r="J185" i="6"/>
  <c r="J187" i="6"/>
  <c r="BK276" i="7"/>
  <c r="J139" i="7"/>
  <c r="BK344" i="7"/>
  <c r="J327" i="7"/>
  <c r="BK177" i="8"/>
  <c r="J193" i="8"/>
  <c r="BK587" i="9"/>
  <c r="BK212" i="9"/>
  <c r="J370" i="9"/>
  <c r="J507" i="9"/>
  <c r="J337" i="9"/>
  <c r="BK337" i="9"/>
  <c r="J237" i="10"/>
  <c r="BK158" i="10"/>
  <c r="J135" i="11"/>
  <c r="J131" i="11"/>
  <c r="J250" i="14"/>
  <c r="BK121" i="14"/>
  <c r="BK177" i="14"/>
  <c r="BK285" i="14"/>
  <c r="BK291" i="15"/>
  <c r="BK194" i="15"/>
  <c r="BK1288" i="2"/>
  <c r="J1727" i="2"/>
  <c r="BK1054" i="2"/>
  <c r="BK1742" i="2"/>
  <c r="J750" i="2"/>
  <c r="BK1350" i="2"/>
  <c r="BK408" i="2"/>
  <c r="J1350" i="2"/>
  <c r="BK457" i="2"/>
  <c r="BK1672" i="2"/>
  <c r="BK1143" i="2"/>
  <c r="J1910" i="2"/>
  <c r="J1146" i="2"/>
  <c r="J152" i="3"/>
  <c r="J270" i="3"/>
  <c r="J153" i="4"/>
  <c r="BK380" i="4"/>
  <c r="BK250" i="4"/>
  <c r="J480" i="4"/>
  <c r="BK212" i="4"/>
  <c r="BK271" i="5"/>
  <c r="BK189" i="5"/>
  <c r="J234" i="5"/>
  <c r="J123" i="5"/>
  <c r="BK154" i="5"/>
  <c r="BK149" i="6"/>
  <c r="BK405" i="7"/>
  <c r="J150" i="7"/>
  <c r="J419" i="7"/>
  <c r="J350" i="7"/>
  <c r="J210" i="8"/>
  <c r="BK128" i="8"/>
  <c r="J538" i="9"/>
  <c r="BK250" i="9"/>
  <c r="J493" i="9"/>
  <c r="BK469" i="9"/>
  <c r="J655" i="9"/>
  <c r="BK153" i="9"/>
  <c r="J185" i="10"/>
  <c r="J193" i="10"/>
  <c r="BK180" i="10"/>
  <c r="BK117" i="11"/>
  <c r="BK277" i="14"/>
  <c r="J271" i="14"/>
  <c r="BK133" i="14"/>
  <c r="BK244" i="15"/>
  <c r="J128" i="15"/>
  <c r="J247" i="15"/>
  <c r="BK87" i="16"/>
  <c r="J712" i="2"/>
  <c r="BK1456" i="2"/>
  <c r="BK464" i="2"/>
  <c r="BK1437" i="2"/>
  <c r="J1796" i="2"/>
  <c r="BK422" i="2"/>
  <c r="J1574" i="2"/>
  <c r="BK569" i="2"/>
  <c r="J1576" i="2"/>
  <c r="BK1064" i="2"/>
  <c r="J1989" i="2"/>
  <c r="BK1132" i="2"/>
  <c r="J195" i="3"/>
  <c r="J430" i="4"/>
  <c r="BK367" i="4"/>
  <c r="J311" i="4"/>
  <c r="J161" i="4"/>
  <c r="BK113" i="4"/>
  <c r="BK404" i="4"/>
  <c r="J245" i="5"/>
  <c r="J178" i="5"/>
  <c r="J115" i="5"/>
  <c r="BK213" i="6"/>
  <c r="BK101" i="6"/>
  <c r="J111" i="6"/>
  <c r="BK425" i="7"/>
  <c r="J388" i="7"/>
  <c r="BK356" i="7"/>
  <c r="J216" i="8"/>
  <c r="J102" i="8"/>
  <c r="BK159" i="8"/>
  <c r="BK113" i="9"/>
  <c r="BK575" i="9"/>
  <c r="J544" i="9"/>
  <c r="J587" i="9"/>
  <c r="BK416" i="9"/>
  <c r="J199" i="10"/>
  <c r="J138" i="10"/>
  <c r="J111" i="11"/>
  <c r="BK171" i="14"/>
  <c r="BK246" i="14"/>
  <c r="BK373" i="14"/>
  <c r="BK257" i="15"/>
  <c r="BK298" i="15"/>
  <c r="BK116" i="16"/>
  <c r="J1254" i="2"/>
  <c r="J1284" i="2"/>
  <c r="BK337" i="2"/>
  <c r="BK890" i="2"/>
  <c r="BK1331" i="2"/>
  <c r="J176" i="2"/>
  <c r="J1177" i="2"/>
  <c r="J195" i="2"/>
  <c r="J1568" i="2"/>
  <c r="J1068" i="2"/>
  <c r="BK2078" i="2"/>
  <c r="BK1181" i="2"/>
  <c r="BK210" i="3"/>
  <c r="J198" i="3"/>
  <c r="BK208" i="4"/>
  <c r="BK471" i="4"/>
  <c r="BK165" i="4"/>
  <c r="J105" i="4"/>
  <c r="BK191" i="5"/>
  <c r="BK131" i="5"/>
  <c r="J211" i="5"/>
  <c r="BK240" i="5"/>
  <c r="BK103" i="6"/>
  <c r="J149" i="6"/>
  <c r="BK261" i="7"/>
  <c r="J295" i="7"/>
  <c r="J319" i="7"/>
  <c r="BK184" i="7"/>
  <c r="BK244" i="7"/>
  <c r="J265" i="8"/>
  <c r="J171" i="8"/>
  <c r="BK438" i="9"/>
  <c r="J614" i="9"/>
  <c r="J359" i="9"/>
  <c r="J446" i="9"/>
  <c r="BK158" i="9"/>
  <c r="BK306" i="9"/>
  <c r="BK201" i="10"/>
  <c r="BK130" i="10"/>
  <c r="BK124" i="11"/>
  <c r="J320" i="14"/>
  <c r="J180" i="14"/>
  <c r="BK202" i="14"/>
  <c r="BK98" i="15"/>
  <c r="BK122" i="15"/>
  <c r="J180" i="15"/>
  <c r="BK1274" i="2"/>
  <c r="J1586" i="2"/>
  <c r="BK1041" i="2"/>
  <c r="J1628" i="2"/>
  <c r="BK863" i="2"/>
  <c r="J1459" i="2"/>
  <c r="J341" i="2"/>
  <c r="BK1601" i="2"/>
  <c r="J1041" i="2"/>
  <c r="BK1578" i="2"/>
  <c r="J1443" i="2"/>
  <c r="J873" i="2"/>
  <c r="J1738" i="2"/>
  <c r="J252" i="2"/>
  <c r="BK127" i="3"/>
  <c r="J378" i="4"/>
  <c r="BK196" i="4"/>
  <c r="J141" i="4"/>
  <c r="BK440" i="4"/>
  <c r="BK341" i="4"/>
  <c r="J363" i="4"/>
  <c r="J398" i="4"/>
  <c r="J248" i="5"/>
  <c r="BK250" i="5"/>
  <c r="BK121" i="5"/>
  <c r="J215" i="5"/>
  <c r="BK121" i="6"/>
  <c r="BK202" i="6"/>
  <c r="BK341" i="7"/>
  <c r="BK400" i="7"/>
  <c r="J358" i="7"/>
  <c r="J182" i="7"/>
  <c r="BK263" i="7"/>
  <c r="BK278" i="8"/>
  <c r="J118" i="8"/>
  <c r="BK247" i="8"/>
  <c r="J167" i="8"/>
  <c r="J260" i="8"/>
  <c r="BK126" i="8"/>
  <c r="BK407" i="9"/>
  <c r="BK596" i="9"/>
  <c r="J332" i="9"/>
  <c r="J388" i="9"/>
  <c r="BK367" i="9"/>
  <c r="BK199" i="10"/>
  <c r="BK128" i="10"/>
  <c r="BK142" i="11"/>
  <c r="J299" i="14"/>
  <c r="J108" i="14"/>
  <c r="J295" i="14"/>
  <c r="BK180" i="15"/>
  <c r="BK143" i="15"/>
  <c r="BK176" i="15"/>
  <c r="J1223" i="2"/>
  <c r="BK1750" i="2"/>
  <c r="BK1281" i="2"/>
  <c r="BK1586" i="2"/>
  <c r="BK1675" i="2"/>
  <c r="J890" i="2"/>
  <c r="BK1568" i="2"/>
  <c r="J1064" i="2"/>
  <c r="BK1572" i="2"/>
  <c r="J1372" i="2"/>
  <c r="BK748" i="2"/>
  <c r="J2078" i="2"/>
  <c r="BK1324" i="2"/>
  <c r="BK329" i="2"/>
  <c r="BK104" i="3"/>
  <c r="BK422" i="4"/>
  <c r="J349" i="4"/>
  <c r="J113" i="4"/>
  <c r="BK394" i="4"/>
  <c r="J273" i="4"/>
  <c r="J190" i="4"/>
  <c r="BK335" i="4"/>
  <c r="J260" i="5"/>
  <c r="J285" i="5"/>
  <c r="J117" i="5"/>
  <c r="BK184" i="5"/>
  <c r="J127" i="6"/>
  <c r="J179" i="6"/>
  <c r="J373" i="7"/>
  <c r="J220" i="7"/>
  <c r="BK382" i="7"/>
  <c r="BK299" i="7"/>
  <c r="J367" i="7"/>
  <c r="BK175" i="8"/>
  <c r="BK132" i="8"/>
  <c r="J687" i="9"/>
  <c r="J423" i="9"/>
  <c r="BK106" i="9"/>
  <c r="J599" i="9"/>
  <c r="J382" i="9"/>
  <c r="BK255" i="9"/>
  <c r="BK185" i="10"/>
  <c r="BK112" i="10"/>
  <c r="J137" i="11"/>
  <c r="J1793" i="2"/>
  <c r="BK843" i="2"/>
  <c r="J1405" i="2"/>
  <c r="BK1413" i="2"/>
  <c r="BK511" i="2"/>
  <c r="J1439" i="2"/>
  <c r="BK209" i="2"/>
  <c r="J1594" i="2"/>
  <c r="J440" i="2"/>
  <c r="J1952" i="2"/>
  <c r="BK1112" i="2"/>
  <c r="BK149" i="3"/>
  <c r="BK190" i="3"/>
  <c r="J157" i="4"/>
  <c r="BK117" i="4"/>
  <c r="BK200" i="4"/>
  <c r="J188" i="4"/>
  <c r="J212" i="4"/>
  <c r="BK231" i="5"/>
  <c r="J201" i="5"/>
  <c r="BK117" i="5"/>
  <c r="BK189" i="6"/>
  <c r="BK129" i="6"/>
  <c r="BK375" i="7"/>
  <c r="BK373" i="7"/>
  <c r="J341" i="7"/>
  <c r="J185" i="8"/>
  <c r="J132" i="8"/>
  <c r="J163" i="8"/>
  <c r="BK334" i="9"/>
  <c r="J593" i="9"/>
  <c r="J666" i="9"/>
  <c r="BK706" i="9"/>
  <c r="BK294" i="9"/>
  <c r="J220" i="10"/>
  <c r="BK204" i="10"/>
  <c r="J97" i="11"/>
  <c r="BK122" i="11"/>
  <c r="J274" i="14"/>
  <c r="J355" i="14"/>
  <c r="BK287" i="15"/>
  <c r="BK249" i="15"/>
  <c r="BK124" i="16"/>
  <c r="BK800" i="2"/>
  <c r="BK1305" i="2"/>
  <c r="BK433" i="2"/>
  <c r="BK1078" i="2"/>
  <c r="BK1517" i="2"/>
  <c r="BK187" i="2"/>
  <c r="BK1344" i="2"/>
  <c r="J314" i="2"/>
  <c r="J1548" i="2"/>
  <c r="J739" i="2"/>
  <c r="BK1869" i="2"/>
  <c r="J1029" i="2"/>
  <c r="BK195" i="3"/>
  <c r="BK349" i="4"/>
  <c r="BK115" i="4"/>
  <c r="BK469" i="4"/>
  <c r="J279" i="4"/>
  <c r="BK121" i="4"/>
  <c r="BK444" i="4"/>
  <c r="BK215" i="5"/>
  <c r="J156" i="5"/>
  <c r="J182" i="5"/>
  <c r="BK199" i="5"/>
  <c r="J223" i="6"/>
  <c r="BK210" i="6"/>
  <c r="BK272" i="7"/>
  <c r="J131" i="7"/>
  <c r="J371" i="7"/>
  <c r="BK259" i="7"/>
  <c r="J189" i="8"/>
  <c r="J130" i="8"/>
  <c r="J609" i="9"/>
  <c r="J298" i="9"/>
  <c r="J212" i="9"/>
  <c r="J547" i="9"/>
  <c r="BK132" i="9"/>
  <c r="J715" i="9"/>
  <c r="BK187" i="10"/>
  <c r="J214" i="10"/>
  <c r="J174" i="10"/>
  <c r="J420" i="14"/>
  <c r="BK259" i="14"/>
  <c r="BK293" i="14"/>
  <c r="BK297" i="14"/>
  <c r="J110" i="15"/>
  <c r="J90" i="16"/>
  <c r="J837" i="2"/>
  <c r="J1291" i="2"/>
  <c r="J267" i="2"/>
  <c r="J1060" i="2"/>
  <c r="J1388" i="2"/>
  <c r="J784" i="2"/>
  <c r="J1494" i="2"/>
  <c r="J775" i="2"/>
  <c r="BK1554" i="2"/>
  <c r="J1413" i="2"/>
  <c r="J2109" i="2"/>
  <c r="BK1421" i="2"/>
  <c r="BK258" i="3"/>
  <c r="BK155" i="3"/>
  <c r="BK178" i="4"/>
  <c r="BK204" i="4"/>
  <c r="BK319" i="4"/>
  <c r="BK371" i="4"/>
  <c r="J359" i="4"/>
  <c r="J258" i="4"/>
  <c r="J262" i="5"/>
  <c r="BK213" i="5"/>
  <c r="J133" i="5"/>
  <c r="BK123" i="5"/>
  <c r="BK133" i="6"/>
  <c r="J137" i="6"/>
  <c r="J256" i="7"/>
  <c r="J417" i="7"/>
  <c r="J148" i="7"/>
  <c r="BK415" i="7"/>
  <c r="J158" i="7"/>
  <c r="BK267" i="8"/>
  <c r="BK212" i="8"/>
  <c r="BK254" i="8"/>
  <c r="BK602" i="9"/>
  <c r="BK605" i="9"/>
  <c r="BK486" i="9"/>
  <c r="J624" i="9"/>
  <c r="BK192" i="9"/>
  <c r="BK108" i="10"/>
  <c r="J120" i="10"/>
  <c r="BK139" i="11"/>
  <c r="BK400" i="14"/>
  <c r="J293" i="14"/>
  <c r="J379" i="14"/>
  <c r="BK191" i="15"/>
  <c r="J291" i="15"/>
  <c r="J194" i="15"/>
  <c r="BK104" i="16"/>
  <c r="J559" i="2"/>
  <c r="BK1431" i="2"/>
  <c r="J759" i="2"/>
  <c r="BK1443" i="2"/>
  <c r="BK1793" i="2"/>
  <c r="BK590" i="2"/>
  <c r="BK1558" i="2"/>
  <c r="J1073" i="2"/>
  <c r="BK1494" i="2"/>
  <c r="J1463" i="2"/>
  <c r="BK555" i="2"/>
  <c r="J1992" i="2"/>
  <c r="J811" i="2"/>
  <c r="J245" i="3"/>
  <c r="BK438" i="4"/>
  <c r="J333" i="4"/>
  <c r="J135" i="4"/>
  <c r="BK105" i="4"/>
  <c r="BK392" i="4"/>
  <c r="J355" i="4"/>
  <c r="BK285" i="4"/>
  <c r="J250" i="5"/>
  <c r="BK127" i="5"/>
  <c r="J205" i="5"/>
  <c r="J204" i="6"/>
  <c r="J265" i="7"/>
  <c r="BK228" i="7"/>
  <c r="J380" i="7"/>
  <c r="J405" i="7"/>
  <c r="J261" i="7"/>
  <c r="J165" i="8"/>
  <c r="J173" i="8"/>
  <c r="BK655" i="9"/>
  <c r="BK690" i="9"/>
  <c r="J584" i="9"/>
  <c r="J310" i="9"/>
  <c r="BK581" i="9"/>
  <c r="BK222" i="10"/>
  <c r="BK246" i="10"/>
  <c r="BK160" i="10"/>
  <c r="BK92" i="12"/>
  <c r="BK108" i="14"/>
  <c r="BK324" i="14"/>
  <c r="BK376" i="14"/>
  <c r="J262" i="15"/>
  <c r="BK212" i="15"/>
  <c r="J116" i="16"/>
  <c r="J1277" i="2"/>
  <c r="J1360" i="2"/>
  <c r="BK239" i="2"/>
  <c r="J287" i="2"/>
  <c r="BK1395" i="2"/>
  <c r="J847" i="2"/>
  <c r="J1620" i="2"/>
  <c r="BK1312" i="2"/>
  <c r="BK1727" i="2"/>
  <c r="BK1534" i="2"/>
  <c r="BK623" i="2"/>
  <c r="BK2042" i="2"/>
  <c r="J1411" i="2"/>
  <c r="J191" i="2"/>
  <c r="J278" i="3"/>
  <c r="J371" i="4"/>
  <c r="J202" i="4"/>
  <c r="J343" i="4"/>
  <c r="BK119" i="4"/>
  <c r="BK293" i="4"/>
  <c r="BK182" i="4"/>
  <c r="J166" i="5"/>
  <c r="BK219" i="5"/>
  <c r="BK234" i="5"/>
  <c r="BK160" i="6"/>
  <c r="J170" i="6"/>
  <c r="J179" i="7"/>
  <c r="BK428" i="7"/>
  <c r="BK133" i="7"/>
  <c r="BK137" i="7"/>
  <c r="J271" i="8"/>
  <c r="BK269" i="8"/>
  <c r="BK150" i="8"/>
  <c r="J347" i="9"/>
  <c r="J690" i="9"/>
  <c r="BK661" i="9"/>
  <c r="J478" i="9"/>
  <c r="BK724" i="9"/>
  <c r="BK166" i="10"/>
  <c r="J222" i="10"/>
  <c r="BK164" i="10"/>
  <c r="J139" i="11"/>
  <c r="J432" i="14"/>
  <c r="BK279" i="14"/>
  <c r="J264" i="14"/>
  <c r="BK170" i="15"/>
  <c r="BK206" i="15"/>
  <c r="J93" i="16"/>
  <c r="BK1630" i="2"/>
  <c r="J1143" i="2"/>
  <c r="BK1562" i="2"/>
  <c r="J958" i="2"/>
  <c r="J1507" i="2"/>
  <c r="BK745" i="2"/>
  <c r="J450" i="2"/>
  <c r="BK1507" i="2"/>
  <c r="J496" i="2"/>
  <c r="J1946" i="2"/>
  <c r="BK759" i="2"/>
  <c r="BK112" i="3"/>
  <c r="BK386" i="4"/>
  <c r="J192" i="4"/>
  <c r="BK305" i="4"/>
  <c r="BK333" i="4"/>
  <c r="BK271" i="4"/>
  <c r="J254" i="5"/>
  <c r="BK285" i="5"/>
  <c r="J287" i="5"/>
  <c r="J139" i="6"/>
  <c r="BK192" i="6"/>
  <c r="J325" i="7"/>
  <c r="BK337" i="7"/>
  <c r="J236" i="7"/>
  <c r="J339" i="7"/>
  <c r="J354" i="7"/>
  <c r="BK271" i="8"/>
  <c r="BK171" i="8"/>
  <c r="BK626" i="9"/>
  <c r="J314" i="9"/>
  <c r="J426" i="9"/>
  <c r="BK261" i="9"/>
  <c r="J397" i="9"/>
  <c r="J226" i="9"/>
  <c r="J230" i="10"/>
  <c r="BK110" i="10"/>
  <c r="J115" i="11"/>
  <c r="J253" i="14"/>
  <c r="BK250" i="14"/>
  <c r="J190" i="14"/>
  <c r="BK101" i="15"/>
  <c r="BK159" i="15"/>
  <c r="BK120" i="16"/>
  <c r="J1713" i="2"/>
  <c r="BK1441" i="2"/>
  <c r="BK485" i="2"/>
  <c r="J1098" i="2"/>
  <c r="J1534" i="2"/>
  <c r="BK563" i="2"/>
  <c r="J1538" i="2"/>
  <c r="J529" i="2"/>
  <c r="J1483" i="2"/>
  <c r="J1309" i="2"/>
  <c r="J357" i="2"/>
  <c r="J1956" i="2"/>
  <c r="BK1407" i="2"/>
  <c r="J130" i="2"/>
  <c r="BK264" i="3"/>
  <c r="BK194" i="4"/>
  <c r="J133" i="4"/>
  <c r="BK412" i="4"/>
  <c r="J373" i="4"/>
  <c r="J422" i="4"/>
  <c r="J317" i="4"/>
  <c r="J303" i="4"/>
  <c r="J225" i="5"/>
  <c r="J193" i="5"/>
  <c r="J203" i="5"/>
  <c r="J209" i="5"/>
  <c r="J242" i="6"/>
  <c r="BK99" i="6"/>
  <c r="BK215" i="6"/>
  <c r="BK204" i="7"/>
  <c r="J212" i="7"/>
  <c r="J126" i="7"/>
  <c r="BK248" i="7"/>
  <c r="J356" i="7"/>
  <c r="BK166" i="7"/>
  <c r="J120" i="8"/>
  <c r="BK224" i="8"/>
  <c r="BK152" i="8"/>
  <c r="J122" i="8"/>
  <c r="J104" i="8"/>
  <c r="BK208" i="8"/>
  <c r="J631" i="9"/>
  <c r="J464" i="9"/>
  <c r="BK642" i="9"/>
  <c r="J170" i="9"/>
  <c r="J590" i="9"/>
  <c r="BK134" i="10"/>
  <c r="BK100" i="10"/>
  <c r="J156" i="10"/>
  <c r="BK142" i="14"/>
  <c r="J174" i="14"/>
  <c r="BK393" i="14"/>
  <c r="J224" i="14"/>
  <c r="J228" i="15"/>
  <c r="J119" i="15"/>
  <c r="BK1334" i="2"/>
  <c r="J1618" i="2"/>
  <c r="BK272" i="2"/>
  <c r="BK1429" i="2"/>
  <c r="BK1483" i="2"/>
  <c r="J639" i="2"/>
  <c r="J172" i="2"/>
  <c r="BK1433" i="2"/>
  <c r="BK496" i="2"/>
  <c r="J453" i="2"/>
  <c r="BK1174" i="2"/>
  <c r="J2118" i="2"/>
  <c r="J1873" i="2"/>
  <c r="J788" i="2"/>
  <c r="BK219" i="3"/>
  <c r="J258" i="3"/>
  <c r="J121" i="4"/>
  <c r="BK467" i="4"/>
  <c r="J361" i="4"/>
  <c r="BK291" i="4"/>
  <c r="BK373" i="4"/>
  <c r="BK378" i="4"/>
  <c r="BK226" i="4"/>
  <c r="BK317" i="5"/>
  <c r="BK315" i="5"/>
  <c r="J180" i="5"/>
  <c r="BK229" i="5"/>
  <c r="J215" i="6"/>
  <c r="J123" i="6"/>
  <c r="BK234" i="7"/>
  <c r="J166" i="7"/>
  <c r="BK378" i="7"/>
  <c r="BK158" i="7"/>
  <c r="J177" i="7"/>
  <c r="BK209" i="7"/>
  <c r="J138" i="8"/>
  <c r="BK185" i="8"/>
  <c r="J567" i="9"/>
  <c r="J324" i="9"/>
  <c r="BK361" i="9"/>
  <c r="J259" i="9"/>
  <c r="BK290" i="9"/>
  <c r="BK696" i="9"/>
  <c r="J290" i="9"/>
  <c r="J329" i="9"/>
  <c r="BK242" i="10"/>
  <c r="BK174" i="10"/>
  <c r="BK114" i="10"/>
  <c r="J1809" i="2"/>
  <c r="J1544" i="2"/>
  <c r="BK990" i="2"/>
  <c r="J1598" i="2"/>
  <c r="J183" i="2"/>
  <c r="BK1291" i="2"/>
  <c r="BK1738" i="2"/>
  <c r="J1251" i="2"/>
  <c r="J1698" i="2"/>
  <c r="BK1550" i="2"/>
  <c r="J990" i="2"/>
  <c r="J243" i="2"/>
  <c r="BK1910" i="2"/>
  <c r="J353" i="2"/>
  <c r="BK116" i="3"/>
  <c r="J271" i="4"/>
  <c r="J222" i="4"/>
  <c r="BK123" i="4"/>
  <c r="J416" i="4"/>
  <c r="J345" i="4"/>
  <c r="BK169" i="4"/>
  <c r="J295" i="5"/>
  <c r="BK176" i="5"/>
  <c r="BK256" i="5"/>
  <c r="J141" i="6"/>
  <c r="BK282" i="7"/>
  <c r="J396" i="7"/>
  <c r="BK290" i="7"/>
  <c r="J220" i="8"/>
  <c r="BK202" i="8"/>
  <c r="J563" i="9"/>
  <c r="J185" i="9"/>
  <c r="J578" i="9"/>
  <c r="BK244" i="9"/>
  <c r="J356" i="9"/>
  <c r="BK540" i="9"/>
  <c r="J160" i="10"/>
  <c r="J132" i="10"/>
  <c r="J146" i="11"/>
  <c r="J98" i="12"/>
  <c r="BK136" i="14"/>
  <c r="J388" i="14"/>
  <c r="J324" i="14"/>
  <c r="J212" i="15"/>
  <c r="J98" i="15"/>
  <c r="BK116" i="15"/>
  <c r="J1365" i="2"/>
  <c r="BK1828" i="2"/>
  <c r="BK1254" i="2"/>
  <c r="J122" i="2"/>
  <c r="J1681" i="2"/>
  <c r="J1109" i="2"/>
  <c r="BK1678" i="2"/>
  <c r="J1095" i="2"/>
  <c r="J1385" i="2"/>
  <c r="J408" i="2"/>
  <c r="BK2003" i="2"/>
  <c r="J1329" i="2"/>
  <c r="J262" i="3"/>
  <c r="BK228" i="3"/>
  <c r="J173" i="4"/>
  <c r="J410" i="4"/>
  <c r="BK297" i="4"/>
  <c r="J414" i="4"/>
  <c r="J180" i="4"/>
  <c r="J186" i="4"/>
  <c r="BK205" i="5"/>
  <c r="J184" i="5"/>
  <c r="BK105" i="5"/>
  <c r="BK137" i="6"/>
  <c r="BK123" i="6"/>
  <c r="BK155" i="6"/>
  <c r="BK367" i="7"/>
  <c r="BK286" i="7"/>
  <c r="BK306" i="7"/>
  <c r="BK386" i="7"/>
  <c r="J275" i="8"/>
  <c r="BK220" i="8"/>
  <c r="BK173" i="8"/>
  <c r="J527" i="9"/>
  <c r="BK241" i="9"/>
  <c r="BK496" i="9"/>
  <c r="BK310" i="9"/>
  <c r="J141" i="9"/>
  <c r="J238" i="9"/>
  <c r="J176" i="10"/>
  <c r="BK137" i="11"/>
  <c r="BK196" i="14"/>
  <c r="J397" i="14"/>
  <c r="J386" i="14"/>
  <c r="J298" i="15"/>
  <c r="BK215" i="15"/>
  <c r="J1206" i="2"/>
  <c r="BK1379" i="2"/>
  <c r="BK829" i="2"/>
  <c r="J1356" i="2"/>
  <c r="J1321" i="2"/>
  <c r="BK314" i="2"/>
  <c r="BK1582" i="2"/>
  <c r="J916" i="2"/>
  <c r="BK1411" i="2"/>
  <c r="J1368" i="2"/>
  <c r="J329" i="2"/>
  <c r="BK1950" i="2"/>
  <c r="J1054" i="2"/>
  <c r="J187" i="3"/>
  <c r="J135" i="3"/>
  <c r="BK130" i="4"/>
  <c r="BK125" i="4"/>
  <c r="BK406" i="4"/>
  <c r="J297" i="4"/>
  <c r="BK238" i="4"/>
  <c r="BK228" i="4"/>
  <c r="BK152" i="5"/>
  <c r="J121" i="5"/>
  <c r="BK203" i="5"/>
  <c r="BK183" i="6"/>
  <c r="BK200" i="6"/>
  <c r="BK409" i="7"/>
  <c r="J297" i="7"/>
  <c r="BK329" i="7"/>
  <c r="BK246" i="7"/>
  <c r="BK437" i="7"/>
  <c r="BK214" i="8"/>
  <c r="BK282" i="8"/>
  <c r="J413" i="9"/>
  <c r="BK413" i="9"/>
  <c r="J699" i="9"/>
  <c r="BK533" i="9"/>
  <c r="BK270" i="9"/>
  <c r="J721" i="9"/>
  <c r="BK210" i="10"/>
  <c r="BK140" i="10"/>
  <c r="BK228" i="10"/>
  <c r="J133" i="11"/>
  <c r="J107" i="11"/>
  <c r="J133" i="14"/>
  <c r="J282" i="14"/>
  <c r="BK409" i="14"/>
  <c r="BK254" i="15"/>
  <c r="BK164" i="15"/>
  <c r="J125" i="15"/>
  <c r="BK1638" i="2"/>
  <c r="BK1564" i="2"/>
  <c r="BK873" i="2"/>
  <c r="BK1339" i="2"/>
  <c r="J1654" i="2"/>
  <c r="J748" i="2"/>
  <c r="BK1409" i="2"/>
  <c r="J692" i="2"/>
  <c r="BK440" i="2"/>
  <c r="BK909" i="2"/>
  <c r="J277" i="2"/>
  <c r="BK1847" i="2"/>
  <c r="J606" i="2"/>
  <c r="J214" i="3"/>
  <c r="J335" i="4"/>
  <c r="BK135" i="4"/>
  <c r="J444" i="4"/>
  <c r="BK337" i="4"/>
  <c r="BK361" i="4"/>
  <c r="BK398" i="4"/>
  <c r="BK376" i="4"/>
  <c r="J302" i="5"/>
  <c r="BK299" i="5"/>
  <c r="J323" i="5"/>
  <c r="BK232" i="6"/>
  <c r="BK354" i="7"/>
  <c r="J402" i="7"/>
  <c r="J194" i="7"/>
  <c r="J361" i="7"/>
  <c r="BK154" i="7"/>
  <c r="J239" i="8"/>
  <c r="BK102" i="8"/>
  <c r="BK464" i="9"/>
  <c r="BK318" i="9"/>
  <c r="J644" i="9"/>
  <c r="BK203" i="9"/>
  <c r="J709" i="9"/>
  <c r="BK106" i="10"/>
  <c r="BK132" i="10"/>
  <c r="BK96" i="10"/>
  <c r="BK94" i="12"/>
  <c r="J171" i="14"/>
  <c r="J279" i="14"/>
  <c r="J328" i="14"/>
  <c r="BK234" i="15"/>
  <c r="J257" i="15"/>
  <c r="J206" i="15"/>
  <c r="BK1177" i="2"/>
  <c r="BK1681" i="2"/>
  <c r="J1230" i="2"/>
  <c r="J1689" i="2"/>
  <c r="BK796" i="2"/>
  <c r="BK1439" i="2"/>
  <c r="BK360" i="2"/>
  <c r="J1441" i="2"/>
  <c r="J443" i="2"/>
  <c r="J180" i="2"/>
  <c r="BK2116" i="2"/>
  <c r="BK1857" i="2"/>
  <c r="J763" i="2"/>
  <c r="J190" i="3"/>
  <c r="J182" i="4"/>
  <c r="BK163" i="4"/>
  <c r="BK484" i="4"/>
  <c r="BK363" i="4"/>
  <c r="J420" i="4"/>
  <c r="BK151" i="4"/>
  <c r="J117" i="4"/>
  <c r="BK237" i="5"/>
  <c r="J105" i="5"/>
  <c r="J195" i="5"/>
  <c r="BK111" i="6"/>
  <c r="BK125" i="6"/>
  <c r="BK238" i="7"/>
  <c r="J152" i="7"/>
  <c r="BK267" i="7"/>
  <c r="J299" i="7"/>
  <c r="BK122" i="8"/>
  <c r="J228" i="8"/>
  <c r="J664" i="9"/>
  <c r="J621" i="9"/>
  <c r="J513" i="9"/>
  <c r="BK276" i="9"/>
  <c r="J145" i="9"/>
  <c r="BK702" i="9"/>
  <c r="BK218" i="9"/>
  <c r="J154" i="10"/>
  <c r="J224" i="10"/>
  <c r="BK115" i="11"/>
  <c r="J148" i="14"/>
  <c r="J357" i="14"/>
  <c r="J400" i="14"/>
  <c r="J104" i="15"/>
  <c r="J237" i="15"/>
  <c r="J1610" i="2"/>
  <c r="J1582" i="2"/>
  <c r="BK1195" i="2"/>
  <c r="BK1447" i="2"/>
  <c r="BK1734" i="2"/>
  <c r="BK600" i="2"/>
  <c r="J1358" i="2"/>
  <c r="J337" i="2"/>
  <c r="J1634" i="2"/>
  <c r="BK712" i="2"/>
  <c r="J1847" i="2"/>
  <c r="J436" i="2"/>
  <c r="BK225" i="3"/>
  <c r="J452" i="4"/>
  <c r="J281" i="4"/>
  <c r="BK242" i="4"/>
  <c r="J130" i="4"/>
  <c r="J446" i="4"/>
  <c r="BK369" i="4"/>
  <c r="BK308" i="5"/>
  <c r="BK306" i="5"/>
  <c r="BK277" i="5"/>
  <c r="BK127" i="6"/>
  <c r="BK240" i="6"/>
  <c r="J113" i="6"/>
  <c r="J312" i="7"/>
  <c r="BK222" i="7"/>
  <c r="BK252" i="7"/>
  <c r="J382" i="7"/>
  <c r="J252" i="7"/>
  <c r="BK181" i="8"/>
  <c r="BK112" i="8"/>
  <c r="J553" i="9"/>
  <c r="BK238" i="9"/>
  <c r="J612" i="9"/>
  <c r="BK356" i="9"/>
  <c r="J327" i="9"/>
  <c r="BK446" i="9"/>
  <c r="BK195" i="10"/>
  <c r="BK216" i="10"/>
  <c r="BK111" i="11"/>
  <c r="BK367" i="14"/>
  <c r="J256" i="14"/>
  <c r="J335" i="14"/>
  <c r="J224" i="15"/>
  <c r="J170" i="15"/>
  <c r="J87" i="16"/>
  <c r="BK1548" i="2"/>
  <c r="BK168" i="2"/>
  <c r="BK1302" i="2"/>
  <c r="BK702" i="2"/>
  <c r="BK1243" i="2"/>
  <c r="J1632" i="2"/>
  <c r="BK643" i="2"/>
  <c r="BK1399" i="2"/>
  <c r="BK229" i="2"/>
  <c r="J1409" i="2"/>
  <c r="BK262" i="2"/>
  <c r="BK1261" i="2"/>
  <c r="BK139" i="3"/>
  <c r="J119" i="3"/>
  <c r="BK388" i="4"/>
  <c r="BK244" i="4"/>
  <c r="J139" i="4"/>
  <c r="J208" i="4"/>
  <c r="J184" i="4"/>
  <c r="BK139" i="4"/>
  <c r="BK258" i="5"/>
  <c r="J174" i="5"/>
  <c r="J140" i="5"/>
  <c r="BK260" i="5"/>
  <c r="BK166" i="6"/>
  <c r="J135" i="6"/>
  <c r="J236" i="6"/>
  <c r="J286" i="7"/>
  <c r="BK169" i="7"/>
  <c r="BK402" i="7"/>
  <c r="J306" i="7"/>
  <c r="J224" i="7"/>
  <c r="J214" i="8"/>
  <c r="BK265" i="8"/>
  <c r="BK218" i="8"/>
  <c r="J140" i="8"/>
  <c r="J202" i="8"/>
  <c r="J661" i="9"/>
  <c r="J253" i="9"/>
  <c r="J678" i="9"/>
  <c r="BK584" i="9"/>
  <c r="J718" i="9"/>
  <c r="BK168" i="10"/>
  <c r="J170" i="10"/>
  <c r="J92" i="12"/>
  <c r="J193" i="14"/>
  <c r="BK299" i="14"/>
  <c r="BK288" i="14"/>
  <c r="BK277" i="15"/>
  <c r="J254" i="15"/>
  <c r="J231" i="15"/>
  <c r="J1558" i="2"/>
  <c r="BK172" i="2"/>
  <c r="J1312" i="2"/>
  <c r="BK727" i="2"/>
  <c r="J1319" i="2"/>
  <c r="BK1423" i="2"/>
  <c r="J525" i="2"/>
  <c r="BK1504" i="2"/>
  <c r="J292" i="2"/>
  <c r="J1661" i="2"/>
  <c r="BK1020" i="2"/>
  <c r="J1950" i="2"/>
  <c r="J1199" i="2"/>
  <c r="J162" i="3"/>
  <c r="BK208" i="3"/>
  <c r="J309" i="4"/>
  <c r="J323" i="4"/>
  <c r="BK252" i="4"/>
  <c r="BK446" i="4"/>
  <c r="BK414" i="4"/>
  <c r="BK430" i="4"/>
  <c r="BK143" i="4"/>
  <c r="J229" i="5"/>
  <c r="J277" i="5"/>
  <c r="BK248" i="5"/>
  <c r="BK113" i="5"/>
  <c r="J143" i="6"/>
  <c r="BK236" i="6"/>
  <c r="J413" i="7"/>
  <c r="J259" i="7"/>
  <c r="BK421" i="7"/>
  <c r="J321" i="7"/>
  <c r="BK423" i="7"/>
  <c r="J191" i="8"/>
  <c r="BK167" i="8"/>
  <c r="J642" i="9"/>
  <c r="J158" i="9"/>
  <c r="J450" i="9"/>
  <c r="BK699" i="9"/>
  <c r="BK621" i="9"/>
  <c r="BK715" i="9"/>
  <c r="BK214" i="10"/>
  <c r="BK178" i="10"/>
  <c r="BK162" i="10"/>
  <c r="BK99" i="11"/>
  <c r="J426" i="2"/>
  <c r="J1437" i="2"/>
  <c r="BK559" i="2"/>
  <c r="BK1538" i="2"/>
  <c r="BK1612" i="2"/>
  <c r="BK287" i="2"/>
  <c r="BK1354" i="2"/>
  <c r="J555" i="2"/>
  <c r="BK1397" i="2"/>
  <c r="J304" i="2"/>
  <c r="J1607" i="2"/>
  <c r="BK741" i="2"/>
  <c r="BK262" i="3"/>
  <c r="J210" i="4"/>
  <c r="J339" i="4"/>
  <c r="BK317" i="4"/>
  <c r="BK323" i="4"/>
  <c r="BK167" i="4"/>
  <c r="BK442" i="4"/>
  <c r="BK137" i="5"/>
  <c r="BK319" i="5"/>
  <c r="BK313" i="5"/>
  <c r="J238" i="6"/>
  <c r="BK147" i="6"/>
  <c r="J348" i="7"/>
  <c r="BK314" i="7"/>
  <c r="J276" i="7"/>
  <c r="BK163" i="8"/>
  <c r="J152" i="8"/>
  <c r="BK590" i="9"/>
  <c r="J442" i="9"/>
  <c r="J521" i="9"/>
  <c r="BK229" i="9"/>
  <c r="J653" i="9"/>
  <c r="J242" i="10"/>
  <c r="BK244" i="10"/>
  <c r="BK122" i="10"/>
  <c r="J148" i="11"/>
  <c r="BK350" i="14"/>
  <c r="BK199" i="14"/>
  <c r="BK214" i="14"/>
  <c r="BK274" i="14"/>
  <c r="BK294" i="15"/>
  <c r="BK167" i="15"/>
  <c r="J112" i="16"/>
  <c r="J468" i="2"/>
  <c r="J1185" i="2"/>
  <c r="BK299" i="2"/>
  <c r="BK627" i="2"/>
  <c r="J1261" i="2"/>
  <c r="J433" i="2"/>
  <c r="J1395" i="2"/>
  <c r="BK1809" i="2"/>
  <c r="BK1574" i="2"/>
  <c r="BK507" i="2"/>
  <c r="J1948" i="2"/>
  <c r="BK277" i="2"/>
  <c r="BK204" i="3"/>
  <c r="BK232" i="4"/>
  <c r="BK277" i="4"/>
  <c r="J109" i="4"/>
  <c r="J115" i="4"/>
  <c r="J260" i="4"/>
  <c r="BK240" i="4"/>
  <c r="J111" i="5"/>
  <c r="J310" i="5"/>
  <c r="J162" i="5"/>
  <c r="BK187" i="6"/>
  <c r="J115" i="6"/>
  <c r="J301" i="7"/>
  <c r="J433" i="7"/>
  <c r="J154" i="7"/>
  <c r="J190" i="7"/>
  <c r="J415" i="7"/>
  <c r="J249" i="8"/>
  <c r="J224" i="8"/>
  <c r="J419" i="9"/>
  <c r="J658" i="9"/>
  <c r="J556" i="9"/>
  <c r="BK247" i="9"/>
  <c r="J486" i="9"/>
  <c r="J469" i="9"/>
  <c r="J204" i="10"/>
  <c r="BK148" i="10"/>
  <c r="BK119" i="11"/>
  <c r="BK310" i="14"/>
  <c r="BK427" i="14"/>
  <c r="J277" i="14"/>
  <c r="J244" i="15"/>
  <c r="J167" i="15"/>
  <c r="J173" i="15"/>
  <c r="J1734" i="2"/>
  <c r="BK1453" i="2"/>
  <c r="BK1163" i="2"/>
  <c r="J1828" i="2"/>
  <c r="J1163" i="2"/>
  <c r="J1560" i="2"/>
  <c r="BK837" i="2"/>
  <c r="J1556" i="2"/>
  <c r="BK130" i="2"/>
  <c r="BK191" i="2"/>
  <c r="BK1227" i="2"/>
  <c r="BK1713" i="2"/>
  <c r="BK753" i="2"/>
  <c r="BK119" i="3"/>
  <c r="J248" i="3"/>
  <c r="BK301" i="4"/>
  <c r="BK107" i="4"/>
  <c r="J165" i="4"/>
  <c r="J459" i="4"/>
  <c r="BK230" i="4"/>
  <c r="J169" i="4"/>
  <c r="BK243" i="5"/>
  <c r="BK170" i="5"/>
  <c r="J160" i="5"/>
  <c r="BK281" i="5"/>
  <c r="BK219" i="6"/>
  <c r="BK143" i="7"/>
  <c r="BK236" i="7"/>
  <c r="BK186" i="7"/>
  <c r="J280" i="7"/>
  <c r="J337" i="7"/>
  <c r="BK280" i="8"/>
  <c r="BK256" i="8"/>
  <c r="J154" i="8"/>
  <c r="J530" i="9"/>
  <c r="J247" i="9"/>
  <c r="J132" i="9"/>
  <c r="BK434" i="9"/>
  <c r="BK259" i="9"/>
  <c r="J264" i="9"/>
  <c r="J178" i="10"/>
  <c r="J206" i="10"/>
  <c r="BK172" i="10"/>
  <c r="BK100" i="12"/>
  <c r="J364" i="14"/>
  <c r="BK320" i="14"/>
  <c r="BK331" i="14"/>
  <c r="BK147" i="15"/>
  <c r="BK260" i="15"/>
  <c r="J106" i="16"/>
  <c r="BK755" i="2"/>
  <c r="BK1309" i="2"/>
  <c r="BK1669" i="2"/>
  <c r="BK1234" i="2"/>
  <c r="BK1401" i="2"/>
  <c r="BK833" i="2"/>
  <c r="J1630" i="2"/>
  <c r="BK1202" i="2"/>
  <c r="J1800" i="2"/>
  <c r="J1334" i="2"/>
  <c r="J2089" i="2"/>
  <c r="J1517" i="2"/>
  <c r="BK144" i="2"/>
  <c r="J139" i="3"/>
  <c r="J228" i="4"/>
  <c r="J436" i="4"/>
  <c r="J175" i="4"/>
  <c r="BK408" i="4"/>
  <c r="J246" i="4"/>
  <c r="J155" i="4"/>
  <c r="J128" i="4"/>
  <c r="J273" i="5"/>
  <c r="J219" i="5"/>
  <c r="J240" i="6"/>
  <c r="J109" i="6"/>
  <c r="BK153" i="6"/>
  <c r="BK157" i="6"/>
  <c r="BK105" i="6"/>
  <c r="BK177" i="7"/>
  <c r="BK198" i="7"/>
  <c r="J160" i="7"/>
  <c r="BK250" i="7"/>
  <c r="J144" i="8"/>
  <c r="BK165" i="8"/>
  <c r="J684" i="9"/>
  <c r="BK556" i="9"/>
  <c r="J250" i="9"/>
  <c r="J490" i="9"/>
  <c r="BK302" i="9"/>
  <c r="J345" i="9"/>
  <c r="J158" i="10"/>
  <c r="BK102" i="10"/>
  <c r="J144" i="11"/>
  <c r="BK101" i="11"/>
  <c r="BK357" i="14"/>
  <c r="BK379" i="14"/>
  <c r="J259" i="14"/>
  <c r="J159" i="15"/>
  <c r="J143" i="15"/>
  <c r="BK112" i="16"/>
  <c r="J345" i="2"/>
  <c r="J1415" i="2"/>
  <c r="J921" i="2"/>
  <c r="BK1544" i="2"/>
  <c r="J1324" i="2"/>
  <c r="J623" i="2"/>
  <c r="BK1498" i="2"/>
  <c r="BK951" i="2"/>
  <c r="J1532" i="2"/>
  <c r="J1423" i="2"/>
  <c r="BK252" i="2"/>
  <c r="J1376" i="2"/>
  <c r="J112" i="3"/>
  <c r="BK214" i="3"/>
  <c r="BK400" i="4"/>
  <c r="BK269" i="4"/>
  <c r="BK273" i="4"/>
  <c r="J252" i="4"/>
  <c r="J236" i="4"/>
  <c r="J265" i="4"/>
  <c r="J119" i="5"/>
  <c r="BK148" i="5"/>
  <c r="J131" i="5"/>
  <c r="J150" i="5"/>
  <c r="J101" i="6"/>
  <c r="BK185" i="6"/>
  <c r="J314" i="7"/>
  <c r="BK369" i="7"/>
  <c r="BK350" i="7"/>
  <c r="BK274" i="7"/>
  <c r="BK419" i="7"/>
  <c r="J363" i="7"/>
  <c r="J175" i="8"/>
  <c r="J181" i="8"/>
  <c r="J212" i="8"/>
  <c r="BK547" i="9"/>
  <c r="J270" i="9"/>
  <c r="BK166" i="9"/>
  <c r="J596" i="9"/>
  <c r="J255" i="9"/>
  <c r="BK224" i="10"/>
  <c r="J98" i="10"/>
  <c r="BK107" i="11"/>
  <c r="BK96" i="12"/>
  <c r="BK316" i="14"/>
  <c r="BK190" i="14"/>
  <c r="J214" i="14"/>
  <c r="J251" i="15"/>
  <c r="J280" i="15"/>
  <c r="J109" i="16"/>
  <c r="BK847" i="2"/>
  <c r="J1425" i="2"/>
  <c r="J951" i="2"/>
  <c r="J1156" i="2"/>
  <c r="BK1529" i="2"/>
  <c r="BK788" i="2"/>
  <c r="J1453" i="2"/>
  <c r="BK257" i="2"/>
  <c r="J1720" i="2"/>
  <c r="BK784" i="2"/>
  <c r="BK1999" i="2"/>
  <c r="J1274" i="2"/>
  <c r="J108" i="3"/>
  <c r="BK108" i="3"/>
  <c r="BK265" i="4"/>
  <c r="BK147" i="4"/>
  <c r="J143" i="4"/>
  <c r="J194" i="4"/>
  <c r="BK448" i="4"/>
  <c r="BK129" i="5"/>
  <c r="BK209" i="5"/>
  <c r="J306" i="5"/>
  <c r="BK177" i="6"/>
  <c r="J155" i="6"/>
  <c r="BK204" i="6"/>
  <c r="BK411" i="7"/>
  <c r="J263" i="7"/>
  <c r="BK156" i="7"/>
  <c r="J274" i="7"/>
  <c r="BK430" i="7"/>
  <c r="J195" i="8"/>
  <c r="BK187" i="8"/>
  <c r="J233" i="8"/>
  <c r="J302" i="9"/>
  <c r="J518" i="9"/>
  <c r="J113" i="9"/>
  <c r="J192" i="9"/>
  <c r="BK666" i="9"/>
  <c r="J118" i="10"/>
  <c r="BK233" i="10"/>
  <c r="BK133" i="11"/>
  <c r="J96" i="12"/>
  <c r="J367" i="14"/>
  <c r="J384" i="14"/>
  <c r="BK253" i="14"/>
  <c r="J249" i="15"/>
  <c r="J147" i="15"/>
  <c r="BK1209" i="2"/>
  <c r="BK1628" i="2"/>
  <c r="BK1160" i="2"/>
  <c r="J1650" i="2"/>
  <c r="BK443" i="2"/>
  <c r="BK1948" i="2"/>
  <c r="BK525" i="2"/>
  <c r="J267" i="3"/>
  <c r="J321" i="4"/>
  <c r="J293" i="4"/>
  <c r="BK283" i="4"/>
  <c r="BK186" i="4"/>
  <c r="J392" i="4"/>
  <c r="J263" i="4"/>
  <c r="J264" i="5"/>
  <c r="J170" i="5"/>
  <c r="BK156" i="5"/>
  <c r="BK170" i="6"/>
  <c r="BK151" i="6"/>
  <c r="BK398" i="7"/>
  <c r="BK325" i="7"/>
  <c r="J423" i="7"/>
  <c r="J437" i="7"/>
  <c r="J148" i="8"/>
  <c r="J258" i="8"/>
  <c r="BK146" i="8"/>
  <c r="J106" i="8"/>
  <c r="BK148" i="8"/>
  <c r="BK245" i="8"/>
  <c r="J244" i="9"/>
  <c r="BK370" i="9"/>
  <c r="J195" i="9"/>
  <c r="J294" i="9"/>
  <c r="BK235" i="10"/>
  <c r="J144" i="10"/>
  <c r="BK136" i="10"/>
  <c r="BK424" i="14"/>
  <c r="J310" i="14"/>
  <c r="J121" i="14"/>
  <c r="BK187" i="14"/>
  <c r="BK270" i="15"/>
  <c r="J156" i="15"/>
  <c r="J1435" i="2"/>
  <c r="J1447" i="2"/>
  <c r="BK867" i="2"/>
  <c r="BK1185" i="2"/>
  <c r="BK1024" i="2"/>
  <c r="BK1614" i="2"/>
  <c r="BK750" i="2"/>
  <c r="BK1654" i="2"/>
  <c r="BK1427" i="2"/>
  <c r="J282" i="2"/>
  <c r="BK1717" i="2"/>
  <c r="J97" i="3"/>
  <c r="BK152" i="3"/>
  <c r="J178" i="4"/>
  <c r="BK260" i="4"/>
  <c r="BK180" i="4"/>
  <c r="BK159" i="4"/>
  <c r="BK279" i="4"/>
  <c r="J269" i="4"/>
  <c r="BK109" i="5"/>
  <c r="J172" i="5"/>
  <c r="BK227" i="5"/>
  <c r="J196" i="6"/>
  <c r="BK228" i="6"/>
  <c r="J234" i="6"/>
  <c r="BK293" i="7"/>
  <c r="BK194" i="7"/>
  <c r="J333" i="7"/>
  <c r="J284" i="7"/>
  <c r="BK270" i="7"/>
  <c r="BK161" i="8"/>
  <c r="J197" i="8"/>
  <c r="J626" i="9"/>
  <c r="BK510" i="9"/>
  <c r="J207" i="9"/>
  <c r="J542" i="9"/>
  <c r="J276" i="9"/>
  <c r="J218" i="9"/>
  <c r="J127" i="9"/>
  <c r="J130" i="10"/>
  <c r="J195" i="10"/>
  <c r="J124" i="11"/>
  <c r="J745" i="2"/>
  <c r="BK1277" i="2"/>
  <c r="BK1729" i="2"/>
  <c r="BK1029" i="2"/>
  <c r="BK1060" i="2"/>
  <c r="BK183" i="2"/>
  <c r="J731" i="2"/>
  <c r="J1742" i="2"/>
  <c r="BK792" i="2"/>
  <c r="BK1992" i="2"/>
  <c r="BK894" i="2"/>
  <c r="BK123" i="3"/>
  <c r="BK357" i="4"/>
  <c r="J287" i="4"/>
  <c r="J267" i="4"/>
  <c r="BK402" i="4"/>
  <c r="J266" i="5"/>
  <c r="J189" i="5"/>
  <c r="BK135" i="5"/>
  <c r="J200" i="6"/>
  <c r="BK119" i="6"/>
  <c r="J166" i="6"/>
  <c r="J145" i="7"/>
  <c r="J135" i="7"/>
  <c r="J204" i="7"/>
  <c r="J208" i="8"/>
  <c r="BK116" i="8"/>
  <c r="J459" i="9"/>
  <c r="J334" i="9"/>
  <c r="BK669" i="9"/>
  <c r="BK567" i="9"/>
  <c r="J575" i="9"/>
  <c r="J373" i="9"/>
  <c r="J116" i="10"/>
  <c r="J183" i="10"/>
  <c r="BK146" i="11"/>
  <c r="BK94" i="13"/>
  <c r="BK305" i="14"/>
  <c r="BK148" i="14"/>
  <c r="J136" i="14"/>
  <c r="J153" i="15"/>
  <c r="BK303" i="15"/>
  <c r="J1209" i="2"/>
  <c r="J1570" i="2"/>
  <c r="J1078" i="2"/>
  <c r="J1456" i="2"/>
  <c r="J1174" i="2"/>
  <c r="BK134" i="2"/>
  <c r="BK1213" i="2"/>
  <c r="J214" i="2"/>
  <c r="BK1689" i="2"/>
  <c r="J800" i="2"/>
  <c r="BK1956" i="2"/>
  <c r="J1234" i="2"/>
  <c r="BK162" i="3"/>
  <c r="J104" i="3"/>
  <c r="BK424" i="4"/>
  <c r="J159" i="4"/>
  <c r="BK153" i="4"/>
  <c r="BK343" i="4"/>
  <c r="J107" i="4"/>
  <c r="J256" i="5"/>
  <c r="BK211" i="5"/>
  <c r="BK264" i="5"/>
  <c r="J198" i="6"/>
  <c r="BK388" i="7"/>
  <c r="BK310" i="7"/>
  <c r="BK417" i="7"/>
  <c r="BK254" i="7"/>
  <c r="BK126" i="7"/>
  <c r="BK140" i="8"/>
  <c r="BK275" i="8"/>
  <c r="BK237" i="8"/>
  <c r="BK185" i="9"/>
  <c r="BK450" i="9"/>
  <c r="BK419" i="9"/>
  <c r="J438" i="9"/>
  <c r="BK321" i="9"/>
  <c r="BK220" i="10"/>
  <c r="BK120" i="10"/>
  <c r="BK142" i="10"/>
  <c r="BK96" i="13"/>
  <c r="BK341" i="14"/>
  <c r="J211" i="14"/>
  <c r="J350" i="14"/>
  <c r="BK224" i="15"/>
  <c r="J294" i="15"/>
  <c r="J1417" i="2"/>
  <c r="AS65" i="1"/>
  <c r="BK1435" i="2"/>
  <c r="J447" i="2"/>
  <c r="BK1319" i="2"/>
  <c r="J234" i="2"/>
  <c r="BK1626" i="2"/>
  <c r="J755" i="2"/>
  <c r="BK1873" i="2"/>
  <c r="BK586" i="2"/>
  <c r="J232" i="3"/>
  <c r="J402" i="4"/>
  <c r="J353" i="4"/>
  <c r="BK299" i="4"/>
  <c r="J418" i="4"/>
  <c r="J440" i="4"/>
  <c r="BK329" i="4"/>
  <c r="J237" i="5"/>
  <c r="J223" i="5"/>
  <c r="J243" i="5"/>
  <c r="J181" i="6"/>
  <c r="J125" i="6"/>
  <c r="J107" i="6"/>
  <c r="BK339" i="7"/>
  <c r="J308" i="7"/>
  <c r="BK392" i="7"/>
  <c r="J293" i="7"/>
  <c r="J179" i="8"/>
  <c r="BK650" i="9"/>
  <c r="J693" i="9"/>
  <c r="BK609" i="9"/>
  <c r="BK542" i="9"/>
  <c r="BK619" i="9"/>
  <c r="J140" i="10"/>
  <c r="J226" i="10"/>
  <c r="BK144" i="11"/>
  <c r="J208" i="14"/>
  <c r="BK382" i="14"/>
  <c r="J331" i="14"/>
  <c r="BK273" i="15"/>
  <c r="BK113" i="15"/>
  <c r="BK877" i="2"/>
  <c r="BK1385" i="2"/>
  <c r="J415" i="2"/>
  <c r="J1132" i="2"/>
  <c r="J1316" i="2"/>
  <c r="J1695" i="2"/>
  <c r="BK325" i="2"/>
  <c r="BK1251" i="2"/>
  <c r="BK2118" i="2"/>
  <c r="J1622" i="2"/>
  <c r="BK304" i="2"/>
  <c r="J274" i="3"/>
  <c r="J376" i="4"/>
  <c r="J204" i="4"/>
  <c r="J380" i="4"/>
  <c r="BK263" i="4"/>
  <c r="J467" i="4"/>
  <c r="BK202" i="4"/>
  <c r="BK119" i="5"/>
  <c r="BK133" i="5"/>
  <c r="BK178" i="5"/>
  <c r="J133" i="6"/>
  <c r="BK115" i="6"/>
  <c r="BK143" i="6"/>
  <c r="J194" i="6"/>
  <c r="BK113" i="6"/>
  <c r="BK198" i="6"/>
  <c r="BK433" i="7"/>
  <c r="BK152" i="7"/>
  <c r="J344" i="7"/>
  <c r="J407" i="7"/>
  <c r="BK249" i="8"/>
  <c r="J230" i="8"/>
  <c r="BK226" i="8"/>
  <c r="J647" i="9"/>
  <c r="BK388" i="9"/>
  <c r="J681" i="9"/>
  <c r="J350" i="9"/>
  <c r="BK226" i="9"/>
  <c r="J273" i="9"/>
  <c r="J112" i="10"/>
  <c r="BK226" i="10"/>
  <c r="J129" i="11"/>
  <c r="J436" i="14"/>
  <c r="BK390" i="14"/>
  <c r="J338" i="14"/>
  <c r="J287" i="15"/>
  <c r="J234" i="15"/>
  <c r="J267" i="15"/>
  <c r="J101" i="16"/>
  <c r="J867" i="2"/>
  <c r="BK1560" i="2"/>
  <c r="BK1170" i="2"/>
  <c r="J120" i="2"/>
  <c r="BK1045" i="2"/>
  <c r="BK1247" i="2"/>
  <c r="BK1800" i="2"/>
  <c r="J1241" i="2"/>
  <c r="BK120" i="2"/>
  <c r="BK1370" i="2"/>
  <c r="BK450" i="2"/>
  <c r="BK1946" i="2"/>
  <c r="J833" i="2"/>
  <c r="BK146" i="3"/>
  <c r="J210" i="3"/>
  <c r="J238" i="4"/>
  <c r="BK157" i="4"/>
  <c r="J438" i="4"/>
  <c r="BK465" i="4"/>
  <c r="BK353" i="4"/>
  <c r="J327" i="4"/>
  <c r="BK174" i="5"/>
  <c r="J176" i="5"/>
  <c r="J107" i="5"/>
  <c r="J160" i="6"/>
  <c r="BK172" i="6"/>
  <c r="BK348" i="7"/>
  <c r="BK240" i="7"/>
  <c r="BK124" i="7"/>
  <c r="BK224" i="7"/>
  <c r="J425" i="7"/>
  <c r="BK175" i="7"/>
  <c r="J146" i="8"/>
  <c r="BK114" i="8"/>
  <c r="BK442" i="9"/>
  <c r="BK474" i="9"/>
  <c r="J416" i="9"/>
  <c r="BK385" i="9"/>
  <c r="BK712" i="9"/>
  <c r="J279" i="9"/>
  <c r="J166" i="10"/>
  <c r="J119" i="11"/>
  <c r="J313" i="14"/>
  <c r="BK335" i="14"/>
  <c r="J359" i="14"/>
  <c r="BK209" i="15"/>
  <c r="BK200" i="15"/>
  <c r="J101" i="15"/>
  <c r="BK1525" i="2"/>
  <c r="J239" i="2"/>
  <c r="J781" i="2"/>
  <c r="BK1376" i="2"/>
  <c r="J1421" i="2"/>
  <c r="BK415" i="2"/>
  <c r="J980" i="2"/>
  <c r="BK1720" i="2"/>
  <c r="BK1363" i="2"/>
  <c r="BK234" i="2"/>
  <c r="J1601" i="2"/>
  <c r="BK243" i="2"/>
  <c r="J225" i="3"/>
  <c r="BK220" i="4"/>
  <c r="BK452" i="4"/>
  <c r="BK359" i="4"/>
  <c r="BK287" i="4"/>
  <c r="J406" i="4"/>
  <c r="BK315" i="4"/>
  <c r="J137" i="4"/>
  <c r="BK162" i="5"/>
  <c r="J113" i="5"/>
  <c r="J129" i="5"/>
  <c r="BK107" i="6"/>
  <c r="BK242" i="6"/>
  <c r="J384" i="7"/>
  <c r="J390" i="7"/>
  <c r="BK363" i="7"/>
  <c r="J411" i="7"/>
  <c r="BK333" i="7"/>
  <c r="J159" i="8"/>
  <c r="BK144" i="8"/>
  <c r="J218" i="8"/>
  <c r="J669" i="9"/>
  <c r="J367" i="9"/>
  <c r="J176" i="9"/>
  <c r="J581" i="9"/>
  <c r="BK314" i="9"/>
  <c r="J229" i="9"/>
  <c r="BK145" i="9"/>
  <c r="J134" i="10"/>
  <c r="J189" i="10"/>
  <c r="BK148" i="11"/>
  <c r="BK205" i="14"/>
  <c r="J196" i="14"/>
  <c r="BK262" i="15"/>
  <c r="J113" i="15"/>
  <c r="J120" i="16"/>
  <c r="BK175" i="2" l="1"/>
  <c r="J175" i="2"/>
  <c r="J66" i="2"/>
  <c r="P347" i="2"/>
  <c r="P1019" i="2"/>
  <c r="R1040" i="2"/>
  <c r="R1053" i="2"/>
  <c r="R1180" i="2"/>
  <c r="P1308" i="2"/>
  <c r="R1390" i="2"/>
  <c r="R1449" i="2"/>
  <c r="P1524" i="2"/>
  <c r="P1585" i="2"/>
  <c r="T1872" i="2"/>
  <c r="R92" i="3"/>
  <c r="BK134" i="3"/>
  <c r="J134" i="3" s="1"/>
  <c r="J66" i="3" s="1"/>
  <c r="P104" i="4"/>
  <c r="R127" i="4"/>
  <c r="R177" i="4"/>
  <c r="BK375" i="4"/>
  <c r="J375" i="4" s="1"/>
  <c r="J74" i="4" s="1"/>
  <c r="T100" i="5"/>
  <c r="R186" i="5"/>
  <c r="BK270" i="5"/>
  <c r="J270" i="5"/>
  <c r="J73" i="5" s="1"/>
  <c r="BK301" i="5"/>
  <c r="J301" i="5"/>
  <c r="J74" i="5" s="1"/>
  <c r="R159" i="6"/>
  <c r="P174" i="6"/>
  <c r="P212" i="6"/>
  <c r="R147" i="7"/>
  <c r="R121" i="7" s="1"/>
  <c r="P181" i="7"/>
  <c r="BK206" i="7"/>
  <c r="J206" i="7" s="1"/>
  <c r="J81" i="7" s="1"/>
  <c r="T269" i="7"/>
  <c r="T258" i="7" s="1"/>
  <c r="BK318" i="7"/>
  <c r="J318" i="7" s="1"/>
  <c r="J89" i="7" s="1"/>
  <c r="R360" i="7"/>
  <c r="R343" i="7"/>
  <c r="P432" i="7"/>
  <c r="R99" i="8"/>
  <c r="R201" i="8"/>
  <c r="BK251" i="8"/>
  <c r="J251" i="8"/>
  <c r="J72" i="8" s="1"/>
  <c r="BK277" i="8"/>
  <c r="J277" i="8"/>
  <c r="J74" i="8" s="1"/>
  <c r="BK105" i="9"/>
  <c r="J105" i="9"/>
  <c r="J69" i="9"/>
  <c r="P237" i="9"/>
  <c r="R608" i="9"/>
  <c r="P91" i="12"/>
  <c r="AU68" i="1" s="1"/>
  <c r="R93" i="13"/>
  <c r="R92" i="13" s="1"/>
  <c r="R175" i="2"/>
  <c r="BK347" i="2"/>
  <c r="J347" i="2" s="1"/>
  <c r="J69" i="2" s="1"/>
  <c r="BK1019" i="2"/>
  <c r="J1019" i="2"/>
  <c r="J72" i="2"/>
  <c r="BK1040" i="2"/>
  <c r="J1040" i="2"/>
  <c r="J73" i="2" s="1"/>
  <c r="BK1053" i="2"/>
  <c r="J1053" i="2" s="1"/>
  <c r="J74" i="2" s="1"/>
  <c r="P1180" i="2"/>
  <c r="T1315" i="2"/>
  <c r="T1390" i="2"/>
  <c r="T1449" i="2"/>
  <c r="P1537" i="2"/>
  <c r="R1637" i="2"/>
  <c r="T1812" i="2"/>
  <c r="BK2081" i="2"/>
  <c r="J2081" i="2" s="1"/>
  <c r="J92" i="2" s="1"/>
  <c r="R2115" i="2"/>
  <c r="R2114" i="2" s="1"/>
  <c r="P92" i="3"/>
  <c r="P134" i="3"/>
  <c r="BK132" i="4"/>
  <c r="J132" i="4"/>
  <c r="J71" i="4"/>
  <c r="T262" i="4"/>
  <c r="P458" i="4"/>
  <c r="BK479" i="4"/>
  <c r="J479" i="4" s="1"/>
  <c r="J78" i="4" s="1"/>
  <c r="R100" i="5"/>
  <c r="P186" i="5"/>
  <c r="P270" i="5"/>
  <c r="R301" i="5"/>
  <c r="BK159" i="6"/>
  <c r="J159" i="6"/>
  <c r="J69" i="6"/>
  <c r="T191" i="6"/>
  <c r="T212" i="6"/>
  <c r="BK128" i="7"/>
  <c r="R181" i="7"/>
  <c r="T211" i="7"/>
  <c r="P303" i="7"/>
  <c r="T360" i="7"/>
  <c r="T343" i="7"/>
  <c r="T427" i="7"/>
  <c r="T156" i="8"/>
  <c r="T232" i="8"/>
  <c r="T262" i="8"/>
  <c r="BK237" i="9"/>
  <c r="J237" i="9" s="1"/>
  <c r="J76" i="9" s="1"/>
  <c r="T608" i="9"/>
  <c r="P203" i="10"/>
  <c r="P95" i="10" s="1"/>
  <c r="AU66" i="1" s="1"/>
  <c r="R241" i="10"/>
  <c r="R128" i="11"/>
  <c r="R94" i="11" s="1"/>
  <c r="BK141" i="11"/>
  <c r="J141" i="11" s="1"/>
  <c r="J70" i="11" s="1"/>
  <c r="P93" i="13"/>
  <c r="P92" i="13"/>
  <c r="AU69" i="1"/>
  <c r="BK95" i="14"/>
  <c r="J95" i="14" s="1"/>
  <c r="J65" i="14" s="1"/>
  <c r="T263" i="14"/>
  <c r="R284" i="14"/>
  <c r="BK396" i="14"/>
  <c r="J396" i="14"/>
  <c r="J69" i="14" s="1"/>
  <c r="T412" i="14"/>
  <c r="P97" i="15"/>
  <c r="P190" i="15"/>
  <c r="P276" i="15"/>
  <c r="BK119" i="2"/>
  <c r="J119" i="2" s="1"/>
  <c r="J65" i="2" s="1"/>
  <c r="BK219" i="2"/>
  <c r="J219" i="2" s="1"/>
  <c r="J67" i="2" s="1"/>
  <c r="BK328" i="2"/>
  <c r="J328" i="2" s="1"/>
  <c r="J68" i="2" s="1"/>
  <c r="P738" i="2"/>
  <c r="T1019" i="2"/>
  <c r="T1040" i="2"/>
  <c r="T1053" i="2"/>
  <c r="BK1180" i="2"/>
  <c r="J1180" i="2" s="1"/>
  <c r="J78" i="2" s="1"/>
  <c r="R1315" i="2"/>
  <c r="BK1390" i="2"/>
  <c r="J1390" i="2"/>
  <c r="J83" i="2" s="1"/>
  <c r="BK1449" i="2"/>
  <c r="J1449" i="2"/>
  <c r="J84" i="2"/>
  <c r="BK1537" i="2"/>
  <c r="J1537" i="2" s="1"/>
  <c r="J87" i="2" s="1"/>
  <c r="BK1637" i="2"/>
  <c r="J1637" i="2"/>
  <c r="J89" i="2" s="1"/>
  <c r="P1812" i="2"/>
  <c r="T2081" i="2"/>
  <c r="T2115" i="2"/>
  <c r="T2114" i="2"/>
  <c r="BK194" i="3"/>
  <c r="J194" i="3"/>
  <c r="J67" i="3"/>
  <c r="BK127" i="4"/>
  <c r="J127" i="4" s="1"/>
  <c r="J70" i="4" s="1"/>
  <c r="T177" i="4"/>
  <c r="T375" i="4"/>
  <c r="R479" i="4"/>
  <c r="T139" i="5"/>
  <c r="R247" i="5"/>
  <c r="T312" i="5"/>
  <c r="T98" i="6"/>
  <c r="T174" i="6"/>
  <c r="R212" i="6"/>
  <c r="BK147" i="7"/>
  <c r="J147" i="7" s="1"/>
  <c r="J70" i="7" s="1"/>
  <c r="BK174" i="7"/>
  <c r="J174" i="7" s="1"/>
  <c r="J75" i="7" s="1"/>
  <c r="BK211" i="7"/>
  <c r="J211" i="7" s="1"/>
  <c r="J82" i="7" s="1"/>
  <c r="R318" i="7"/>
  <c r="R292" i="7" s="1"/>
  <c r="R288" i="7" s="1"/>
  <c r="BK404" i="7"/>
  <c r="J404" i="7"/>
  <c r="J93" i="7" s="1"/>
  <c r="P427" i="7"/>
  <c r="P99" i="8"/>
  <c r="T201" i="8"/>
  <c r="R262" i="8"/>
  <c r="T105" i="9"/>
  <c r="T237" i="9"/>
  <c r="BK608" i="9"/>
  <c r="J608" i="9"/>
  <c r="J78" i="9"/>
  <c r="R182" i="10"/>
  <c r="R232" i="10"/>
  <c r="R141" i="11"/>
  <c r="BK93" i="13"/>
  <c r="J93" i="13" s="1"/>
  <c r="J68" i="13" s="1"/>
  <c r="P95" i="14"/>
  <c r="BK319" i="14"/>
  <c r="J319" i="14"/>
  <c r="J68" i="14" s="1"/>
  <c r="T396" i="14"/>
  <c r="P431" i="14"/>
  <c r="BK179" i="15"/>
  <c r="J179" i="15"/>
  <c r="J66" i="15" s="1"/>
  <c r="P227" i="15"/>
  <c r="T175" i="2"/>
  <c r="T347" i="2"/>
  <c r="R1019" i="2"/>
  <c r="P1040" i="2"/>
  <c r="P1053" i="2"/>
  <c r="T1180" i="2"/>
  <c r="BK1315" i="2"/>
  <c r="J1315" i="2"/>
  <c r="J81" i="2"/>
  <c r="BK1375" i="2"/>
  <c r="J1375" i="2" s="1"/>
  <c r="J82" i="2" s="1"/>
  <c r="T1462" i="2"/>
  <c r="R1524" i="2"/>
  <c r="R1585" i="2"/>
  <c r="P1872" i="2"/>
  <c r="P194" i="3"/>
  <c r="BK104" i="4"/>
  <c r="J104" i="4"/>
  <c r="J69" i="4"/>
  <c r="T127" i="4"/>
  <c r="P177" i="4"/>
  <c r="P375" i="4"/>
  <c r="P100" i="5"/>
  <c r="T186" i="5"/>
  <c r="P247" i="5"/>
  <c r="P312" i="5"/>
  <c r="T159" i="6"/>
  <c r="R174" i="6"/>
  <c r="BK227" i="6"/>
  <c r="J227" i="6"/>
  <c r="J73" i="6"/>
  <c r="T147" i="7"/>
  <c r="T121" i="7" s="1"/>
  <c r="T174" i="7"/>
  <c r="T206" i="7"/>
  <c r="R269" i="7"/>
  <c r="R258" i="7" s="1"/>
  <c r="T318" i="7"/>
  <c r="P360" i="7"/>
  <c r="P343" i="7" s="1"/>
  <c r="BK432" i="7"/>
  <c r="J432" i="7" s="1"/>
  <c r="J95" i="7" s="1"/>
  <c r="BK99" i="8"/>
  <c r="BK98" i="8" s="1"/>
  <c r="J98" i="8" s="1"/>
  <c r="J67" i="8" s="1"/>
  <c r="J99" i="8"/>
  <c r="J68" i="8"/>
  <c r="BK201" i="8"/>
  <c r="J201" i="8"/>
  <c r="J70" i="8" s="1"/>
  <c r="P262" i="8"/>
  <c r="R105" i="9"/>
  <c r="T202" i="9"/>
  <c r="P217" i="9"/>
  <c r="BK422" i="9"/>
  <c r="J422" i="9"/>
  <c r="J77" i="9"/>
  <c r="P705" i="9"/>
  <c r="T182" i="10"/>
  <c r="P232" i="10"/>
  <c r="R121" i="11"/>
  <c r="BK263" i="14"/>
  <c r="J263" i="14" s="1"/>
  <c r="J66" i="14" s="1"/>
  <c r="P319" i="14"/>
  <c r="BK412" i="14"/>
  <c r="J412" i="14"/>
  <c r="J70" i="14"/>
  <c r="T431" i="14"/>
  <c r="R97" i="15"/>
  <c r="T190" i="15"/>
  <c r="T276" i="15"/>
  <c r="BK86" i="16"/>
  <c r="P119" i="2"/>
  <c r="R219" i="2"/>
  <c r="R328" i="2"/>
  <c r="BK738" i="2"/>
  <c r="J738" i="2" s="1"/>
  <c r="J71" i="2" s="1"/>
  <c r="R1077" i="2"/>
  <c r="R1246" i="2"/>
  <c r="P1375" i="2"/>
  <c r="P1462" i="2"/>
  <c r="R1537" i="2"/>
  <c r="P1637" i="2"/>
  <c r="BK1812" i="2"/>
  <c r="J1812" i="2" s="1"/>
  <c r="J90" i="2" s="1"/>
  <c r="R2081" i="2"/>
  <c r="BK2115" i="2"/>
  <c r="BK2114" i="2"/>
  <c r="J2114" i="2"/>
  <c r="J94" i="2"/>
  <c r="R194" i="3"/>
  <c r="P132" i="4"/>
  <c r="P262" i="4"/>
  <c r="BK458" i="4"/>
  <c r="J458" i="4"/>
  <c r="J75" i="4" s="1"/>
  <c r="BK139" i="5"/>
  <c r="J139" i="5"/>
  <c r="J69" i="5" s="1"/>
  <c r="BK233" i="5"/>
  <c r="J233" i="5"/>
  <c r="J71" i="5"/>
  <c r="BK247" i="5"/>
  <c r="J247" i="5" s="1"/>
  <c r="J72" i="5" s="1"/>
  <c r="BK312" i="5"/>
  <c r="J312" i="5"/>
  <c r="J75" i="5" s="1"/>
  <c r="BK98" i="6"/>
  <c r="J98" i="6"/>
  <c r="J68" i="6" s="1"/>
  <c r="BK174" i="6"/>
  <c r="J174" i="6"/>
  <c r="J70" i="6"/>
  <c r="BK212" i="6"/>
  <c r="J212" i="6" s="1"/>
  <c r="J72" i="6" s="1"/>
  <c r="P147" i="7"/>
  <c r="T181" i="7"/>
  <c r="P211" i="7"/>
  <c r="R303" i="7"/>
  <c r="P404" i="7"/>
  <c r="P377" i="7"/>
  <c r="R427" i="7"/>
  <c r="R156" i="8"/>
  <c r="R232" i="8"/>
  <c r="R251" i="8"/>
  <c r="R277" i="8"/>
  <c r="BK202" i="9"/>
  <c r="J202" i="9" s="1"/>
  <c r="J71" i="9" s="1"/>
  <c r="BK217" i="9"/>
  <c r="J217" i="9" s="1"/>
  <c r="J73" i="9" s="1"/>
  <c r="R422" i="9"/>
  <c r="R705" i="9"/>
  <c r="BK182" i="10"/>
  <c r="J182" i="10" s="1"/>
  <c r="J68" i="10" s="1"/>
  <c r="T203" i="10"/>
  <c r="P241" i="10"/>
  <c r="P128" i="11"/>
  <c r="T128" i="11"/>
  <c r="T141" i="11"/>
  <c r="R91" i="12"/>
  <c r="P263" i="14"/>
  <c r="BK284" i="14"/>
  <c r="J284" i="14"/>
  <c r="J67" i="14"/>
  <c r="T284" i="14"/>
  <c r="P396" i="14"/>
  <c r="BK431" i="14"/>
  <c r="J431" i="14"/>
  <c r="J71" i="14" s="1"/>
  <c r="BK97" i="15"/>
  <c r="J97" i="15" s="1"/>
  <c r="J65" i="15" s="1"/>
  <c r="P179" i="15"/>
  <c r="BK227" i="15"/>
  <c r="J227" i="15"/>
  <c r="J69" i="15"/>
  <c r="R276" i="15"/>
  <c r="BK100" i="16"/>
  <c r="J100" i="16" s="1"/>
  <c r="J62" i="16" s="1"/>
  <c r="T100" i="16"/>
  <c r="P108" i="16"/>
  <c r="T119" i="2"/>
  <c r="T219" i="2"/>
  <c r="T328" i="2"/>
  <c r="T738" i="2"/>
  <c r="T1077" i="2"/>
  <c r="T1246" i="2"/>
  <c r="T1308" i="2"/>
  <c r="T1375" i="2"/>
  <c r="R1462" i="2"/>
  <c r="T1524" i="2"/>
  <c r="T1637" i="2"/>
  <c r="R1812" i="2"/>
  <c r="P2081" i="2"/>
  <c r="P2115" i="2"/>
  <c r="P2114" i="2"/>
  <c r="T194" i="3"/>
  <c r="T104" i="4"/>
  <c r="R132" i="4"/>
  <c r="R262" i="4"/>
  <c r="T458" i="4"/>
  <c r="BK186" i="5"/>
  <c r="J186" i="5"/>
  <c r="J70" i="5" s="1"/>
  <c r="T233" i="5"/>
  <c r="R270" i="5"/>
  <c r="P301" i="5"/>
  <c r="P159" i="6"/>
  <c r="R191" i="6"/>
  <c r="R227" i="6"/>
  <c r="P128" i="7"/>
  <c r="R174" i="7"/>
  <c r="R206" i="7"/>
  <c r="BK269" i="7"/>
  <c r="J269" i="7"/>
  <c r="J84" i="7" s="1"/>
  <c r="P318" i="7"/>
  <c r="T404" i="7"/>
  <c r="T377" i="7" s="1"/>
  <c r="T432" i="7"/>
  <c r="P156" i="8"/>
  <c r="P232" i="8"/>
  <c r="T251" i="8"/>
  <c r="P277" i="8"/>
  <c r="P202" i="9"/>
  <c r="R217" i="9"/>
  <c r="T422" i="9"/>
  <c r="BK705" i="9"/>
  <c r="J705" i="9"/>
  <c r="J79" i="9" s="1"/>
  <c r="BK203" i="10"/>
  <c r="J203" i="10" s="1"/>
  <c r="J69" i="10" s="1"/>
  <c r="T232" i="10"/>
  <c r="P121" i="11"/>
  <c r="R263" i="14"/>
  <c r="P284" i="14"/>
  <c r="R396" i="14"/>
  <c r="R431" i="14"/>
  <c r="R179" i="15"/>
  <c r="R190" i="15"/>
  <c r="BK276" i="15"/>
  <c r="J276" i="15" s="1"/>
  <c r="J70" i="15" s="1"/>
  <c r="P86" i="16"/>
  <c r="BK108" i="16"/>
  <c r="J108" i="16"/>
  <c r="J63" i="16"/>
  <c r="R119" i="2"/>
  <c r="P219" i="2"/>
  <c r="P328" i="2"/>
  <c r="R738" i="2"/>
  <c r="BK1077" i="2"/>
  <c r="J1077" i="2" s="1"/>
  <c r="J77" i="2" s="1"/>
  <c r="BK1246" i="2"/>
  <c r="J1246" i="2" s="1"/>
  <c r="J79" i="2" s="1"/>
  <c r="BK1308" i="2"/>
  <c r="J1308" i="2"/>
  <c r="J80" i="2"/>
  <c r="R1308" i="2"/>
  <c r="R1375" i="2"/>
  <c r="BK1462" i="2"/>
  <c r="J1462" i="2"/>
  <c r="J85" i="2" s="1"/>
  <c r="T1537" i="2"/>
  <c r="T1585" i="2"/>
  <c r="BK1872" i="2"/>
  <c r="J1872" i="2" s="1"/>
  <c r="J91" i="2" s="1"/>
  <c r="T92" i="3"/>
  <c r="T134" i="3"/>
  <c r="R104" i="4"/>
  <c r="T132" i="4"/>
  <c r="BK262" i="4"/>
  <c r="J262" i="4"/>
  <c r="J73" i="4" s="1"/>
  <c r="R458" i="4"/>
  <c r="T479" i="4"/>
  <c r="P139" i="5"/>
  <c r="P233" i="5"/>
  <c r="T247" i="5"/>
  <c r="R312" i="5"/>
  <c r="P98" i="6"/>
  <c r="P191" i="6"/>
  <c r="T227" i="6"/>
  <c r="T128" i="7"/>
  <c r="BK181" i="7"/>
  <c r="J181" i="7"/>
  <c r="J76" i="7" s="1"/>
  <c r="P206" i="7"/>
  <c r="P269" i="7"/>
  <c r="P258" i="7" s="1"/>
  <c r="BK303" i="7"/>
  <c r="BK292" i="7" s="1"/>
  <c r="J292" i="7" s="1"/>
  <c r="J87" i="7" s="1"/>
  <c r="J303" i="7"/>
  <c r="J88" i="7"/>
  <c r="R404" i="7"/>
  <c r="R377" i="7" s="1"/>
  <c r="R432" i="7"/>
  <c r="BK156" i="8"/>
  <c r="J156" i="8"/>
  <c r="J69" i="8" s="1"/>
  <c r="BK232" i="8"/>
  <c r="J232" i="8" s="1"/>
  <c r="J71" i="8" s="1"/>
  <c r="P251" i="8"/>
  <c r="T277" i="8"/>
  <c r="R237" i="9"/>
  <c r="R236" i="9"/>
  <c r="P608" i="9"/>
  <c r="R203" i="10"/>
  <c r="BK241" i="10"/>
  <c r="J241" i="10"/>
  <c r="J71" i="10" s="1"/>
  <c r="BK128" i="11"/>
  <c r="J128" i="11" s="1"/>
  <c r="J69" i="11" s="1"/>
  <c r="BK91" i="12"/>
  <c r="J91" i="12"/>
  <c r="J34" i="12" s="1"/>
  <c r="J67" i="12"/>
  <c r="R95" i="14"/>
  <c r="T319" i="14"/>
  <c r="P412" i="14"/>
  <c r="T97" i="15"/>
  <c r="T179" i="15"/>
  <c r="R227" i="15"/>
  <c r="T86" i="16"/>
  <c r="R100" i="16"/>
  <c r="R108" i="16"/>
  <c r="P175" i="2"/>
  <c r="R347" i="2"/>
  <c r="P1077" i="2"/>
  <c r="P1246" i="2"/>
  <c r="P1315" i="2"/>
  <c r="P1390" i="2"/>
  <c r="P1449" i="2"/>
  <c r="BK1524" i="2"/>
  <c r="J1524" i="2" s="1"/>
  <c r="J86" i="2" s="1"/>
  <c r="BK1585" i="2"/>
  <c r="J1585" i="2" s="1"/>
  <c r="J88" i="2" s="1"/>
  <c r="R1872" i="2"/>
  <c r="BK92" i="3"/>
  <c r="BK91" i="3" s="1"/>
  <c r="J91" i="3" s="1"/>
  <c r="J64" i="3" s="1"/>
  <c r="J92" i="3"/>
  <c r="J65" i="3" s="1"/>
  <c r="R134" i="3"/>
  <c r="P127" i="4"/>
  <c r="BK177" i="4"/>
  <c r="BK103" i="4" s="1"/>
  <c r="J103" i="4" s="1"/>
  <c r="J68" i="4" s="1"/>
  <c r="R375" i="4"/>
  <c r="P479" i="4"/>
  <c r="BK100" i="5"/>
  <c r="BK99" i="5" s="1"/>
  <c r="J99" i="5" s="1"/>
  <c r="J67" i="5" s="1"/>
  <c r="J100" i="5"/>
  <c r="J68" i="5"/>
  <c r="R139" i="5"/>
  <c r="R233" i="5"/>
  <c r="T270" i="5"/>
  <c r="T301" i="5"/>
  <c r="R98" i="6"/>
  <c r="R97" i="6" s="1"/>
  <c r="BK191" i="6"/>
  <c r="J191" i="6" s="1"/>
  <c r="J71" i="6" s="1"/>
  <c r="P227" i="6"/>
  <c r="R128" i="7"/>
  <c r="P174" i="7"/>
  <c r="R211" i="7"/>
  <c r="T303" i="7"/>
  <c r="T292" i="7"/>
  <c r="T288" i="7" s="1"/>
  <c r="BK360" i="7"/>
  <c r="J360" i="7" s="1"/>
  <c r="J91" i="7" s="1"/>
  <c r="BK427" i="7"/>
  <c r="J427" i="7"/>
  <c r="J94" i="7"/>
  <c r="T99" i="8"/>
  <c r="T98" i="8" s="1"/>
  <c r="P201" i="8"/>
  <c r="BK262" i="8"/>
  <c r="J262" i="8"/>
  <c r="J73" i="8" s="1"/>
  <c r="P105" i="9"/>
  <c r="P104" i="9" s="1"/>
  <c r="R202" i="9"/>
  <c r="T217" i="9"/>
  <c r="P422" i="9"/>
  <c r="T705" i="9"/>
  <c r="P182" i="10"/>
  <c r="BK232" i="10"/>
  <c r="J232" i="10"/>
  <c r="J70" i="10" s="1"/>
  <c r="T241" i="10"/>
  <c r="BK121" i="11"/>
  <c r="J121" i="11" s="1"/>
  <c r="J68" i="11" s="1"/>
  <c r="T121" i="11"/>
  <c r="T94" i="11"/>
  <c r="P141" i="11"/>
  <c r="T91" i="12"/>
  <c r="T93" i="13"/>
  <c r="T92" i="13" s="1"/>
  <c r="T95" i="14"/>
  <c r="T94" i="14" s="1"/>
  <c r="T93" i="14" s="1"/>
  <c r="R319" i="14"/>
  <c r="R412" i="14"/>
  <c r="BK190" i="15"/>
  <c r="J190" i="15"/>
  <c r="J68" i="15"/>
  <c r="T227" i="15"/>
  <c r="R86" i="16"/>
  <c r="R85" i="16"/>
  <c r="R84" i="16" s="1"/>
  <c r="P100" i="16"/>
  <c r="T108" i="16"/>
  <c r="BK476" i="4"/>
  <c r="BK475" i="4" s="1"/>
  <c r="J475" i="4" s="1"/>
  <c r="J76" i="4" s="1"/>
  <c r="BK735" i="2"/>
  <c r="J735" i="2"/>
  <c r="J70" i="2"/>
  <c r="BK1072" i="2"/>
  <c r="J1072" i="2"/>
  <c r="J75" i="2" s="1"/>
  <c r="BK285" i="3"/>
  <c r="J285" i="3" s="1"/>
  <c r="J68" i="3" s="1"/>
  <c r="BK165" i="7"/>
  <c r="J165" i="7" s="1"/>
  <c r="J72" i="7" s="1"/>
  <c r="BK289" i="7"/>
  <c r="BK288" i="7" s="1"/>
  <c r="J288" i="7" s="1"/>
  <c r="J85" i="7" s="1"/>
  <c r="J289" i="7"/>
  <c r="J86" i="7"/>
  <c r="BK439" i="7"/>
  <c r="J439" i="7"/>
  <c r="J96" i="7" s="1"/>
  <c r="BK185" i="15"/>
  <c r="J185" i="15" s="1"/>
  <c r="J67" i="15" s="1"/>
  <c r="BK168" i="7"/>
  <c r="J168" i="7" s="1"/>
  <c r="J73" i="7" s="1"/>
  <c r="BK258" i="7"/>
  <c r="J258" i="7"/>
  <c r="J83" i="7"/>
  <c r="BK194" i="9"/>
  <c r="J194" i="9"/>
  <c r="J70" i="9" s="1"/>
  <c r="BK211" i="9"/>
  <c r="J211" i="9" s="1"/>
  <c r="J72" i="9" s="1"/>
  <c r="BK162" i="7"/>
  <c r="J162" i="7" s="1"/>
  <c r="J71" i="7" s="1"/>
  <c r="BK171" i="7"/>
  <c r="J171" i="7"/>
  <c r="J74" i="7"/>
  <c r="BK197" i="7"/>
  <c r="J197" i="7"/>
  <c r="J78" i="7" s="1"/>
  <c r="BK232" i="9"/>
  <c r="J232" i="9" s="1"/>
  <c r="J74" i="9" s="1"/>
  <c r="BK123" i="16"/>
  <c r="J123" i="16"/>
  <c r="J64" i="16"/>
  <c r="BK2103" i="2"/>
  <c r="J2103" i="2"/>
  <c r="J93" i="2" s="1"/>
  <c r="BK200" i="7"/>
  <c r="J200" i="7" s="1"/>
  <c r="J79" i="7" s="1"/>
  <c r="BK203" i="7"/>
  <c r="J203" i="7" s="1"/>
  <c r="J80" i="7" s="1"/>
  <c r="BK343" i="7"/>
  <c r="J343" i="7"/>
  <c r="J90" i="7" s="1"/>
  <c r="BK94" i="11"/>
  <c r="J94" i="11" s="1"/>
  <c r="BK297" i="15"/>
  <c r="J297" i="15" s="1"/>
  <c r="J71" i="15" s="1"/>
  <c r="BK302" i="15"/>
  <c r="J302" i="15"/>
  <c r="J73" i="15"/>
  <c r="BK377" i="7"/>
  <c r="J377" i="7"/>
  <c r="J92" i="7" s="1"/>
  <c r="BE104" i="16"/>
  <c r="BE106" i="16"/>
  <c r="BE109" i="16"/>
  <c r="E48" i="16"/>
  <c r="BE120" i="16"/>
  <c r="BE116" i="16"/>
  <c r="J78" i="16"/>
  <c r="BE93" i="16"/>
  <c r="F55" i="16"/>
  <c r="BE87" i="16"/>
  <c r="BE90" i="16"/>
  <c r="BE96" i="16"/>
  <c r="BE101" i="16"/>
  <c r="BE124" i="16"/>
  <c r="BE112" i="16"/>
  <c r="E83" i="15"/>
  <c r="BE107" i="15"/>
  <c r="BE110" i="15"/>
  <c r="BE159" i="15"/>
  <c r="BE161" i="15"/>
  <c r="BE212" i="15"/>
  <c r="BE260" i="15"/>
  <c r="BE277" i="15"/>
  <c r="BE284" i="15"/>
  <c r="BE287" i="15"/>
  <c r="BE291" i="15"/>
  <c r="BE298" i="15"/>
  <c r="BE303" i="15"/>
  <c r="BE173" i="15"/>
  <c r="BE206" i="15"/>
  <c r="BE224" i="15"/>
  <c r="BE242" i="15"/>
  <c r="BE262" i="15"/>
  <c r="BE265" i="15"/>
  <c r="BE136" i="15"/>
  <c r="BE147" i="15"/>
  <c r="BE150" i="15"/>
  <c r="BE197" i="15"/>
  <c r="BE101" i="15"/>
  <c r="BE116" i="15"/>
  <c r="BE164" i="15"/>
  <c r="BE176" i="15"/>
  <c r="BE200" i="15"/>
  <c r="BE203" i="15"/>
  <c r="BE209" i="15"/>
  <c r="BE234" i="15"/>
  <c r="BE247" i="15"/>
  <c r="BE249" i="15"/>
  <c r="BE270" i="15"/>
  <c r="BE294" i="15"/>
  <c r="J56" i="15"/>
  <c r="BE98" i="15"/>
  <c r="BE119" i="15"/>
  <c r="BE122" i="15"/>
  <c r="BE128" i="15"/>
  <c r="BE156" i="15"/>
  <c r="BE167" i="15"/>
  <c r="F59" i="15"/>
  <c r="BE104" i="15"/>
  <c r="BE132" i="15"/>
  <c r="BE153" i="15"/>
  <c r="BE183" i="15"/>
  <c r="BE186" i="15"/>
  <c r="BE191" i="15"/>
  <c r="BE237" i="15"/>
  <c r="BE239" i="15"/>
  <c r="BE254" i="15"/>
  <c r="BE257" i="15"/>
  <c r="BE267" i="15"/>
  <c r="BE113" i="15"/>
  <c r="BE194" i="15"/>
  <c r="BE215" i="15"/>
  <c r="BE221" i="15"/>
  <c r="BE228" i="15"/>
  <c r="BE231" i="15"/>
  <c r="BE244" i="15"/>
  <c r="BE273" i="15"/>
  <c r="BE125" i="15"/>
  <c r="BE140" i="15"/>
  <c r="BE143" i="15"/>
  <c r="BE170" i="15"/>
  <c r="BE180" i="15"/>
  <c r="BE218" i="15"/>
  <c r="BE251" i="15"/>
  <c r="BE280" i="15"/>
  <c r="BE148" i="14"/>
  <c r="BE282" i="14"/>
  <c r="BE320" i="14"/>
  <c r="BE367" i="14"/>
  <c r="BE384" i="14"/>
  <c r="BE388" i="14"/>
  <c r="BE171" i="14"/>
  <c r="BE177" i="14"/>
  <c r="BE196" i="14"/>
  <c r="BE211" i="14"/>
  <c r="BE214" i="14"/>
  <c r="BE218" i="14"/>
  <c r="BE221" i="14"/>
  <c r="BE288" i="14"/>
  <c r="BE338" i="14"/>
  <c r="BE364" i="14"/>
  <c r="BE406" i="14"/>
  <c r="BE424" i="14"/>
  <c r="BE427" i="14"/>
  <c r="BE436" i="14"/>
  <c r="F90" i="14"/>
  <c r="BE187" i="14"/>
  <c r="BE193" i="14"/>
  <c r="BE199" i="14"/>
  <c r="BE208" i="14"/>
  <c r="BE267" i="14"/>
  <c r="BE271" i="14"/>
  <c r="BE285" i="14"/>
  <c r="BE291" i="14"/>
  <c r="BE293" i="14"/>
  <c r="BE305" i="14"/>
  <c r="BE307" i="14"/>
  <c r="BE313" i="14"/>
  <c r="BE316" i="14"/>
  <c r="BE324" i="14"/>
  <c r="BE328" i="14"/>
  <c r="BE331" i="14"/>
  <c r="BE355" i="14"/>
  <c r="BE359" i="14"/>
  <c r="BE413" i="14"/>
  <c r="J87" i="14"/>
  <c r="BE108" i="14"/>
  <c r="BE121" i="14"/>
  <c r="BE136" i="14"/>
  <c r="BE142" i="14"/>
  <c r="BE205" i="14"/>
  <c r="BE250" i="14"/>
  <c r="BE259" i="14"/>
  <c r="BE310" i="14"/>
  <c r="BE341" i="14"/>
  <c r="BE350" i="14"/>
  <c r="BE420" i="14"/>
  <c r="BE133" i="14"/>
  <c r="BE190" i="14"/>
  <c r="BE264" i="14"/>
  <c r="BE297" i="14"/>
  <c r="BE348" i="14"/>
  <c r="BE373" i="14"/>
  <c r="BE376" i="14"/>
  <c r="BE382" i="14"/>
  <c r="BE400" i="14"/>
  <c r="BE432" i="14"/>
  <c r="BE180" i="14"/>
  <c r="BE246" i="14"/>
  <c r="BE299" i="14"/>
  <c r="BK92" i="13"/>
  <c r="J92" i="13" s="1"/>
  <c r="J67" i="13" s="1"/>
  <c r="BE139" i="14"/>
  <c r="BE174" i="14"/>
  <c r="BE224" i="14"/>
  <c r="BE253" i="14"/>
  <c r="BE295" i="14"/>
  <c r="BE357" i="14"/>
  <c r="BE370" i="14"/>
  <c r="BE386" i="14"/>
  <c r="BE390" i="14"/>
  <c r="BE393" i="14"/>
  <c r="E50" i="14"/>
  <c r="BE96" i="14"/>
  <c r="BE202" i="14"/>
  <c r="BE256" i="14"/>
  <c r="BE274" i="14"/>
  <c r="BE277" i="14"/>
  <c r="BE279" i="14"/>
  <c r="BE335" i="14"/>
  <c r="BE345" i="14"/>
  <c r="BE379" i="14"/>
  <c r="BE397" i="14"/>
  <c r="BE409" i="14"/>
  <c r="BE416" i="14"/>
  <c r="E52" i="13"/>
  <c r="F89" i="13"/>
  <c r="BE94" i="13"/>
  <c r="BE96" i="13"/>
  <c r="J86" i="13"/>
  <c r="E52" i="12"/>
  <c r="BE96" i="12"/>
  <c r="BE98" i="12"/>
  <c r="J60" i="12"/>
  <c r="BE92" i="12"/>
  <c r="BE94" i="12"/>
  <c r="F63" i="12"/>
  <c r="BE100" i="12"/>
  <c r="BE119" i="11"/>
  <c r="BE133" i="11"/>
  <c r="E52" i="11"/>
  <c r="J60" i="11"/>
  <c r="F91" i="11"/>
  <c r="BE99" i="11"/>
  <c r="BE107" i="11"/>
  <c r="BE131" i="11"/>
  <c r="BE111" i="11"/>
  <c r="BE122" i="11"/>
  <c r="BE129" i="11"/>
  <c r="BE95" i="11"/>
  <c r="BE105" i="11"/>
  <c r="BE124" i="11"/>
  <c r="BE109" i="11"/>
  <c r="BE113" i="11"/>
  <c r="BE146" i="11"/>
  <c r="BE148" i="11"/>
  <c r="BE135" i="11"/>
  <c r="BE137" i="11"/>
  <c r="BE139" i="11"/>
  <c r="BE142" i="11"/>
  <c r="BE115" i="11"/>
  <c r="BE117" i="11"/>
  <c r="BE97" i="11"/>
  <c r="BE101" i="11"/>
  <c r="BE103" i="11"/>
  <c r="BE126" i="11"/>
  <c r="BE144" i="11"/>
  <c r="BE116" i="10"/>
  <c r="BE118" i="10"/>
  <c r="BE120" i="10"/>
  <c r="E52" i="10"/>
  <c r="BE106" i="10"/>
  <c r="BE108" i="10"/>
  <c r="BE130" i="10"/>
  <c r="BE158" i="10"/>
  <c r="BE168" i="10"/>
  <c r="BE176" i="10"/>
  <c r="BE189" i="10"/>
  <c r="BE195" i="10"/>
  <c r="BE204" i="10"/>
  <c r="BE206" i="10"/>
  <c r="BE228" i="10"/>
  <c r="BE230" i="10"/>
  <c r="BE136" i="10"/>
  <c r="BE138" i="10"/>
  <c r="BE142" i="10"/>
  <c r="BE146" i="10"/>
  <c r="BE160" i="10"/>
  <c r="BE185" i="10"/>
  <c r="BE187" i="10"/>
  <c r="BE210" i="10"/>
  <c r="BE110" i="10"/>
  <c r="BE122" i="10"/>
  <c r="BE124" i="10"/>
  <c r="BE126" i="10"/>
  <c r="BE134" i="10"/>
  <c r="BE150" i="10"/>
  <c r="BE152" i="10"/>
  <c r="BE154" i="10"/>
  <c r="BE162" i="10"/>
  <c r="BE183" i="10"/>
  <c r="BE216" i="10"/>
  <c r="BE218" i="10"/>
  <c r="BE220" i="10"/>
  <c r="BE222" i="10"/>
  <c r="BE224" i="10"/>
  <c r="BE226" i="10"/>
  <c r="BE235" i="10"/>
  <c r="BE239" i="10"/>
  <c r="BE242" i="10"/>
  <c r="F63" i="10"/>
  <c r="J89" i="10"/>
  <c r="BE96" i="10"/>
  <c r="BE128" i="10"/>
  <c r="BE164" i="10"/>
  <c r="BE212" i="10"/>
  <c r="BE233" i="10"/>
  <c r="BE237" i="10"/>
  <c r="BE100" i="10"/>
  <c r="BE114" i="10"/>
  <c r="BE148" i="10"/>
  <c r="BE156" i="10"/>
  <c r="BE166" i="10"/>
  <c r="BE191" i="10"/>
  <c r="BE193" i="10"/>
  <c r="BE208" i="10"/>
  <c r="BE140" i="10"/>
  <c r="BE197" i="10"/>
  <c r="BE214" i="10"/>
  <c r="BE246" i="10"/>
  <c r="BK104" i="9"/>
  <c r="J104" i="9"/>
  <c r="J68" i="9" s="1"/>
  <c r="BE98" i="10"/>
  <c r="BE102" i="10"/>
  <c r="BE104" i="10"/>
  <c r="BE112" i="10"/>
  <c r="BE132" i="10"/>
  <c r="BE144" i="10"/>
  <c r="BE170" i="10"/>
  <c r="BE172" i="10"/>
  <c r="BE174" i="10"/>
  <c r="BE178" i="10"/>
  <c r="BE180" i="10"/>
  <c r="BE199" i="10"/>
  <c r="BE201" i="10"/>
  <c r="BE244" i="10"/>
  <c r="F100" i="9"/>
  <c r="BE180" i="9"/>
  <c r="BE282" i="9"/>
  <c r="BE310" i="9"/>
  <c r="BE324" i="9"/>
  <c r="BE367" i="9"/>
  <c r="BE423" i="9"/>
  <c r="BE474" i="9"/>
  <c r="BE521" i="9"/>
  <c r="BE524" i="9"/>
  <c r="BE527" i="9"/>
  <c r="BE565" i="9"/>
  <c r="BE567" i="9"/>
  <c r="BE605" i="9"/>
  <c r="BE621" i="9"/>
  <c r="BE624" i="9"/>
  <c r="BE631" i="9"/>
  <c r="BE633" i="9"/>
  <c r="BE664" i="9"/>
  <c r="BE678" i="9"/>
  <c r="BE687" i="9"/>
  <c r="BE690" i="9"/>
  <c r="BE702" i="9"/>
  <c r="BE706" i="9"/>
  <c r="BE709" i="9"/>
  <c r="BE712" i="9"/>
  <c r="BE715" i="9"/>
  <c r="BE718" i="9"/>
  <c r="BE721" i="9"/>
  <c r="BE724" i="9"/>
  <c r="BE727" i="9"/>
  <c r="E89" i="9"/>
  <c r="BE185" i="9"/>
  <c r="BE207" i="9"/>
  <c r="BE212" i="9"/>
  <c r="BE247" i="9"/>
  <c r="BE250" i="9"/>
  <c r="BE267" i="9"/>
  <c r="BE318" i="9"/>
  <c r="BE332" i="9"/>
  <c r="BE350" i="9"/>
  <c r="BE407" i="9"/>
  <c r="BE419" i="9"/>
  <c r="BE434" i="9"/>
  <c r="BE454" i="9"/>
  <c r="BE459" i="9"/>
  <c r="BE469" i="9"/>
  <c r="BE510" i="9"/>
  <c r="BE536" i="9"/>
  <c r="BE550" i="9"/>
  <c r="BE561" i="9"/>
  <c r="BE593" i="9"/>
  <c r="BE609" i="9"/>
  <c r="BE619" i="9"/>
  <c r="BE626" i="9"/>
  <c r="BE639" i="9"/>
  <c r="BE658" i="9"/>
  <c r="BE241" i="9"/>
  <c r="BE255" i="9"/>
  <c r="BE327" i="9"/>
  <c r="BE329" i="9"/>
  <c r="BE334" i="9"/>
  <c r="BE340" i="9"/>
  <c r="BE361" i="9"/>
  <c r="BE364" i="9"/>
  <c r="BE370" i="9"/>
  <c r="BE373" i="9"/>
  <c r="BE413" i="9"/>
  <c r="BE464" i="9"/>
  <c r="BE486" i="9"/>
  <c r="BE530" i="9"/>
  <c r="BE542" i="9"/>
  <c r="BE544" i="9"/>
  <c r="BE572" i="9"/>
  <c r="BE575" i="9"/>
  <c r="BE581" i="9"/>
  <c r="BE590" i="9"/>
  <c r="BE614" i="9"/>
  <c r="BE647" i="9"/>
  <c r="BE650" i="9"/>
  <c r="BE653" i="9"/>
  <c r="BE655" i="9"/>
  <c r="BE675" i="9"/>
  <c r="BE141" i="9"/>
  <c r="BE145" i="9"/>
  <c r="BE166" i="9"/>
  <c r="BE226" i="9"/>
  <c r="BE264" i="9"/>
  <c r="BE294" i="9"/>
  <c r="BE302" i="9"/>
  <c r="BE321" i="9"/>
  <c r="BE400" i="9"/>
  <c r="BE416" i="9"/>
  <c r="BE430" i="9"/>
  <c r="BE442" i="9"/>
  <c r="BE446" i="9"/>
  <c r="BE450" i="9"/>
  <c r="BE482" i="9"/>
  <c r="BE493" i="9"/>
  <c r="BE499" i="9"/>
  <c r="BE513" i="9"/>
  <c r="BE587" i="9"/>
  <c r="BE602" i="9"/>
  <c r="BE636" i="9"/>
  <c r="J60" i="9"/>
  <c r="BE120" i="9"/>
  <c r="BE195" i="9"/>
  <c r="BE221" i="9"/>
  <c r="BE244" i="9"/>
  <c r="BE253" i="9"/>
  <c r="BE270" i="9"/>
  <c r="BE279" i="9"/>
  <c r="BE298" i="9"/>
  <c r="BE345" i="9"/>
  <c r="BE347" i="9"/>
  <c r="BE376" i="9"/>
  <c r="BE382" i="9"/>
  <c r="BE388" i="9"/>
  <c r="BE394" i="9"/>
  <c r="BE438" i="9"/>
  <c r="BE503" i="9"/>
  <c r="BE518" i="9"/>
  <c r="BE538" i="9"/>
  <c r="BE599" i="9"/>
  <c r="BE628" i="9"/>
  <c r="BE644" i="9"/>
  <c r="BE671" i="9"/>
  <c r="BE684" i="9"/>
  <c r="BE127" i="9"/>
  <c r="BE158" i="9"/>
  <c r="BE238" i="9"/>
  <c r="BE306" i="9"/>
  <c r="BE343" i="9"/>
  <c r="BE385" i="9"/>
  <c r="BE397" i="9"/>
  <c r="BE496" i="9"/>
  <c r="BE559" i="9"/>
  <c r="BE563" i="9"/>
  <c r="BE569" i="9"/>
  <c r="BE584" i="9"/>
  <c r="BE642" i="9"/>
  <c r="BE661" i="9"/>
  <c r="BE681" i="9"/>
  <c r="BE696" i="9"/>
  <c r="BE106" i="9"/>
  <c r="BE113" i="9"/>
  <c r="BE203" i="9"/>
  <c r="BE218" i="9"/>
  <c r="BE229" i="9"/>
  <c r="BE233" i="9"/>
  <c r="BE259" i="9"/>
  <c r="BE352" i="9"/>
  <c r="BE354" i="9"/>
  <c r="BE356" i="9"/>
  <c r="BE359" i="9"/>
  <c r="BE379" i="9"/>
  <c r="BE391" i="9"/>
  <c r="BE516" i="9"/>
  <c r="BE533" i="9"/>
  <c r="BE553" i="9"/>
  <c r="BE578" i="9"/>
  <c r="BE596" i="9"/>
  <c r="BE616" i="9"/>
  <c r="BE666" i="9"/>
  <c r="BE669" i="9"/>
  <c r="BE693" i="9"/>
  <c r="BE132" i="9"/>
  <c r="BE153" i="9"/>
  <c r="BE170" i="9"/>
  <c r="BE176" i="9"/>
  <c r="BE192" i="9"/>
  <c r="BE261" i="9"/>
  <c r="BE273" i="9"/>
  <c r="BE276" i="9"/>
  <c r="BE286" i="9"/>
  <c r="BE290" i="9"/>
  <c r="BE314" i="9"/>
  <c r="BE337" i="9"/>
  <c r="BE426" i="9"/>
  <c r="BE478" i="9"/>
  <c r="BE490" i="9"/>
  <c r="BE507" i="9"/>
  <c r="BE540" i="9"/>
  <c r="BE547" i="9"/>
  <c r="BE556" i="9"/>
  <c r="BE612" i="9"/>
  <c r="BE699" i="9"/>
  <c r="J128" i="7"/>
  <c r="J69" i="7"/>
  <c r="E52" i="8"/>
  <c r="BE112" i="8"/>
  <c r="BE134" i="8"/>
  <c r="BE136" i="8"/>
  <c r="BE152" i="8"/>
  <c r="BE181" i="8"/>
  <c r="BE191" i="8"/>
  <c r="BE193" i="8"/>
  <c r="BE195" i="8"/>
  <c r="BE220" i="8"/>
  <c r="BE226" i="8"/>
  <c r="BE230" i="8"/>
  <c r="BE243" i="8"/>
  <c r="BE271" i="8"/>
  <c r="BE108" i="8"/>
  <c r="BE110" i="8"/>
  <c r="BE130" i="8"/>
  <c r="BE138" i="8"/>
  <c r="BE140" i="8"/>
  <c r="BE148" i="8"/>
  <c r="BE154" i="8"/>
  <c r="BE157" i="8"/>
  <c r="BE165" i="8"/>
  <c r="BE197" i="8"/>
  <c r="BE214" i="8"/>
  <c r="BE222" i="8"/>
  <c r="BE258" i="8"/>
  <c r="BE267" i="8"/>
  <c r="J60" i="8"/>
  <c r="F95" i="8"/>
  <c r="BE116" i="8"/>
  <c r="BE118" i="8"/>
  <c r="BE120" i="8"/>
  <c r="BE122" i="8"/>
  <c r="BE124" i="8"/>
  <c r="BE126" i="8"/>
  <c r="BE144" i="8"/>
  <c r="BE146" i="8"/>
  <c r="BE159" i="8"/>
  <c r="BE161" i="8"/>
  <c r="BE163" i="8"/>
  <c r="BE206" i="8"/>
  <c r="BE210" i="8"/>
  <c r="BE239" i="8"/>
  <c r="BE247" i="8"/>
  <c r="BE249" i="8"/>
  <c r="BE254" i="8"/>
  <c r="BE104" i="8"/>
  <c r="BE128" i="8"/>
  <c r="BE167" i="8"/>
  <c r="BE169" i="8"/>
  <c r="BE171" i="8"/>
  <c r="BE187" i="8"/>
  <c r="BE189" i="8"/>
  <c r="BE208" i="8"/>
  <c r="BE224" i="8"/>
  <c r="BE235" i="8"/>
  <c r="BE237" i="8"/>
  <c r="BE245" i="8"/>
  <c r="BE252" i="8"/>
  <c r="BE269" i="8"/>
  <c r="BE273" i="8"/>
  <c r="BE275" i="8"/>
  <c r="BE142" i="8"/>
  <c r="BE150" i="8"/>
  <c r="BE173" i="8"/>
  <c r="BE175" i="8"/>
  <c r="BE177" i="8"/>
  <c r="BE179" i="8"/>
  <c r="BE183" i="8"/>
  <c r="BE185" i="8"/>
  <c r="BE260" i="8"/>
  <c r="BE282" i="8"/>
  <c r="BE114" i="8"/>
  <c r="BE204" i="8"/>
  <c r="BE216" i="8"/>
  <c r="BE218" i="8"/>
  <c r="BE241" i="8"/>
  <c r="BE256" i="8"/>
  <c r="BE278" i="8"/>
  <c r="BE280" i="8"/>
  <c r="BE100" i="8"/>
  <c r="BE102" i="8"/>
  <c r="BE106" i="8"/>
  <c r="BE132" i="8"/>
  <c r="BE199" i="8"/>
  <c r="BE202" i="8"/>
  <c r="BE212" i="8"/>
  <c r="BE228" i="8"/>
  <c r="BE233" i="8"/>
  <c r="BE263" i="8"/>
  <c r="BE265" i="8"/>
  <c r="BE156" i="7"/>
  <c r="BE158" i="7"/>
  <c r="BE188" i="7"/>
  <c r="BE192" i="7"/>
  <c r="BE226" i="7"/>
  <c r="BE228" i="7"/>
  <c r="BE236" i="7"/>
  <c r="BE276" i="7"/>
  <c r="BE280" i="7"/>
  <c r="BE286" i="7"/>
  <c r="BE316" i="7"/>
  <c r="BE361" i="7"/>
  <c r="BE382" i="7"/>
  <c r="BE384" i="7"/>
  <c r="BE407" i="7"/>
  <c r="BE409" i="7"/>
  <c r="BE417" i="7"/>
  <c r="BE433" i="7"/>
  <c r="BE437" i="7"/>
  <c r="BE440" i="7"/>
  <c r="F117" i="7"/>
  <c r="BE152" i="7"/>
  <c r="BE172" i="7"/>
  <c r="BE175" i="7"/>
  <c r="BE177" i="7"/>
  <c r="BE190" i="7"/>
  <c r="BE194" i="7"/>
  <c r="BE201" i="7"/>
  <c r="BE212" i="7"/>
  <c r="BE232" i="7"/>
  <c r="BE278" i="7"/>
  <c r="BE310" i="7"/>
  <c r="BE312" i="7"/>
  <c r="BE367" i="7"/>
  <c r="BE371" i="7"/>
  <c r="BE428" i="7"/>
  <c r="E52" i="7"/>
  <c r="BE126" i="7"/>
  <c r="BE129" i="7"/>
  <c r="BE133" i="7"/>
  <c r="BE150" i="7"/>
  <c r="BE160" i="7"/>
  <c r="BE220" i="7"/>
  <c r="BE234" i="7"/>
  <c r="BE238" i="7"/>
  <c r="BE240" i="7"/>
  <c r="BE259" i="7"/>
  <c r="BE263" i="7"/>
  <c r="BE270" i="7"/>
  <c r="BE282" i="7"/>
  <c r="BE327" i="7"/>
  <c r="BE329" i="7"/>
  <c r="BE356" i="7"/>
  <c r="BE378" i="7"/>
  <c r="BE380" i="7"/>
  <c r="BE386" i="7"/>
  <c r="BE388" i="7"/>
  <c r="BE413" i="7"/>
  <c r="BE430" i="7"/>
  <c r="BE131" i="7"/>
  <c r="BE154" i="7"/>
  <c r="BE254" i="7"/>
  <c r="BE265" i="7"/>
  <c r="BE293" i="7"/>
  <c r="BE301" i="7"/>
  <c r="BE344" i="7"/>
  <c r="BE346" i="7"/>
  <c r="BE352" i="7"/>
  <c r="BE400" i="7"/>
  <c r="BE415" i="7"/>
  <c r="BE135" i="7"/>
  <c r="BE141" i="7"/>
  <c r="BE143" i="7"/>
  <c r="BE145" i="7"/>
  <c r="BE230" i="7"/>
  <c r="BE244" i="7"/>
  <c r="BE250" i="7"/>
  <c r="BE256" i="7"/>
  <c r="BE261" i="7"/>
  <c r="BE267" i="7"/>
  <c r="BE272" i="7"/>
  <c r="BE306" i="7"/>
  <c r="BE308" i="7"/>
  <c r="BE333" i="7"/>
  <c r="BE375" i="7"/>
  <c r="BE392" i="7"/>
  <c r="BE398" i="7"/>
  <c r="BE423" i="7"/>
  <c r="BE435" i="7"/>
  <c r="J114" i="7"/>
  <c r="BE179" i="7"/>
  <c r="BE182" i="7"/>
  <c r="BE184" i="7"/>
  <c r="BE242" i="7"/>
  <c r="BE246" i="7"/>
  <c r="BE284" i="7"/>
  <c r="BE299" i="7"/>
  <c r="BE314" i="7"/>
  <c r="BE319" i="7"/>
  <c r="BE321" i="7"/>
  <c r="BE354" i="7"/>
  <c r="BE358" i="7"/>
  <c r="BE365" i="7"/>
  <c r="BE394" i="7"/>
  <c r="BE405" i="7"/>
  <c r="BE411" i="7"/>
  <c r="BE421" i="7"/>
  <c r="BE137" i="7"/>
  <c r="BE139" i="7"/>
  <c r="BE198" i="7"/>
  <c r="BE204" i="7"/>
  <c r="BE207" i="7"/>
  <c r="BE214" i="7"/>
  <c r="BE218" i="7"/>
  <c r="BE222" i="7"/>
  <c r="BE224" i="7"/>
  <c r="BE248" i="7"/>
  <c r="BE290" i="7"/>
  <c r="BE304" i="7"/>
  <c r="BE323" i="7"/>
  <c r="BE325" i="7"/>
  <c r="BE337" i="7"/>
  <c r="BE339" i="7"/>
  <c r="BE341" i="7"/>
  <c r="BE348" i="7"/>
  <c r="BE363" i="7"/>
  <c r="BE369" i="7"/>
  <c r="BE402" i="7"/>
  <c r="BE122" i="7"/>
  <c r="BE124" i="7"/>
  <c r="BE148" i="7"/>
  <c r="BE163" i="7"/>
  <c r="BE166" i="7"/>
  <c r="BE169" i="7"/>
  <c r="BE186" i="7"/>
  <c r="BE209" i="7"/>
  <c r="BE216" i="7"/>
  <c r="BE252" i="7"/>
  <c r="BE274" i="7"/>
  <c r="BE295" i="7"/>
  <c r="BE297" i="7"/>
  <c r="BE331" i="7"/>
  <c r="BE335" i="7"/>
  <c r="BE350" i="7"/>
  <c r="BE373" i="7"/>
  <c r="BE390" i="7"/>
  <c r="BE396" i="7"/>
  <c r="BE419" i="7"/>
  <c r="BE425" i="7"/>
  <c r="J60" i="6"/>
  <c r="BE103" i="6"/>
  <c r="BE117" i="6"/>
  <c r="BE135" i="6"/>
  <c r="BE141" i="6"/>
  <c r="BE175" i="6"/>
  <c r="BE179" i="6"/>
  <c r="BE183" i="6"/>
  <c r="BE208" i="6"/>
  <c r="BE210" i="6"/>
  <c r="BE219" i="6"/>
  <c r="BE221" i="6"/>
  <c r="BE223" i="6"/>
  <c r="BE232" i="6"/>
  <c r="E52" i="6"/>
  <c r="BE115" i="6"/>
  <c r="BE143" i="6"/>
  <c r="BE172" i="6"/>
  <c r="BE206" i="6"/>
  <c r="BE236" i="6"/>
  <c r="BE99" i="6"/>
  <c r="BE105" i="6"/>
  <c r="BE127" i="6"/>
  <c r="BE155" i="6"/>
  <c r="BE198" i="6"/>
  <c r="BE230" i="6"/>
  <c r="BE238" i="6"/>
  <c r="BE119" i="6"/>
  <c r="BE131" i="6"/>
  <c r="BE157" i="6"/>
  <c r="BE164" i="6"/>
  <c r="BE168" i="6"/>
  <c r="BE177" i="6"/>
  <c r="BE194" i="6"/>
  <c r="BE196" i="6"/>
  <c r="BE200" i="6"/>
  <c r="BE202" i="6"/>
  <c r="BE228" i="6"/>
  <c r="BE240" i="6"/>
  <c r="BE242" i="6"/>
  <c r="F94" i="6"/>
  <c r="BE111" i="6"/>
  <c r="BE139" i="6"/>
  <c r="BE151" i="6"/>
  <c r="BE160" i="6"/>
  <c r="BE162" i="6"/>
  <c r="BE166" i="6"/>
  <c r="BE192" i="6"/>
  <c r="BE123" i="6"/>
  <c r="BE153" i="6"/>
  <c r="BE187" i="6"/>
  <c r="BE213" i="6"/>
  <c r="BE217" i="6"/>
  <c r="BE225" i="6"/>
  <c r="BE101" i="6"/>
  <c r="BE107" i="6"/>
  <c r="BE109" i="6"/>
  <c r="BE113" i="6"/>
  <c r="BE133" i="6"/>
  <c r="BE137" i="6"/>
  <c r="BE145" i="6"/>
  <c r="BE147" i="6"/>
  <c r="BE149" i="6"/>
  <c r="BE204" i="6"/>
  <c r="BE234" i="6"/>
  <c r="BE121" i="6"/>
  <c r="BE125" i="6"/>
  <c r="BE129" i="6"/>
  <c r="BE170" i="6"/>
  <c r="BE181" i="6"/>
  <c r="BE185" i="6"/>
  <c r="BE189" i="6"/>
  <c r="BE215" i="6"/>
  <c r="BE135" i="5"/>
  <c r="BE137" i="5"/>
  <c r="BE164" i="5"/>
  <c r="BE174" i="5"/>
  <c r="BE182" i="5"/>
  <c r="BE189" i="5"/>
  <c r="BE225" i="5"/>
  <c r="BE227" i="5"/>
  <c r="BE245" i="5"/>
  <c r="BE287" i="5"/>
  <c r="BE289" i="5"/>
  <c r="BE295" i="5"/>
  <c r="BE306" i="5"/>
  <c r="BE313" i="5"/>
  <c r="BE319" i="5"/>
  <c r="BE323" i="5"/>
  <c r="J60" i="5"/>
  <c r="BE117" i="5"/>
  <c r="BE121" i="5"/>
  <c r="BE123" i="5"/>
  <c r="BE125" i="5"/>
  <c r="BE142" i="5"/>
  <c r="BE160" i="5"/>
  <c r="BE168" i="5"/>
  <c r="BE176" i="5"/>
  <c r="BE221" i="5"/>
  <c r="BE223" i="5"/>
  <c r="BE254" i="5"/>
  <c r="BE281" i="5"/>
  <c r="J476" i="4"/>
  <c r="J77" i="4" s="1"/>
  <c r="BE115" i="5"/>
  <c r="BE127" i="5"/>
  <c r="BE156" i="5"/>
  <c r="BE193" i="5"/>
  <c r="BE205" i="5"/>
  <c r="BE207" i="5"/>
  <c r="BE215" i="5"/>
  <c r="BE229" i="5"/>
  <c r="BE250" i="5"/>
  <c r="BE252" i="5"/>
  <c r="BE258" i="5"/>
  <c r="BE264" i="5"/>
  <c r="BE283" i="5"/>
  <c r="BE291" i="5"/>
  <c r="BE315" i="5"/>
  <c r="F63" i="5"/>
  <c r="BE129" i="5"/>
  <c r="BE146" i="5"/>
  <c r="BE148" i="5"/>
  <c r="BE150" i="5"/>
  <c r="BE152" i="5"/>
  <c r="BE158" i="5"/>
  <c r="BE172" i="5"/>
  <c r="BE211" i="5"/>
  <c r="BE219" i="5"/>
  <c r="BE260" i="5"/>
  <c r="BE273" i="5"/>
  <c r="BE275" i="5"/>
  <c r="BE304" i="5"/>
  <c r="BE101" i="5"/>
  <c r="BE109" i="5"/>
  <c r="BE119" i="5"/>
  <c r="BE140" i="5"/>
  <c r="BE144" i="5"/>
  <c r="BE178" i="5"/>
  <c r="BE180" i="5"/>
  <c r="BE184" i="5"/>
  <c r="BE187" i="5"/>
  <c r="BE191" i="5"/>
  <c r="BE197" i="5"/>
  <c r="BE199" i="5"/>
  <c r="BE203" i="5"/>
  <c r="BE217" i="5"/>
  <c r="BE308" i="5"/>
  <c r="E52" i="5"/>
  <c r="BE166" i="5"/>
  <c r="BE209" i="5"/>
  <c r="BE213" i="5"/>
  <c r="BE256" i="5"/>
  <c r="BE266" i="5"/>
  <c r="BE317" i="5"/>
  <c r="BE131" i="5"/>
  <c r="BE133" i="5"/>
  <c r="BE154" i="5"/>
  <c r="BE162" i="5"/>
  <c r="BE231" i="5"/>
  <c r="BE240" i="5"/>
  <c r="BE243" i="5"/>
  <c r="BE268" i="5"/>
  <c r="BE271" i="5"/>
  <c r="BE279" i="5"/>
  <c r="BE297" i="5"/>
  <c r="BE321" i="5"/>
  <c r="BE103" i="5"/>
  <c r="BE105" i="5"/>
  <c r="BE107" i="5"/>
  <c r="BE111" i="5"/>
  <c r="BE113" i="5"/>
  <c r="BE170" i="5"/>
  <c r="BE195" i="5"/>
  <c r="BE201" i="5"/>
  <c r="BE234" i="5"/>
  <c r="BE237" i="5"/>
  <c r="BE248" i="5"/>
  <c r="BE262" i="5"/>
  <c r="BE277" i="5"/>
  <c r="BE285" i="5"/>
  <c r="BE293" i="5"/>
  <c r="BE299" i="5"/>
  <c r="BE302" i="5"/>
  <c r="BE310" i="5"/>
  <c r="J60" i="4"/>
  <c r="BE133" i="4"/>
  <c r="BE159" i="4"/>
  <c r="BE161" i="4"/>
  <c r="BE190" i="4"/>
  <c r="BE196" i="4"/>
  <c r="BE204" i="4"/>
  <c r="BE214" i="4"/>
  <c r="BE218" i="4"/>
  <c r="BE220" i="4"/>
  <c r="BE224" i="4"/>
  <c r="BE252" i="4"/>
  <c r="BE305" i="4"/>
  <c r="BE309" i="4"/>
  <c r="BE323" i="4"/>
  <c r="BE343" i="4"/>
  <c r="BE345" i="4"/>
  <c r="BE349" i="4"/>
  <c r="BE367" i="4"/>
  <c r="BE371" i="4"/>
  <c r="BE402" i="4"/>
  <c r="BE426" i="4"/>
  <c r="BE438" i="4"/>
  <c r="BE484" i="4"/>
  <c r="BE113" i="4"/>
  <c r="BE130" i="4"/>
  <c r="BE135" i="4"/>
  <c r="BE157" i="4"/>
  <c r="BE165" i="4"/>
  <c r="BE222" i="4"/>
  <c r="BE246" i="4"/>
  <c r="BE265" i="4"/>
  <c r="BE321" i="4"/>
  <c r="BE329" i="4"/>
  <c r="BE331" i="4"/>
  <c r="BE335" i="4"/>
  <c r="BE359" i="4"/>
  <c r="BE382" i="4"/>
  <c r="BE416" i="4"/>
  <c r="BE432" i="4"/>
  <c r="BE434" i="4"/>
  <c r="BE477" i="4"/>
  <c r="BE149" i="4"/>
  <c r="BE163" i="4"/>
  <c r="BE200" i="4"/>
  <c r="BE250" i="4"/>
  <c r="BE275" i="4"/>
  <c r="BE293" i="4"/>
  <c r="BE299" i="4"/>
  <c r="BE301" i="4"/>
  <c r="BE303" i="4"/>
  <c r="BE347" i="4"/>
  <c r="BE365" i="4"/>
  <c r="BE400" i="4"/>
  <c r="BE412" i="4"/>
  <c r="BE424" i="4"/>
  <c r="BE442" i="4"/>
  <c r="BE467" i="4"/>
  <c r="BE105" i="4"/>
  <c r="BE107" i="4"/>
  <c r="BE125" i="4"/>
  <c r="BE143" i="4"/>
  <c r="BE169" i="4"/>
  <c r="BE171" i="4"/>
  <c r="BE173" i="4"/>
  <c r="BE175" i="4"/>
  <c r="BE180" i="4"/>
  <c r="BE184" i="4"/>
  <c r="BE188" i="4"/>
  <c r="BE208" i="4"/>
  <c r="BE210" i="4"/>
  <c r="BE230" i="4"/>
  <c r="BE234" i="4"/>
  <c r="BE248" i="4"/>
  <c r="BE256" i="4"/>
  <c r="BE273" i="4"/>
  <c r="BE297" i="4"/>
  <c r="BE313" i="4"/>
  <c r="BE357" i="4"/>
  <c r="BE376" i="4"/>
  <c r="BE404" i="4"/>
  <c r="BE436" i="4"/>
  <c r="BE444" i="4"/>
  <c r="BE461" i="4"/>
  <c r="BE465" i="4"/>
  <c r="E88" i="4"/>
  <c r="BE117" i="4"/>
  <c r="BE121" i="4"/>
  <c r="BE141" i="4"/>
  <c r="BE178" i="4"/>
  <c r="BE194" i="4"/>
  <c r="BE216" i="4"/>
  <c r="BE226" i="4"/>
  <c r="BE240" i="4"/>
  <c r="BE254" i="4"/>
  <c r="BE258" i="4"/>
  <c r="BE260" i="4"/>
  <c r="BE263" i="4"/>
  <c r="BE269" i="4"/>
  <c r="BE281" i="4"/>
  <c r="BE319" i="4"/>
  <c r="BE339" i="4"/>
  <c r="BE351" i="4"/>
  <c r="BE353" i="4"/>
  <c r="BE355" i="4"/>
  <c r="BE369" i="4"/>
  <c r="BE386" i="4"/>
  <c r="BE396" i="4"/>
  <c r="BE408" i="4"/>
  <c r="BE414" i="4"/>
  <c r="BE428" i="4"/>
  <c r="BE450" i="4"/>
  <c r="BE452" i="4"/>
  <c r="BE459" i="4"/>
  <c r="BE473" i="4"/>
  <c r="BE482" i="4"/>
  <c r="BE486" i="4"/>
  <c r="F99" i="4"/>
  <c r="BE109" i="4"/>
  <c r="BE119" i="4"/>
  <c r="BE151" i="4"/>
  <c r="BE192" i="4"/>
  <c r="BE198" i="4"/>
  <c r="BE202" i="4"/>
  <c r="BE212" i="4"/>
  <c r="BE267" i="4"/>
  <c r="BE279" i="4"/>
  <c r="BE295" i="4"/>
  <c r="BE311" i="4"/>
  <c r="BE315" i="4"/>
  <c r="BE325" i="4"/>
  <c r="BE341" i="4"/>
  <c r="BE361" i="4"/>
  <c r="BE373" i="4"/>
  <c r="BE378" i="4"/>
  <c r="BE388" i="4"/>
  <c r="BE390" i="4"/>
  <c r="BE392" i="4"/>
  <c r="BE394" i="4"/>
  <c r="BE398" i="4"/>
  <c r="BE406" i="4"/>
  <c r="BE420" i="4"/>
  <c r="BE422" i="4"/>
  <c r="BE430" i="4"/>
  <c r="BE454" i="4"/>
  <c r="BE456" i="4"/>
  <c r="BE123" i="4"/>
  <c r="BE128" i="4"/>
  <c r="BE145" i="4"/>
  <c r="BE153" i="4"/>
  <c r="BE182" i="4"/>
  <c r="BE228" i="4"/>
  <c r="BE232" i="4"/>
  <c r="BE244" i="4"/>
  <c r="BE283" i="4"/>
  <c r="BE287" i="4"/>
  <c r="BE327" i="4"/>
  <c r="BE333" i="4"/>
  <c r="BE363" i="4"/>
  <c r="BE380" i="4"/>
  <c r="BE384" i="4"/>
  <c r="BE469" i="4"/>
  <c r="BE471" i="4"/>
  <c r="BE111" i="4"/>
  <c r="BE115" i="4"/>
  <c r="BE137" i="4"/>
  <c r="BE139" i="4"/>
  <c r="BE147" i="4"/>
  <c r="BE155" i="4"/>
  <c r="BE167" i="4"/>
  <c r="BE186" i="4"/>
  <c r="BE206" i="4"/>
  <c r="BE236" i="4"/>
  <c r="BE238" i="4"/>
  <c r="BE242" i="4"/>
  <c r="BE271" i="4"/>
  <c r="BE277" i="4"/>
  <c r="BE285" i="4"/>
  <c r="BE289" i="4"/>
  <c r="BE291" i="4"/>
  <c r="BE307" i="4"/>
  <c r="BE317" i="4"/>
  <c r="BE337" i="4"/>
  <c r="BE410" i="4"/>
  <c r="BE418" i="4"/>
  <c r="BE440" i="4"/>
  <c r="BE446" i="4"/>
  <c r="BE448" i="4"/>
  <c r="BE463" i="4"/>
  <c r="BE480" i="4"/>
  <c r="BK118" i="2"/>
  <c r="J118" i="2" s="1"/>
  <c r="J64" i="2" s="1"/>
  <c r="BE127" i="3"/>
  <c r="BE162" i="3"/>
  <c r="BE195" i="3"/>
  <c r="BE225" i="3"/>
  <c r="BE262" i="3"/>
  <c r="E78" i="3"/>
  <c r="BE104" i="3"/>
  <c r="BE281" i="3"/>
  <c r="J2115" i="2"/>
  <c r="J95" i="2"/>
  <c r="BE112" i="3"/>
  <c r="BE130" i="3"/>
  <c r="BE158" i="3"/>
  <c r="BE228" i="3"/>
  <c r="BE239" i="3"/>
  <c r="BE245" i="3"/>
  <c r="BE248" i="3"/>
  <c r="BE286" i="3"/>
  <c r="F59" i="3"/>
  <c r="BE119" i="3"/>
  <c r="BE123" i="3"/>
  <c r="BE149" i="3"/>
  <c r="BE152" i="3"/>
  <c r="BE254" i="3"/>
  <c r="BE258" i="3"/>
  <c r="BE267" i="3"/>
  <c r="BE270" i="3"/>
  <c r="BE274" i="3"/>
  <c r="BE139" i="3"/>
  <c r="BE143" i="3"/>
  <c r="BE146" i="3"/>
  <c r="BE155" i="3"/>
  <c r="BE168" i="3"/>
  <c r="BE210" i="3"/>
  <c r="BE214" i="3"/>
  <c r="BE219" i="3"/>
  <c r="J56" i="3"/>
  <c r="BE93" i="3"/>
  <c r="BE97" i="3"/>
  <c r="BE101" i="3"/>
  <c r="BE108" i="3"/>
  <c r="BE116" i="3"/>
  <c r="BE135" i="3"/>
  <c r="BE176" i="3"/>
  <c r="BE187" i="3"/>
  <c r="BE190" i="3"/>
  <c r="BE198" i="3"/>
  <c r="BE201" i="3"/>
  <c r="BE204" i="3"/>
  <c r="BE208" i="3"/>
  <c r="BE232" i="3"/>
  <c r="BE236" i="3"/>
  <c r="BE264" i="3"/>
  <c r="BE278" i="3"/>
  <c r="BE126" i="2"/>
  <c r="BE157" i="2"/>
  <c r="BE187" i="2"/>
  <c r="BE257" i="2"/>
  <c r="BE272" i="2"/>
  <c r="BE292" i="2"/>
  <c r="BE299" i="2"/>
  <c r="BE325" i="2"/>
  <c r="BE415" i="2"/>
  <c r="BE419" i="2"/>
  <c r="BE422" i="2"/>
  <c r="BE639" i="2"/>
  <c r="BE712" i="2"/>
  <c r="BE775" i="2"/>
  <c r="BE800" i="2"/>
  <c r="BE814" i="2"/>
  <c r="BE837" i="2"/>
  <c r="BE990" i="2"/>
  <c r="BE1020" i="2"/>
  <c r="BE1024" i="2"/>
  <c r="BE1068" i="2"/>
  <c r="BE1098" i="2"/>
  <c r="BE1109" i="2"/>
  <c r="BE1254" i="2"/>
  <c r="BE1281" i="2"/>
  <c r="BE1284" i="2"/>
  <c r="BE1344" i="2"/>
  <c r="BE1346" i="2"/>
  <c r="BE1358" i="2"/>
  <c r="BE1360" i="2"/>
  <c r="BE1363" i="2"/>
  <c r="BE1382" i="2"/>
  <c r="BE1385" i="2"/>
  <c r="BE1388" i="2"/>
  <c r="BE1391" i="2"/>
  <c r="BE1439" i="2"/>
  <c r="BE1445" i="2"/>
  <c r="BE1447" i="2"/>
  <c r="BE1479" i="2"/>
  <c r="BE1504" i="2"/>
  <c r="BE1529" i="2"/>
  <c r="BE1532" i="2"/>
  <c r="BE1548" i="2"/>
  <c r="BE1550" i="2"/>
  <c r="BE1552" i="2"/>
  <c r="BE1556" i="2"/>
  <c r="BE1558" i="2"/>
  <c r="BE1612" i="2"/>
  <c r="BE1624" i="2"/>
  <c r="BE1626" i="2"/>
  <c r="BE1634" i="2"/>
  <c r="BE1638" i="2"/>
  <c r="BE1650" i="2"/>
  <c r="BE1658" i="2"/>
  <c r="BE1661" i="2"/>
  <c r="BE1675" i="2"/>
  <c r="BE1678" i="2"/>
  <c r="BE1720" i="2"/>
  <c r="BE1828" i="2"/>
  <c r="BE1831" i="2"/>
  <c r="BE1840" i="2"/>
  <c r="BE1847" i="2"/>
  <c r="BE1857" i="2"/>
  <c r="BE1869" i="2"/>
  <c r="BE1873" i="2"/>
  <c r="BE1910" i="2"/>
  <c r="BE1946" i="2"/>
  <c r="BE1948" i="2"/>
  <c r="BE1950" i="2"/>
  <c r="BE1952" i="2"/>
  <c r="BE1954" i="2"/>
  <c r="BE1956" i="2"/>
  <c r="BE1989" i="2"/>
  <c r="BE1992" i="2"/>
  <c r="BE1996" i="2"/>
  <c r="BE1999" i="2"/>
  <c r="BE2003" i="2"/>
  <c r="BE2006" i="2"/>
  <c r="BE2042" i="2"/>
  <c r="BE2075" i="2"/>
  <c r="BE2078" i="2"/>
  <c r="BE2082" i="2"/>
  <c r="BE2089" i="2"/>
  <c r="BE2096" i="2"/>
  <c r="BE2104" i="2"/>
  <c r="BE2109" i="2"/>
  <c r="BE2116" i="2"/>
  <c r="BE2118" i="2"/>
  <c r="BE2120" i="2"/>
  <c r="BE225" i="2"/>
  <c r="BE229" i="2"/>
  <c r="BE287" i="2"/>
  <c r="BE337" i="2"/>
  <c r="BE433" i="2"/>
  <c r="BE525" i="2"/>
  <c r="BE692" i="2"/>
  <c r="BE702" i="2"/>
  <c r="BE727" i="2"/>
  <c r="BE753" i="2"/>
  <c r="BE811" i="2"/>
  <c r="BE867" i="2"/>
  <c r="BE916" i="2"/>
  <c r="BE921" i="2"/>
  <c r="BE1153" i="2"/>
  <c r="BE1163" i="2"/>
  <c r="BE1209" i="2"/>
  <c r="BE1213" i="2"/>
  <c r="BE1247" i="2"/>
  <c r="BE1288" i="2"/>
  <c r="BE1291" i="2"/>
  <c r="BE1379" i="2"/>
  <c r="BE1421" i="2"/>
  <c r="BE1425" i="2"/>
  <c r="BE1435" i="2"/>
  <c r="BE1501" i="2"/>
  <c r="BE1562" i="2"/>
  <c r="BE1578" i="2"/>
  <c r="BE1614" i="2"/>
  <c r="BE1620" i="2"/>
  <c r="BE1622" i="2"/>
  <c r="BE1630" i="2"/>
  <c r="BE1713" i="2"/>
  <c r="BE1724" i="2"/>
  <c r="BE1729" i="2"/>
  <c r="BE1796" i="2"/>
  <c r="E50" i="2"/>
  <c r="F114" i="2"/>
  <c r="BE176" i="2"/>
  <c r="BE1470" i="2"/>
  <c r="BE1498" i="2"/>
  <c r="BE1534" i="2"/>
  <c r="BE1538" i="2"/>
  <c r="BE1542" i="2"/>
  <c r="BE1546" i="2"/>
  <c r="BE1568" i="2"/>
  <c r="BE1590" i="2"/>
  <c r="BE1598" i="2"/>
  <c r="BE1607" i="2"/>
  <c r="BE1616" i="2"/>
  <c r="BE1618" i="2"/>
  <c r="BE1628" i="2"/>
  <c r="BE1681" i="2"/>
  <c r="BE1707" i="2"/>
  <c r="BE1717" i="2"/>
  <c r="BE1734" i="2"/>
  <c r="BE1738" i="2"/>
  <c r="BE122" i="2"/>
  <c r="BE168" i="2"/>
  <c r="BE183" i="2"/>
  <c r="BE191" i="2"/>
  <c r="BE204" i="2"/>
  <c r="BE220" i="2"/>
  <c r="BE239" i="2"/>
  <c r="BE247" i="2"/>
  <c r="BE252" i="2"/>
  <c r="BE426" i="2"/>
  <c r="BE507" i="2"/>
  <c r="BE559" i="2"/>
  <c r="BE606" i="2"/>
  <c r="BE623" i="2"/>
  <c r="BE627" i="2"/>
  <c r="BE739" i="2"/>
  <c r="BE741" i="2"/>
  <c r="BE748" i="2"/>
  <c r="BE763" i="2"/>
  <c r="BE788" i="2"/>
  <c r="BE796" i="2"/>
  <c r="BE847" i="2"/>
  <c r="BE877" i="2"/>
  <c r="BE909" i="2"/>
  <c r="BE958" i="2"/>
  <c r="BE1036" i="2"/>
  <c r="BE1054" i="2"/>
  <c r="BE1146" i="2"/>
  <c r="BE1150" i="2"/>
  <c r="BE1174" i="2"/>
  <c r="BE1227" i="2"/>
  <c r="BE1258" i="2"/>
  <c r="BE1302" i="2"/>
  <c r="BE1316" i="2"/>
  <c r="BE1321" i="2"/>
  <c r="BE1324" i="2"/>
  <c r="BE1334" i="2"/>
  <c r="BE1341" i="2"/>
  <c r="BE1365" i="2"/>
  <c r="BE1372" i="2"/>
  <c r="BE1397" i="2"/>
  <c r="BE1407" i="2"/>
  <c r="BE1415" i="2"/>
  <c r="BE1431" i="2"/>
  <c r="BE1450" i="2"/>
  <c r="BE1456" i="2"/>
  <c r="BE1459" i="2"/>
  <c r="BE1544" i="2"/>
  <c r="BE1560" i="2"/>
  <c r="BE1566" i="2"/>
  <c r="BE1610" i="2"/>
  <c r="BE1702" i="2"/>
  <c r="BE1750" i="2"/>
  <c r="BE172" i="2"/>
  <c r="BE214" i="2"/>
  <c r="BE267" i="2"/>
  <c r="BE282" i="2"/>
  <c r="BE304" i="2"/>
  <c r="BE353" i="2"/>
  <c r="BE357" i="2"/>
  <c r="BE436" i="2"/>
  <c r="BE440" i="2"/>
  <c r="BE443" i="2"/>
  <c r="BE468" i="2"/>
  <c r="BE485" i="2"/>
  <c r="BE492" i="2"/>
  <c r="BE496" i="2"/>
  <c r="BE514" i="2"/>
  <c r="BE586" i="2"/>
  <c r="BE731" i="2"/>
  <c r="BE745" i="2"/>
  <c r="BE750" i="2"/>
  <c r="BE781" i="2"/>
  <c r="BE829" i="2"/>
  <c r="BE843" i="2"/>
  <c r="BE894" i="2"/>
  <c r="BE944" i="2"/>
  <c r="BE951" i="2"/>
  <c r="BE980" i="2"/>
  <c r="BE1041" i="2"/>
  <c r="BE1073" i="2"/>
  <c r="BE1078" i="2"/>
  <c r="BE1112" i="2"/>
  <c r="BE1167" i="2"/>
  <c r="BE1177" i="2"/>
  <c r="BE1185" i="2"/>
  <c r="BE1188" i="2"/>
  <c r="BE1192" i="2"/>
  <c r="BE1195" i="2"/>
  <c r="BE1202" i="2"/>
  <c r="BE1206" i="2"/>
  <c r="BE1234" i="2"/>
  <c r="BE1237" i="2"/>
  <c r="BE1241" i="2"/>
  <c r="BE1305" i="2"/>
  <c r="BE1312" i="2"/>
  <c r="BE1329" i="2"/>
  <c r="BE1399" i="2"/>
  <c r="BE1419" i="2"/>
  <c r="BE1433" i="2"/>
  <c r="BE1437" i="2"/>
  <c r="BE1453" i="2"/>
  <c r="BE1570" i="2"/>
  <c r="BE1594" i="2"/>
  <c r="BE1601" i="2"/>
  <c r="BE1822" i="2"/>
  <c r="J56" i="2"/>
  <c r="BE134" i="2"/>
  <c r="BE151" i="2"/>
  <c r="BE164" i="2"/>
  <c r="BE209" i="2"/>
  <c r="BE243" i="2"/>
  <c r="BE277" i="2"/>
  <c r="BE333" i="2"/>
  <c r="BE348" i="2"/>
  <c r="BE360" i="2"/>
  <c r="BE529" i="2"/>
  <c r="BE569" i="2"/>
  <c r="BE736" i="2"/>
  <c r="BE759" i="2"/>
  <c r="BE851" i="2"/>
  <c r="BE1026" i="2"/>
  <c r="BE1170" i="2"/>
  <c r="BE1220" i="2"/>
  <c r="BE1223" i="2"/>
  <c r="BE1230" i="2"/>
  <c r="BE1251" i="2"/>
  <c r="BE1271" i="2"/>
  <c r="BE1277" i="2"/>
  <c r="BE1309" i="2"/>
  <c r="BE1326" i="2"/>
  <c r="BE1336" i="2"/>
  <c r="BE1427" i="2"/>
  <c r="BE1441" i="2"/>
  <c r="BE1487" i="2"/>
  <c r="BE1491" i="2"/>
  <c r="BE1517" i="2"/>
  <c r="BE1525" i="2"/>
  <c r="BE1574" i="2"/>
  <c r="BE1576" i="2"/>
  <c r="BE1580" i="2"/>
  <c r="BE1632" i="2"/>
  <c r="BE1793" i="2"/>
  <c r="BE1809" i="2"/>
  <c r="BE130" i="2"/>
  <c r="BE234" i="2"/>
  <c r="BE262" i="2"/>
  <c r="BE314" i="2"/>
  <c r="BE329" i="2"/>
  <c r="BE341" i="2"/>
  <c r="BE345" i="2"/>
  <c r="BE408" i="2"/>
  <c r="BE429" i="2"/>
  <c r="BE447" i="2"/>
  <c r="BE450" i="2"/>
  <c r="BE453" i="2"/>
  <c r="BE457" i="2"/>
  <c r="BE555" i="2"/>
  <c r="BE563" i="2"/>
  <c r="BE590" i="2"/>
  <c r="BE600" i="2"/>
  <c r="BE755" i="2"/>
  <c r="BE784" i="2"/>
  <c r="BE792" i="2"/>
  <c r="BE822" i="2"/>
  <c r="BE833" i="2"/>
  <c r="BE863" i="2"/>
  <c r="BE883" i="2"/>
  <c r="BE890" i="2"/>
  <c r="BE902" i="2"/>
  <c r="BE1045" i="2"/>
  <c r="BE1051" i="2"/>
  <c r="BE1057" i="2"/>
  <c r="BE1060" i="2"/>
  <c r="BE1064" i="2"/>
  <c r="BE1132" i="2"/>
  <c r="BE1156" i="2"/>
  <c r="BE1160" i="2"/>
  <c r="BE1199" i="2"/>
  <c r="BE1274" i="2"/>
  <c r="BE1298" i="2"/>
  <c r="BE1331" i="2"/>
  <c r="BE1339" i="2"/>
  <c r="BE1348" i="2"/>
  <c r="BE1350" i="2"/>
  <c r="BE1354" i="2"/>
  <c r="BE1356" i="2"/>
  <c r="BE1370" i="2"/>
  <c r="BE1376" i="2"/>
  <c r="BE1395" i="2"/>
  <c r="BE1403" i="2"/>
  <c r="BE1405" i="2"/>
  <c r="BE1409" i="2"/>
  <c r="BE1411" i="2"/>
  <c r="BE1413" i="2"/>
  <c r="BE1417" i="2"/>
  <c r="BE1423" i="2"/>
  <c r="BE1429" i="2"/>
  <c r="BE1572" i="2"/>
  <c r="BE1605" i="2"/>
  <c r="BE1684" i="2"/>
  <c r="BE1689" i="2"/>
  <c r="BE1698" i="2"/>
  <c r="BE1800" i="2"/>
  <c r="BE1813" i="2"/>
  <c r="BE120" i="2"/>
  <c r="BE138" i="2"/>
  <c r="BE144" i="2"/>
  <c r="BE180" i="2"/>
  <c r="BE195" i="2"/>
  <c r="BE199" i="2"/>
  <c r="BE464" i="2"/>
  <c r="BE511" i="2"/>
  <c r="BE643" i="2"/>
  <c r="BE807" i="2"/>
  <c r="BE857" i="2"/>
  <c r="BE873" i="2"/>
  <c r="BE1029" i="2"/>
  <c r="BE1095" i="2"/>
  <c r="BE1129" i="2"/>
  <c r="BE1143" i="2"/>
  <c r="BE1181" i="2"/>
  <c r="BE1216" i="2"/>
  <c r="BE1243" i="2"/>
  <c r="BE1261" i="2"/>
  <c r="BE1295" i="2"/>
  <c r="BE1319" i="2"/>
  <c r="BE1352" i="2"/>
  <c r="BE1368" i="2"/>
  <c r="BE1393" i="2"/>
  <c r="BE1401" i="2"/>
  <c r="BE1443" i="2"/>
  <c r="BE1463" i="2"/>
  <c r="BE1483" i="2"/>
  <c r="BE1494" i="2"/>
  <c r="BE1507" i="2"/>
  <c r="BE1521" i="2"/>
  <c r="BE1554" i="2"/>
  <c r="BE1564" i="2"/>
  <c r="BE1582" i="2"/>
  <c r="BE1586" i="2"/>
  <c r="BE1654" i="2"/>
  <c r="BE1669" i="2"/>
  <c r="BE1672" i="2"/>
  <c r="BE1695" i="2"/>
  <c r="BE1727" i="2"/>
  <c r="BE1742" i="2"/>
  <c r="BE1789" i="2"/>
  <c r="F41" i="4"/>
  <c r="BD59" i="1" s="1"/>
  <c r="F40" i="13"/>
  <c r="BC69" i="1"/>
  <c r="F34" i="16"/>
  <c r="BA72" i="1"/>
  <c r="F36" i="2"/>
  <c r="BA56" i="1"/>
  <c r="F39" i="9"/>
  <c r="BB64" i="1"/>
  <c r="F38" i="6"/>
  <c r="BA61" i="1" s="1"/>
  <c r="J38" i="11"/>
  <c r="AW67" i="1"/>
  <c r="F41" i="7"/>
  <c r="BD62" i="1" s="1"/>
  <c r="F39" i="13"/>
  <c r="BB69" i="1" s="1"/>
  <c r="F38" i="13"/>
  <c r="BA69" i="1"/>
  <c r="F39" i="14"/>
  <c r="BD70" i="1"/>
  <c r="F37" i="14"/>
  <c r="BB70" i="1"/>
  <c r="F40" i="12"/>
  <c r="BC68" i="1"/>
  <c r="J38" i="13"/>
  <c r="AW69" i="1" s="1"/>
  <c r="J36" i="14"/>
  <c r="AW70" i="1" s="1"/>
  <c r="F41" i="9"/>
  <c r="BD64" i="1"/>
  <c r="F39" i="6"/>
  <c r="BB61" i="1"/>
  <c r="F39" i="8"/>
  <c r="BB63" i="1"/>
  <c r="F37" i="3"/>
  <c r="BB57" i="1"/>
  <c r="F40" i="4"/>
  <c r="BC59" i="1" s="1"/>
  <c r="F35" i="16"/>
  <c r="BB72" i="1" s="1"/>
  <c r="F41" i="6"/>
  <c r="BD61" i="1"/>
  <c r="J38" i="9"/>
  <c r="AW64" i="1"/>
  <c r="F41" i="10"/>
  <c r="BD66" i="1"/>
  <c r="J38" i="10"/>
  <c r="AW66" i="1"/>
  <c r="F39" i="11"/>
  <c r="BB67" i="1" s="1"/>
  <c r="F41" i="12"/>
  <c r="BD68" i="1" s="1"/>
  <c r="J34" i="16"/>
  <c r="AW72" i="1"/>
  <c r="J38" i="8"/>
  <c r="AW63" i="1"/>
  <c r="AS55" i="1"/>
  <c r="AS54" i="1"/>
  <c r="J36" i="3"/>
  <c r="AW57" i="1"/>
  <c r="F38" i="3"/>
  <c r="BC57" i="1" s="1"/>
  <c r="J38" i="5"/>
  <c r="AW60" i="1" s="1"/>
  <c r="J38" i="6"/>
  <c r="AW61" i="1"/>
  <c r="J38" i="7"/>
  <c r="AW62" i="1"/>
  <c r="F39" i="3"/>
  <c r="BD57" i="1"/>
  <c r="F38" i="5"/>
  <c r="BA60" i="1"/>
  <c r="F39" i="5"/>
  <c r="BB60" i="1" s="1"/>
  <c r="F40" i="6"/>
  <c r="BC61" i="1" s="1"/>
  <c r="F40" i="8"/>
  <c r="BC63" i="1"/>
  <c r="F38" i="14"/>
  <c r="BC70" i="1"/>
  <c r="F41" i="11"/>
  <c r="BD67" i="1"/>
  <c r="F38" i="15"/>
  <c r="BC71" i="1"/>
  <c r="F37" i="16"/>
  <c r="BD72" i="1" s="1"/>
  <c r="F39" i="2"/>
  <c r="BD56" i="1" s="1"/>
  <c r="F41" i="13"/>
  <c r="BD69" i="1"/>
  <c r="F37" i="15"/>
  <c r="BB71" i="1"/>
  <c r="F41" i="5"/>
  <c r="BD60" i="1"/>
  <c r="F37" i="2"/>
  <c r="BB56" i="1"/>
  <c r="J36" i="15"/>
  <c r="AW71" i="1"/>
  <c r="F38" i="4"/>
  <c r="BA59" i="1"/>
  <c r="F36" i="14"/>
  <c r="BA70" i="1"/>
  <c r="F38" i="2"/>
  <c r="BC56" i="1" s="1"/>
  <c r="F40" i="11"/>
  <c r="BC67" i="1"/>
  <c r="F40" i="7"/>
  <c r="BC62" i="1"/>
  <c r="F38" i="10"/>
  <c r="BA66" i="1"/>
  <c r="F41" i="8"/>
  <c r="BD63" i="1"/>
  <c r="F38" i="8"/>
  <c r="BA63" i="1"/>
  <c r="F39" i="7"/>
  <c r="BB62" i="1" s="1"/>
  <c r="J38" i="4"/>
  <c r="AW59" i="1"/>
  <c r="F39" i="4"/>
  <c r="BB59" i="1"/>
  <c r="F40" i="5"/>
  <c r="BC60" i="1"/>
  <c r="F40" i="9"/>
  <c r="BC64" i="1"/>
  <c r="F38" i="7"/>
  <c r="BA62" i="1"/>
  <c r="F36" i="15"/>
  <c r="BA71" i="1" s="1"/>
  <c r="F36" i="3"/>
  <c r="BA57" i="1"/>
  <c r="F39" i="12"/>
  <c r="BB68" i="1"/>
  <c r="F38" i="12"/>
  <c r="BA68" i="1"/>
  <c r="F39" i="15"/>
  <c r="BD71" i="1"/>
  <c r="F38" i="11"/>
  <c r="BA67" i="1"/>
  <c r="J38" i="12"/>
  <c r="AW68" i="1"/>
  <c r="F36" i="16"/>
  <c r="BC72" i="1"/>
  <c r="F38" i="9"/>
  <c r="BA64" i="1"/>
  <c r="F40" i="10"/>
  <c r="BC66" i="1"/>
  <c r="F39" i="10"/>
  <c r="BB66" i="1"/>
  <c r="J36" i="2"/>
  <c r="AW56" i="1" s="1"/>
  <c r="J67" i="11" l="1"/>
  <c r="J34" i="11"/>
  <c r="R120" i="7"/>
  <c r="BK97" i="6"/>
  <c r="J97" i="6" s="1"/>
  <c r="J34" i="6" s="1"/>
  <c r="BK95" i="10"/>
  <c r="J95" i="10" s="1"/>
  <c r="BK94" i="14"/>
  <c r="BK93" i="14" s="1"/>
  <c r="J93" i="14" s="1"/>
  <c r="J63" i="14" s="1"/>
  <c r="J177" i="4"/>
  <c r="J72" i="4" s="1"/>
  <c r="BK236" i="9"/>
  <c r="J236" i="9" s="1"/>
  <c r="J75" i="9" s="1"/>
  <c r="P94" i="11"/>
  <c r="AU67" i="1"/>
  <c r="AU65" i="1" s="1"/>
  <c r="P121" i="7"/>
  <c r="P120" i="7"/>
  <c r="AU62" i="1" s="1"/>
  <c r="R95" i="10"/>
  <c r="P292" i="7"/>
  <c r="P288" i="7"/>
  <c r="T95" i="10"/>
  <c r="BK301" i="15"/>
  <c r="J301" i="15"/>
  <c r="J72" i="15" s="1"/>
  <c r="T120" i="7"/>
  <c r="BK1076" i="2"/>
  <c r="BK117" i="2" s="1"/>
  <c r="J117" i="2" s="1"/>
  <c r="J63" i="2" s="1"/>
  <c r="J1076" i="2"/>
  <c r="J76" i="2"/>
  <c r="R96" i="15"/>
  <c r="R95" i="15"/>
  <c r="T236" i="9"/>
  <c r="T97" i="6"/>
  <c r="P96" i="15"/>
  <c r="P95" i="15"/>
  <c r="AU71" i="1"/>
  <c r="R91" i="3"/>
  <c r="R90" i="3"/>
  <c r="T85" i="16"/>
  <c r="T84" i="16"/>
  <c r="R118" i="2"/>
  <c r="T103" i="4"/>
  <c r="T102" i="4"/>
  <c r="BK85" i="16"/>
  <c r="J85" i="16"/>
  <c r="J60" i="16"/>
  <c r="P94" i="14"/>
  <c r="P93" i="14"/>
  <c r="AU70" i="1" s="1"/>
  <c r="P236" i="9"/>
  <c r="P103" i="9"/>
  <c r="AU64" i="1"/>
  <c r="P103" i="4"/>
  <c r="P102" i="4" s="1"/>
  <c r="AU59" i="1" s="1"/>
  <c r="R1076" i="2"/>
  <c r="P98" i="8"/>
  <c r="AU63" i="1"/>
  <c r="T99" i="5"/>
  <c r="P1076" i="2"/>
  <c r="P97" i="6"/>
  <c r="AU61" i="1"/>
  <c r="T91" i="3"/>
  <c r="T90" i="3"/>
  <c r="P99" i="5"/>
  <c r="AU60" i="1" s="1"/>
  <c r="R98" i="8"/>
  <c r="R94" i="14"/>
  <c r="R93" i="14"/>
  <c r="R103" i="4"/>
  <c r="R102" i="4"/>
  <c r="T1076" i="2"/>
  <c r="T117" i="2" s="1"/>
  <c r="BK96" i="15"/>
  <c r="J96" i="15"/>
  <c r="J64" i="15"/>
  <c r="T104" i="9"/>
  <c r="T103" i="9"/>
  <c r="BK121" i="7"/>
  <c r="J121" i="7"/>
  <c r="J68" i="7" s="1"/>
  <c r="T118" i="2"/>
  <c r="T96" i="15"/>
  <c r="T95" i="15"/>
  <c r="P85" i="16"/>
  <c r="P84" i="16" s="1"/>
  <c r="AU72" i="1" s="1"/>
  <c r="P118" i="2"/>
  <c r="P117" i="2"/>
  <c r="AU56" i="1" s="1"/>
  <c r="R104" i="9"/>
  <c r="R103" i="9" s="1"/>
  <c r="R99" i="5"/>
  <c r="P91" i="3"/>
  <c r="P90" i="3"/>
  <c r="AU57" i="1"/>
  <c r="J86" i="16"/>
  <c r="J61" i="16" s="1"/>
  <c r="J94" i="14"/>
  <c r="J64" i="14"/>
  <c r="AG68" i="1"/>
  <c r="AG67" i="1"/>
  <c r="BK103" i="9"/>
  <c r="J103" i="9"/>
  <c r="J67" i="9"/>
  <c r="AG61" i="1"/>
  <c r="AN61" i="1" s="1"/>
  <c r="J67" i="6"/>
  <c r="BK102" i="4"/>
  <c r="J102" i="4" s="1"/>
  <c r="J67" i="4" s="1"/>
  <c r="BK90" i="3"/>
  <c r="J90" i="3"/>
  <c r="J63" i="3" s="1"/>
  <c r="BC65" i="1"/>
  <c r="AY65" i="1"/>
  <c r="BB65" i="1"/>
  <c r="AX65" i="1" s="1"/>
  <c r="J34" i="5"/>
  <c r="AG60" i="1"/>
  <c r="J37" i="6"/>
  <c r="AV61" i="1"/>
  <c r="AT61" i="1" s="1"/>
  <c r="J34" i="13"/>
  <c r="AG69" i="1"/>
  <c r="J33" i="16"/>
  <c r="AV72" i="1"/>
  <c r="AT72" i="1" s="1"/>
  <c r="F35" i="2"/>
  <c r="AZ56" i="1" s="1"/>
  <c r="F37" i="12"/>
  <c r="AZ68" i="1"/>
  <c r="F37" i="13"/>
  <c r="AZ69" i="1" s="1"/>
  <c r="F35" i="3"/>
  <c r="AZ57" i="1" s="1"/>
  <c r="F37" i="10"/>
  <c r="AZ66" i="1"/>
  <c r="BB58" i="1"/>
  <c r="AX58" i="1" s="1"/>
  <c r="F33" i="16"/>
  <c r="AZ72" i="1"/>
  <c r="BC58" i="1"/>
  <c r="AY58" i="1"/>
  <c r="BA65" i="1"/>
  <c r="AW65" i="1" s="1"/>
  <c r="F37" i="9"/>
  <c r="AZ64" i="1" s="1"/>
  <c r="J37" i="5"/>
  <c r="AV60" i="1"/>
  <c r="AT60" i="1"/>
  <c r="BA58" i="1"/>
  <c r="AW58" i="1"/>
  <c r="F35" i="15"/>
  <c r="AZ71" i="1"/>
  <c r="J35" i="15"/>
  <c r="AV71" i="1" s="1"/>
  <c r="AT71" i="1" s="1"/>
  <c r="F37" i="11"/>
  <c r="AZ67" i="1" s="1"/>
  <c r="BD65" i="1"/>
  <c r="J37" i="7"/>
  <c r="AV62" i="1"/>
  <c r="AT62" i="1" s="1"/>
  <c r="J37" i="4"/>
  <c r="AV59" i="1" s="1"/>
  <c r="AT59" i="1" s="1"/>
  <c r="F37" i="6"/>
  <c r="AZ61" i="1" s="1"/>
  <c r="J37" i="8"/>
  <c r="AV63" i="1"/>
  <c r="AT63" i="1" s="1"/>
  <c r="F37" i="5"/>
  <c r="AZ60" i="1" s="1"/>
  <c r="J37" i="12"/>
  <c r="AV68" i="1"/>
  <c r="AT68" i="1"/>
  <c r="AN68" i="1"/>
  <c r="J37" i="11"/>
  <c r="AV67" i="1"/>
  <c r="AT67" i="1"/>
  <c r="AN67" i="1" s="1"/>
  <c r="F37" i="8"/>
  <c r="AZ63" i="1"/>
  <c r="J35" i="2"/>
  <c r="AV56" i="1" s="1"/>
  <c r="AT56" i="1" s="1"/>
  <c r="BD58" i="1"/>
  <c r="J35" i="14"/>
  <c r="AV70" i="1" s="1"/>
  <c r="AT70" i="1" s="1"/>
  <c r="J34" i="8"/>
  <c r="AG63" i="1" s="1"/>
  <c r="J37" i="9"/>
  <c r="AV64" i="1" s="1"/>
  <c r="AT64" i="1" s="1"/>
  <c r="F37" i="4"/>
  <c r="AZ59" i="1" s="1"/>
  <c r="J35" i="3"/>
  <c r="AV57" i="1"/>
  <c r="AT57" i="1"/>
  <c r="J37" i="10"/>
  <c r="AV66" i="1" s="1"/>
  <c r="AT66" i="1" s="1"/>
  <c r="F37" i="7"/>
  <c r="AZ62" i="1"/>
  <c r="J37" i="13"/>
  <c r="AV69" i="1" s="1"/>
  <c r="AT69" i="1" s="1"/>
  <c r="F35" i="14"/>
  <c r="AZ70" i="1" s="1"/>
  <c r="J32" i="14" l="1"/>
  <c r="AG70" i="1" s="1"/>
  <c r="J34" i="10"/>
  <c r="AG66" i="1" s="1"/>
  <c r="J67" i="10"/>
  <c r="R117" i="2"/>
  <c r="BK95" i="15"/>
  <c r="J95" i="15"/>
  <c r="J63" i="15"/>
  <c r="BK120" i="7"/>
  <c r="J120" i="7" s="1"/>
  <c r="J34" i="7" s="1"/>
  <c r="AG62" i="1" s="1"/>
  <c r="BK84" i="16"/>
  <c r="J84" i="16"/>
  <c r="J59" i="16"/>
  <c r="AN70" i="1"/>
  <c r="AN69" i="1"/>
  <c r="J41" i="14"/>
  <c r="J43" i="13"/>
  <c r="J43" i="12"/>
  <c r="J43" i="11"/>
  <c r="J43" i="10"/>
  <c r="AN63" i="1"/>
  <c r="J43" i="8"/>
  <c r="AN60" i="1"/>
  <c r="J43" i="6"/>
  <c r="J43" i="5"/>
  <c r="AU58" i="1"/>
  <c r="J34" i="4"/>
  <c r="AG59" i="1" s="1"/>
  <c r="J32" i="2"/>
  <c r="AG56" i="1"/>
  <c r="BA55" i="1"/>
  <c r="J32" i="3"/>
  <c r="AG57" i="1"/>
  <c r="AN57" i="1" s="1"/>
  <c r="AZ65" i="1"/>
  <c r="AV65" i="1"/>
  <c r="AT65" i="1"/>
  <c r="AZ58" i="1"/>
  <c r="AV58" i="1"/>
  <c r="AT58" i="1"/>
  <c r="J34" i="9"/>
  <c r="AG64" i="1"/>
  <c r="AN64" i="1"/>
  <c r="BB55" i="1"/>
  <c r="BC55" i="1"/>
  <c r="BD55" i="1"/>
  <c r="AN66" i="1" l="1"/>
  <c r="AG65" i="1"/>
  <c r="AN65" i="1" s="1"/>
  <c r="J43" i="7"/>
  <c r="J67" i="7"/>
  <c r="J43" i="9"/>
  <c r="J43" i="4"/>
  <c r="AN59" i="1"/>
  <c r="J41" i="3"/>
  <c r="J41" i="2"/>
  <c r="AN56" i="1"/>
  <c r="AN62" i="1"/>
  <c r="J32" i="15"/>
  <c r="AG71" i="1" s="1"/>
  <c r="AN71" i="1" s="1"/>
  <c r="AW55" i="1"/>
  <c r="BB54" i="1"/>
  <c r="W31" i="1"/>
  <c r="AX55" i="1"/>
  <c r="J30" i="16"/>
  <c r="AG72" i="1"/>
  <c r="BA54" i="1"/>
  <c r="AW54" i="1"/>
  <c r="AK30" i="1" s="1"/>
  <c r="AU55" i="1"/>
  <c r="AU54" i="1" s="1"/>
  <c r="AZ55" i="1"/>
  <c r="AV55" i="1"/>
  <c r="BC54" i="1"/>
  <c r="W32" i="1"/>
  <c r="BD54" i="1"/>
  <c r="W33" i="1"/>
  <c r="AY55" i="1"/>
  <c r="AG58" i="1"/>
  <c r="J39" i="16" l="1"/>
  <c r="J41" i="15"/>
  <c r="AN58" i="1"/>
  <c r="AN72" i="1"/>
  <c r="AY54" i="1"/>
  <c r="AT55" i="1"/>
  <c r="AZ54" i="1"/>
  <c r="W29" i="1"/>
  <c r="W30" i="1"/>
  <c r="AX54" i="1"/>
  <c r="AG55" i="1"/>
  <c r="AG54" i="1" s="1"/>
  <c r="AK26" i="1" s="1"/>
  <c r="AN55" i="1" l="1"/>
  <c r="AV54" i="1"/>
  <c r="AK29" i="1"/>
  <c r="AK35" i="1" s="1"/>
  <c r="AT54" i="1" l="1"/>
  <c r="AN54" i="1" l="1"/>
</calcChain>
</file>

<file path=xl/sharedStrings.xml><?xml version="1.0" encoding="utf-8"?>
<sst xmlns="http://schemas.openxmlformats.org/spreadsheetml/2006/main" count="45191" uniqueCount="7075">
  <si>
    <t>Export Komplet</t>
  </si>
  <si>
    <t>VZ</t>
  </si>
  <si>
    <t>2.0</t>
  </si>
  <si>
    <t>ZAMOK</t>
  </si>
  <si>
    <t>False</t>
  </si>
  <si>
    <t>{9feb6f65-edb1-4ffa-a666-336037bc3dc3}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</si>
  <si>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</si>
  <si>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</si>
  <si>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</si>
  <si>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</si>
  <si>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</si>
  <si>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</si>
  <si>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</si>
  <si>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</si>
  <si>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202417-25-03-25(R1)</t>
  </si>
  <si>
    <t>Měnit lze pouze buňky se žlutým podbarvením!_x000D_
_x000D_
1) v Rekapitulaci stavby vyplňte údaje o Účastníkovi (přenesou se do ostatních sestav i v jiných listech)_x000D_
_x000D_
2) na vybraných listech vyplňte v sestavě Soupis prací ceny u položek</t>
  </si>
  <si>
    <t>Stavba:</t>
  </si>
  <si>
    <t>Rekonstrukce plaveckého bazénu ZŠ a MŠ Weberova</t>
  </si>
  <si>
    <t>KSO:</t>
  </si>
  <si>
    <t/>
  </si>
  <si>
    <t>CC-CZ:</t>
  </si>
  <si>
    <t>Místo:</t>
  </si>
  <si>
    <t>areál ZŠ a MŠ Weberova v Praze 5-Košířích</t>
  </si>
  <si>
    <t>Datum:</t>
  </si>
  <si>
    <t>Zadavatel:</t>
  </si>
  <si>
    <t>IČ:</t>
  </si>
  <si>
    <t>00063631</t>
  </si>
  <si>
    <t>Městská část Praha 5, nám. 14. října 4, Praha 5</t>
  </si>
  <si>
    <t>DIČ:</t>
  </si>
  <si>
    <t>Účastník:</t>
  </si>
  <si>
    <t>Vyplň údaj</t>
  </si>
  <si>
    <t>Projektant:</t>
  </si>
  <si>
    <t>47450347</t>
  </si>
  <si>
    <t>Atelier 11 Hradec Králové s.r.o., Jižní 870/2</t>
  </si>
  <si>
    <t>True</t>
  </si>
  <si>
    <t>Zpracovatel:</t>
  </si>
  <si>
    <t xml:space="preserve"> </t>
  </si>
  <si>
    <t>Poznámka:</t>
  </si>
  <si>
    <t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</si>
  <si>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</si>
  <si>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</si>
  <si>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</si>
  <si>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</si>
  <si>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</si>
  <si>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</si>
  <si>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</si>
  <si>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</si>
  <si>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</si>
  <si>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</si>
  <si>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</si>
  <si>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</si>
  <si>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</si>
  <si>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</si>
  <si>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</si>
  <si>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</si>
  <si>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</si>
  <si>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</si>
  <si>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</si>
  <si>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</si>
  <si>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</si>
  <si>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</si>
  <si>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</si>
  <si>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</si>
  <si>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</si>
  <si>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</si>
  <si>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</si>
  <si>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</si>
  <si>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</si>
  <si>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</si>
  <si>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</si>
  <si>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</si>
  <si>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</si>
  <si>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</si>
  <si>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</si>
  <si>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</si>
  <si>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</si>
  <si>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</si>
  <si>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</si>
  <si>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Plavecký bazén</t>
  </si>
  <si>
    <t>STA</t>
  </si>
  <si>
    <t>1</t>
  </si>
  <si>
    <t>{4fbc1370-be80-49a4-8cf3-d3bea4f220c6}</t>
  </si>
  <si>
    <t>2</t>
  </si>
  <si>
    <t>/</t>
  </si>
  <si>
    <t>D.1.1</t>
  </si>
  <si>
    <t>Architektonicko-stavební řešení</t>
  </si>
  <si>
    <t>Soupis</t>
  </si>
  <si>
    <t>{b7755e7d-edbb-45dd-bf1d-f46030df9dcb}</t>
  </si>
  <si>
    <t>D.1.2</t>
  </si>
  <si>
    <t>Stavebně konstrukční řešení</t>
  </si>
  <si>
    <t>{c61f798a-332e-40ba-b7a4-57760287a6db}</t>
  </si>
  <si>
    <t>D.1.4</t>
  </si>
  <si>
    <t>Technická zařízení budov</t>
  </si>
  <si>
    <t>{bd4d0b05-3f73-4d44-80d9-bb3cbd720ebc}</t>
  </si>
  <si>
    <t>D.1.4-ÚT</t>
  </si>
  <si>
    <t>Vytápěni</t>
  </si>
  <si>
    <t>3</t>
  </si>
  <si>
    <t>{b7ed1049-884a-4e73-bbda-ad8b7f3c15f4}</t>
  </si>
  <si>
    <t>D.1.4-EL</t>
  </si>
  <si>
    <t>Elektroinstalace</t>
  </si>
  <si>
    <t>{7b913b21-5995-40ae-9be2-2147abd02f1a}</t>
  </si>
  <si>
    <t>D.1.4-MaR</t>
  </si>
  <si>
    <t>Měření a regulace</t>
  </si>
  <si>
    <t>{f57caf63-e8e5-4ad9-ad93-1c5f57386d8e}</t>
  </si>
  <si>
    <t>D.1.4-SL</t>
  </si>
  <si>
    <t>Slaboproud</t>
  </si>
  <si>
    <t>{76a291e2-42a7-4fdc-8918-b6590ba6392b}</t>
  </si>
  <si>
    <t>D.1.4-VZT</t>
  </si>
  <si>
    <t>Vzduchotechnika</t>
  </si>
  <si>
    <t>{975e4fdb-0ac5-4d14-a8da-0e82d4b53eff}</t>
  </si>
  <si>
    <t>D.1.4-ZTI</t>
  </si>
  <si>
    <t>Zdravotně technické instalace</t>
  </si>
  <si>
    <t>{26d8209e-625d-4850-99b7-cedc5569a8ca}</t>
  </si>
  <si>
    <t>D2.1</t>
  </si>
  <si>
    <t>Bazénová technologie</t>
  </si>
  <si>
    <t>{d81cb240-9ab8-4a4a-a745-f615aacb1fdf}</t>
  </si>
  <si>
    <t>D.2.1</t>
  </si>
  <si>
    <t>{fe7f083c-705b-4d94-8238-a20d921f9945}</t>
  </si>
  <si>
    <t>D.2.3</t>
  </si>
  <si>
    <t>ZZT</t>
  </si>
  <si>
    <t>{8251f381-d7da-4db3-b80b-c3fbb5cb9dd6}</t>
  </si>
  <si>
    <t>D.2.5</t>
  </si>
  <si>
    <t>Příslušenství</t>
  </si>
  <si>
    <t>{b29948d7-be9c-46ff-b24c-a3064e24f6ef}</t>
  </si>
  <si>
    <t>D.2.6</t>
  </si>
  <si>
    <t>Ostatní</t>
  </si>
  <si>
    <t>{3d4e7bbb-5a6e-4165-bbcb-9f8387d8bb71}</t>
  </si>
  <si>
    <t>Přípojky kanalizace</t>
  </si>
  <si>
    <t>{7ca55710-25e0-43d0-ace6-1a1c7fd8e178}</t>
  </si>
  <si>
    <t>D.2.4</t>
  </si>
  <si>
    <t>Komunikace, chodníky a úpravy ploch</t>
  </si>
  <si>
    <t>{8d115b7a-0494-4d2c-bfcb-631dd7186e8b}</t>
  </si>
  <si>
    <t>VRN</t>
  </si>
  <si>
    <t>Vedlejší rozpočtové náklady a náklady spojené s umístěním stavby</t>
  </si>
  <si>
    <t>{cafd31c7-5a04-468c-b0e9-c4f3242a24b6}</t>
  </si>
  <si>
    <t>KRYCÍ LIST SOUPISU PRACÍ</t>
  </si>
  <si>
    <t>Objekt:</t>
  </si>
  <si>
    <t>SO 01 - Plavecký bazén</t>
  </si>
  <si>
    <t>Soupis:</t>
  </si>
  <si>
    <t>D.1.1 - Architektonicko-stavební řešení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</si>
  <si>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</si>
  <si>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</si>
  <si>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</si>
  <si>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</si>
  <si>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</si>
  <si>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</si>
  <si>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</si>
  <si>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</si>
  <si>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</si>
  <si>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6 - Úpravy povrchů, podlahy a osazování výplní</t>
  </si>
  <si>
    <t xml:space="preserve">    8 - Trubní vedení</t>
  </si>
  <si>
    <t xml:space="preserve">    9 - Ostatní konstrukce a práce, bourání</t>
  </si>
  <si>
    <t xml:space="preserve">    94 - Lešení a stavební výtahy</t>
  </si>
  <si>
    <t xml:space="preserve">    95 - Různé dokončovací konstrukce a práce pozemních staveb</t>
  </si>
  <si>
    <t xml:space="preserve">    997 - Přesun sutě</t>
  </si>
  <si>
    <t xml:space="preserve">    998 - Přesun hmot</t>
  </si>
  <si>
    <t>PSV -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</si>
  <si>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</si>
  <si>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</si>
  <si>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</si>
  <si>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721 - Zdravotechnika - vnitřní kanalizace</t>
  </si>
  <si>
    <t xml:space="preserve">    725 - Zdravotechnika - zařizovací předměty</t>
  </si>
  <si>
    <t xml:space="preserve">    761-1 - Výplně otvorů - okna</t>
  </si>
  <si>
    <t xml:space="preserve">    761-2 - Výplně otvorů - dveře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</si>
  <si>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</si>
  <si>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</si>
  <si>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</si>
  <si>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</si>
  <si>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</si>
  <si>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</si>
  <si>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777 - Podlahy lité</t>
  </si>
  <si>
    <t xml:space="preserve">    781 - Dokončovací práce - obklady</t>
  </si>
  <si>
    <t xml:space="preserve">    784 - Dokončovací práce - malby a tapety</t>
  </si>
  <si>
    <t xml:space="preserve">    789 - Povrchové úpravy ocelových konstrukcí a technologických zařízení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</si>
  <si>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</si>
  <si>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</si>
  <si>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</si>
  <si>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</si>
  <si>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</si>
  <si>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</si>
  <si>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</si>
  <si>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</si>
  <si>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</si>
  <si>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</si>
  <si>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</si>
  <si>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</si>
  <si>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</si>
  <si>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</si>
  <si>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</si>
  <si>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</si>
  <si>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</si>
  <si>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</si>
  <si>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</si>
  <si>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</si>
  <si>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11225110.R</t>
  </si>
  <si>
    <t>Odstranění pařezů strojně s jejich vykopáním nebo vytrháním včetně odvozu a likvidace na skládce</t>
  </si>
  <si>
    <t>kus</t>
  </si>
  <si>
    <t>4</t>
  </si>
  <si>
    <t>-1391281021</t>
  </si>
  <si>
    <t>PP</t>
  </si>
  <si>
    <t>122251103</t>
  </si>
  <si>
    <t>Odkopávky a prokopávky nezapažené v hornině třídy těžitelnosti I skupiny 3 objem do 100 m3 strojně</t>
  </si>
  <si>
    <t>m3</t>
  </si>
  <si>
    <t>CS ÚRS 2024 01</t>
  </si>
  <si>
    <t>-308363648</t>
  </si>
  <si>
    <t>Odkopávky a prokopávky nezapažené strojně v hornině třídy těžitelnosti I skupiny 3 přes 50 do 100 m3</t>
  </si>
  <si>
    <t>Online PSC</t>
  </si>
  <si>
    <t>https://podminky.urs.cz/item/CS_URS_2024_01/122251103</t>
  </si>
  <si>
    <t>VV</t>
  </si>
  <si>
    <t>"v místě přístavby" 5,00*22,00*0,47</t>
  </si>
  <si>
    <t>132251253</t>
  </si>
  <si>
    <t>Hloubení rýh nezapažených š do 2000 mm v hornině třídy těžitelnosti I skupiny 3 objem do 100 m3 strojně</t>
  </si>
  <si>
    <t>292641447</t>
  </si>
  <si>
    <t>Hloubení nezapažených rýh šířky přes 800 do 2 000 mm strojně s urovnáním dna do předepsaného profilu a spádu v hornině třídy těžitelnosti I skupiny 3 přes 50 do 100 m3</t>
  </si>
  <si>
    <t>https://podminky.urs.cz/item/CS_URS_2024_01/132251253</t>
  </si>
  <si>
    <t>"základ přístavby" (3,85*2+18,90+0,60)*0,60*1,45+(3,825*2+19,20)*(2,55+1,45)/2*1,10</t>
  </si>
  <si>
    <t>5</t>
  </si>
  <si>
    <t>139711111</t>
  </si>
  <si>
    <t>Vykopávky v uzavřených prostorech v hornině třídy těžitelnosti I skupiny 1 až 3 ručně</t>
  </si>
  <si>
    <t>657276351</t>
  </si>
  <si>
    <t>Vykopávka v uzavřených prostorech ručně v hornině třídy těžitelnosti I skupiny 1 až 3</t>
  </si>
  <si>
    <t>https://podminky.urs.cz/item/CS_URS_2024_01/139711111</t>
  </si>
  <si>
    <t>"1.NP" 6,40*18,70*(0,45+0,18)</t>
  </si>
  <si>
    <t>6</t>
  </si>
  <si>
    <t>162251102</t>
  </si>
  <si>
    <t>Vodorovné přemístění přes 20 do 50 m výkopku/sypaniny z horniny třídy těžitelnosti I skupiny 1 až 3</t>
  </si>
  <si>
    <t>-2050414583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</si>
  <si>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</si>
  <si>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https://podminky.urs.cz/item/CS_URS_2024_01/162251102</t>
  </si>
  <si>
    <t>"základ přístavby - obsypy" ((3,85*2+18,90+0,60)*0,60*1,45+(3,825*2+19,20)*(2,55+1,45)/2*1,10-(10,88+14,364))</t>
  </si>
  <si>
    <t>7</t>
  </si>
  <si>
    <t>162751117</t>
  </si>
  <si>
    <t>Vodorovné přemístění přes 9 000 do 10000 m výkopku/sypaniny z horniny třídy těžitelnosti I skupiny 1 až 3</t>
  </si>
  <si>
    <t>1452216553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</si>
  <si>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</si>
  <si>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https://podminky.urs.cz/item/CS_URS_2024_01/162751117</t>
  </si>
  <si>
    <t>"kubatura výkopů" 51,70+82,734+75,398</t>
  </si>
  <si>
    <t>"základ přístavby - obsypy" -((3,85*2+18,90+0,60)*0,60*1,45+(3,825*2+19,20)*(2,55+1,45)/2*1,10-(10,88+14,364))</t>
  </si>
  <si>
    <t>Součet</t>
  </si>
  <si>
    <t>8</t>
  </si>
  <si>
    <t>162751119</t>
  </si>
  <si>
    <t>Příplatek k vodorovnému přemístění výkopku/sypaniny z horniny třídy těžitelnosti I skupiny 1 až 3 ZKD 1000 m přes 10000 m</t>
  </si>
  <si>
    <t>-1163307483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</si>
  <si>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</si>
  <si>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https://podminky.urs.cz/item/CS_URS_2024_01/162751119</t>
  </si>
  <si>
    <t>152,342*9 "Přepočtené koeficientem množství</t>
  </si>
  <si>
    <t>9</t>
  </si>
  <si>
    <t>167151101</t>
  </si>
  <si>
    <t>Nakládání výkopku z hornin třídy těžitelnosti I skupiny 1 až 3 do 100 m3</t>
  </si>
  <si>
    <t>-1183456144</t>
  </si>
  <si>
    <t>Nakládání, skládání a překládání neulehlého výkopku nebo sypaniny strojně nakládání, množství do 100 m3, z horniny třídy těžitelnosti I, skupiny 1 až 3</t>
  </si>
  <si>
    <t>https://podminky.urs.cz/item/CS_URS_2024_01/167151101</t>
  </si>
  <si>
    <t>10</t>
  </si>
  <si>
    <t>171201231</t>
  </si>
  <si>
    <t>Poplatek za uložení zeminy a kamení na recyklační skládce (skládkovné) kód odpadu 17 05 04</t>
  </si>
  <si>
    <t>t</t>
  </si>
  <si>
    <t>535436706</t>
  </si>
  <si>
    <t>Poplatek za uložení stavebního odpadu na recyklační skládce (skládkovné) zeminy a kamení zatříděného do Katalogu odpadů pod kódem 17 05 04</t>
  </si>
  <si>
    <t>https://podminky.urs.cz/item/CS_URS_2024_01/171201231</t>
  </si>
  <si>
    <t>152,342*1,8 "Přepočtené koeficientem množství</t>
  </si>
  <si>
    <t>11</t>
  </si>
  <si>
    <t>174111101</t>
  </si>
  <si>
    <t>Zásyp jam, šachet rýh nebo kolem objektů sypaninou se zhutněním ručně</t>
  </si>
  <si>
    <t>-1709472842</t>
  </si>
  <si>
    <t>Zásyp sypaninou z jakékoliv horniny ručně s uložením výkopku ve vrstvách se zhutněním jam, šachet, rýh nebo kolem objektů v těchto vykopávkách</t>
  </si>
  <si>
    <t>https://podminky.urs.cz/item/CS_URS_2024_01/174111101</t>
  </si>
  <si>
    <t>175151101</t>
  </si>
  <si>
    <t>Obsypání potrubí strojně sypaninou bez prohození, uloženou do 3 m</t>
  </si>
  <si>
    <t>-708691337</t>
  </si>
  <si>
    <t>Obsypání potrubí strojně sypaninou z vhodných třídy těžitelnosti I a II, skupiny 1 až 4 nebo materiálem připraveným podél výkopu ve vzdálenosti do 3 m od jeho kraje, pro jakoukoliv hloubku výkopu a míru zhutnění bez prohození sypaniny</t>
  </si>
  <si>
    <t>https://podminky.urs.cz/item/CS_URS_2024_01/175151101</t>
  </si>
  <si>
    <t>"obvodová stěna pod úrovní terénu" (3,45*2+19,20+2*65,00)*0,60*0,60</t>
  </si>
  <si>
    <t>13</t>
  </si>
  <si>
    <t>M</t>
  </si>
  <si>
    <t>58337344</t>
  </si>
  <si>
    <t>štěrkopísek frakce 0/32</t>
  </si>
  <si>
    <t>-535146402</t>
  </si>
  <si>
    <t>56,196*1,8 "Přepočtené koeficientem množství</t>
  </si>
  <si>
    <t>Zakládání</t>
  </si>
  <si>
    <t>14</t>
  </si>
  <si>
    <t>211971110</t>
  </si>
  <si>
    <t>Zřízení opláštění žeber nebo trativodů geotextilií v rýze nebo zářezu sklonu do 1:2</t>
  </si>
  <si>
    <t>m2</t>
  </si>
  <si>
    <t>2109624209</t>
  </si>
  <si>
    <t>Zřízení opláštění výplně z geotextilie odvodňovacích žeber nebo trativodů v rýze nebo zářezu se stěnami šikmými o sklonu do 1:2</t>
  </si>
  <si>
    <t>https://podminky.urs.cz/item/CS_URS_2024_01/211971110</t>
  </si>
  <si>
    <t>"obvodová stěna pod úrovní terénu" (3,45*2+19,20+2*65,00)*0,60*4</t>
  </si>
  <si>
    <t>15</t>
  </si>
  <si>
    <t>69311080</t>
  </si>
  <si>
    <t>geotextilie netkaná separační, ochranná, filtrační, drenážní PES 200g/m2</t>
  </si>
  <si>
    <t>-2071032814</t>
  </si>
  <si>
    <t>374,64*1,1845 "Přepočtené koeficientem množství</t>
  </si>
  <si>
    <t>16</t>
  </si>
  <si>
    <t>212572121</t>
  </si>
  <si>
    <t>Lože pro trativody z kameniva drobného těženého</t>
  </si>
  <si>
    <t>626347505</t>
  </si>
  <si>
    <t>https://podminky.urs.cz/item/CS_URS_2024_01/212572121</t>
  </si>
  <si>
    <t>"obvodová stěna pod úrovní terénu" (3,45*2+19,20+2*65,00)*0,60*0,10</t>
  </si>
  <si>
    <t>17</t>
  </si>
  <si>
    <t>212755218</t>
  </si>
  <si>
    <t>Trativody z drenážních trubek plastových flexibilních D 200 mm bez lože</t>
  </si>
  <si>
    <t>m</t>
  </si>
  <si>
    <t>1557061365</t>
  </si>
  <si>
    <t>Trativody bez lože z drenážních trubek plastových flexibilních D 200 mm</t>
  </si>
  <si>
    <t>https://podminky.urs.cz/item/CS_URS_2024_01/212755218</t>
  </si>
  <si>
    <t>"obvodová stěna pod úrovní terénu" (3,45*2+19,20+2*65,00)</t>
  </si>
  <si>
    <t>18</t>
  </si>
  <si>
    <t>278361821</t>
  </si>
  <si>
    <t>Výztuž základů pod stroje z betonářské oceli 10 505 složitosti I</t>
  </si>
  <si>
    <t>-820380723</t>
  </si>
  <si>
    <t>Výztuž základů pod stroje nebo technologická zařízení z betonářské oceli 10 505 (R) nebo BSt 500, složitosti I</t>
  </si>
  <si>
    <t>https://podminky.urs.cz/item/CS_URS_2024_01/278361821</t>
  </si>
  <si>
    <t>"1.PP" (0,55*0,50*0,23*2+0,30*0,50*0,25*2+1,65*2,60*0,15)*0,15</t>
  </si>
  <si>
    <t>19</t>
  </si>
  <si>
    <t>278382561</t>
  </si>
  <si>
    <t>Základ pod stroje z ŽB do 5 m3 tř. C 30/37 složitosti I</t>
  </si>
  <si>
    <t>1164152297</t>
  </si>
  <si>
    <t>Základy pod stroje nebo technologická zařízení z betonu s bedněním, odbedněním, bez úpravy povrchu z betonu železového objemu souvislé základové konstrukce do 5 m3 tř. C 30/37, složitosti I</t>
  </si>
  <si>
    <t>https://podminky.urs.cz/item/CS_URS_2024_01/278382561</t>
  </si>
  <si>
    <t>"1.PP" (0,55*0,50*0,23*2+1,65*2,60*0,15)</t>
  </si>
  <si>
    <t>20</t>
  </si>
  <si>
    <t>279323112</t>
  </si>
  <si>
    <t>Základová zeď ze ŽB pro konstrukce bílých van tř. C 30/37</t>
  </si>
  <si>
    <t>-1708694885</t>
  </si>
  <si>
    <t>Základové zdi z betonu železového (bez výztuže) pro konstrukce bílých van tř. C 30/37</t>
  </si>
  <si>
    <t>https://podminky.urs.cz/item/CS_URS_2024_01/279323112</t>
  </si>
  <si>
    <t>viz výpis příček</t>
  </si>
  <si>
    <t>"stěna W004" 6,50*0,40</t>
  </si>
  <si>
    <t>279351121</t>
  </si>
  <si>
    <t>Zřízení oboustranného bednění základových zdí</t>
  </si>
  <si>
    <t>851561345</t>
  </si>
  <si>
    <t>Bednění základových zdí rovné oboustranné za každou stranu zřízení</t>
  </si>
  <si>
    <t>https://podminky.urs.cz/item/CS_URS_2024_01/279351121</t>
  </si>
  <si>
    <t>"stěna W004" 6,50*2</t>
  </si>
  <si>
    <t>22</t>
  </si>
  <si>
    <t>279351122</t>
  </si>
  <si>
    <t>Odstranění oboustranného bednění základových zdí</t>
  </si>
  <si>
    <t>-867703870</t>
  </si>
  <si>
    <t>Bednění základových zdí rovné oboustranné za každou stranu odstranění</t>
  </si>
  <si>
    <t>https://podminky.urs.cz/item/CS_URS_2024_01/279351122</t>
  </si>
  <si>
    <t>23</t>
  </si>
  <si>
    <t>279361821</t>
  </si>
  <si>
    <t>Výztuž základových zdí nosných betonářskou ocelí 10 505</t>
  </si>
  <si>
    <t>1348367330</t>
  </si>
  <si>
    <t>Výztuž základových zdí nosných svislých nebo odkloněných od svislice, rovinných nebo oblých, deskových nebo žebrových, včetně výztuže jejich žeber z betonářské oceli 10 505 (R) nebo BSt 500</t>
  </si>
  <si>
    <t>https://podminky.urs.cz/item/CS_URS_2024_01/279361821</t>
  </si>
  <si>
    <t>"stěna W004" 6,50*0,40*0,15</t>
  </si>
  <si>
    <t>Svislé a kompletní konstrukce</t>
  </si>
  <si>
    <t>24</t>
  </si>
  <si>
    <t>311113134</t>
  </si>
  <si>
    <t>Nadzákladová zeď tl přes 250 do 300 mm z hladkých tvárnic ztraceného bednění včetně výplně z betonu tř. C 16/20</t>
  </si>
  <si>
    <t>1890552220</t>
  </si>
  <si>
    <t>Nadzákladové zdi z betonových tvárnic ztraceného bednění hladkých, včetně výplně z betonu třídy C 16/20, tloušťky zdiva přes 250 do 300 mm</t>
  </si>
  <si>
    <t>https://podminky.urs.cz/item/CS_URS_2024_01/311113134</t>
  </si>
  <si>
    <t>"1.PP - konstrukce pod podlahou"</t>
  </si>
  <si>
    <t>0,70*0,50+(1,64+1,30+0,54)*0,55+0,70*0,40*2+(0,60*2+1,00+1,00+0,755)*0,50</t>
  </si>
  <si>
    <t>25</t>
  </si>
  <si>
    <t>311113142</t>
  </si>
  <si>
    <t>Nadzákladová zeď tl přes 150 do 200 mm z hladkých tvárnic ztraceného bednění včetně výplně z betonu tř. 20/25</t>
  </si>
  <si>
    <t>1421152490</t>
  </si>
  <si>
    <t>Nadzákladové zdi z betonových tvárnic ztraceného bednění hladkých, včetně výplně z betonu třídy C 20/25, tloušťky zdiva přes 150 do 200 mm</t>
  </si>
  <si>
    <t>https://podminky.urs.cz/item/CS_URS_2024_01/311113142</t>
  </si>
  <si>
    <t>"atika" (3,25*2+19,20)*0,57</t>
  </si>
  <si>
    <t>26</t>
  </si>
  <si>
    <t>311235101</t>
  </si>
  <si>
    <t>Zdivo jednovrstvé z cihel broušených do P10 na tenkovrstvou maltu tl 175 mm</t>
  </si>
  <si>
    <t>-212049023</t>
  </si>
  <si>
    <t>Zdivo jednovrstvé z cihel děrovaných broušených na celoplošnou tenkovrstvou maltu, pevnost cihel do P10, tl. zdiva 175 mm</t>
  </si>
  <si>
    <t>https://podminky.urs.cz/item/CS_URS_2024_01/311235101</t>
  </si>
  <si>
    <t>"příčka W107" (9,85+1,225)*3,97</t>
  </si>
  <si>
    <t>27</t>
  </si>
  <si>
    <t>311236101</t>
  </si>
  <si>
    <t>Zdivo jednovrstvé zvukově izolační na cementovou maltu M10 z cihel děrovaných do P15 tl 190 mm</t>
  </si>
  <si>
    <t>438253282</t>
  </si>
  <si>
    <t>Zdivo jednovrstvé zvukově izolační z cihel děrovaných spojených na pero a drážku na maltu cementovou M10, pevnost cihel do P15, tl. zdiva 190 mm</t>
  </si>
  <si>
    <t>https://podminky.urs.cz/item/CS_URS_2024_01/311236101</t>
  </si>
  <si>
    <t>"příčka W108" 10,60</t>
  </si>
  <si>
    <t>28</t>
  </si>
  <si>
    <t>311236111</t>
  </si>
  <si>
    <t>Zdivo jednovrstvé zvukově izolační na cementovou maltu M10 z cihel děrovaných do P15 tl 200 mm</t>
  </si>
  <si>
    <t>-1100806049</t>
  </si>
  <si>
    <t>Zdivo jednovrstvé zvukově izolační z cihel děrovaných spojených na pero a drážku na maltu cementovou M10, pevnost cihel do P15, tl. zdiva 200 mm</t>
  </si>
  <si>
    <t>https://podminky.urs.cz/item/CS_URS_2024_01/311236111</t>
  </si>
  <si>
    <t>"1.NP" 4,94*(4,35+4,48+4,40+2,80)</t>
  </si>
  <si>
    <t>29</t>
  </si>
  <si>
    <t>311237161</t>
  </si>
  <si>
    <t>Zdivo jednovrstvé tepelně izolační z cihel broušených na tenkovrstvou maltu U přes 0,14 do 0,18 W/m2K tl zdiva 500 mm</t>
  </si>
  <si>
    <t>1191620123</t>
  </si>
  <si>
    <t>Zdivo jednovrstvé tepelně izolační z cihel děrovaných broušených na tenkovrstvou maltu, součinitel prostupu tepla U přes 0,14 do 0,18, tl. zdiva 500 mm</t>
  </si>
  <si>
    <t>https://podminky.urs.cz/item/CS_URS_2024_01/311237161</t>
  </si>
  <si>
    <t>"1.NP" (3,00*3,00-1,55*2,10)</t>
  </si>
  <si>
    <t>30</t>
  </si>
  <si>
    <t>311238933.R</t>
  </si>
  <si>
    <t>Založení prvního řádku stěny z běžných keramických a betonových cihel na zakládací maltu tloušťky přes 175 do 200 mm</t>
  </si>
  <si>
    <t>974409122</t>
  </si>
  <si>
    <t>https://podminky.urs.cz/item/CS_URS_2024_01/311238933.R</t>
  </si>
  <si>
    <t>"příčka W003" 5,00/3,37</t>
  </si>
  <si>
    <t>31</t>
  </si>
  <si>
    <t>312274190.R</t>
  </si>
  <si>
    <t>Zdivo z betonových tvárnic dutinových (skořepinových)  tloušťky 190 mm, vyzdívané na cementovou maltu MC 10 MPa, spárované, zrnitost malty 0-2 mm</t>
  </si>
  <si>
    <t>437875588</t>
  </si>
  <si>
    <t>Zdivo z betonových tvárnic dutinových (skořepinových) tloušťky 190 mm, vyzdívané na cementovou maltu MC 10 MPa, spárované, zrnitost malty 0-2 mm</t>
  </si>
  <si>
    <t>P</t>
  </si>
  <si>
    <t>Poznámka k položce:_x000D_
Kotvení stěny ke kolmé, stávající stěně nebo sloupu:_x000D_
- do každé ložné spáry zdiva se osadí systémová plochá stěnová spona_x000D_
- spona se ke kolmé konstrukci ukotví nastřelením (želbet.) nebo přišroubuje do hmoždinky (zdivo)_x000D_
- průběžná svislá spára se vyplní polyuretanovou pěnou a následně začistí_x000D_
_x000D_
Zakončení stěny nahoře:	_x000D_
- stěna se dozdí ke stropu	_x000D_
- průběžná vodorovná spára mezi příčkou a stropem se vyplní polyuretanovou	_x000D_
               	pěnou a následně začistí</t>
  </si>
  <si>
    <t>"příčka W003" 5,00</t>
  </si>
  <si>
    <t>32</t>
  </si>
  <si>
    <t>317168012</t>
  </si>
  <si>
    <t>Překlad keramický plochý š 115 mm dl 1250 mm</t>
  </si>
  <si>
    <t>-769584538</t>
  </si>
  <si>
    <t>Překlady keramické ploché osazené do maltového lože, výšky překladu 71 mm šířky 115 mm, délky 1250 mm</t>
  </si>
  <si>
    <t>https://podminky.urs.cz/item/CS_URS_2024_01/317168012</t>
  </si>
  <si>
    <t>viz výpis překladů</t>
  </si>
  <si>
    <t>"překlad Y04" 1*6</t>
  </si>
  <si>
    <t>33</t>
  </si>
  <si>
    <t>317168013</t>
  </si>
  <si>
    <t>Překlad keramický plochý š 115 mm dl 1500 mm</t>
  </si>
  <si>
    <t>-188613422</t>
  </si>
  <si>
    <t>Překlady keramické ploché osazené do maltového lože, výšky překladu 71 mm šířky 115 mm, délky 1500 mm</t>
  </si>
  <si>
    <t>https://podminky.urs.cz/item/CS_URS_2024_01/317168013</t>
  </si>
  <si>
    <t>"překlad Y07" 1</t>
  </si>
  <si>
    <t>34</t>
  </si>
  <si>
    <t>317168021</t>
  </si>
  <si>
    <t>Překlad keramický plochý š 145 mm dl 1000 mm</t>
  </si>
  <si>
    <t>-533784252</t>
  </si>
  <si>
    <t>Překlady keramické ploché osazené do maltového lože, výšky překladu 71 mm šířky 145 mm, délky 1000 mm</t>
  </si>
  <si>
    <t>https://podminky.urs.cz/item/CS_URS_2024_01/317168021</t>
  </si>
  <si>
    <t>"překlad Y01" 1</t>
  </si>
  <si>
    <t>35</t>
  </si>
  <si>
    <t>317168022</t>
  </si>
  <si>
    <t>Překlad keramický plochý š 145 mm dl 1250 mm</t>
  </si>
  <si>
    <t>533547390</t>
  </si>
  <si>
    <t>Překlady keramické ploché osazené do maltového lože, výšky překladu 71 mm šířky 145 mm, délky 1250 mm</t>
  </si>
  <si>
    <t>https://podminky.urs.cz/item/CS_URS_2024_01/317168022</t>
  </si>
  <si>
    <t>"překlad Y02" 1*10</t>
  </si>
  <si>
    <t>36</t>
  </si>
  <si>
    <t>317168023</t>
  </si>
  <si>
    <t>Překlad keramický plochý š 145 mm dl 1500 mm</t>
  </si>
  <si>
    <t>276437048</t>
  </si>
  <si>
    <t>Překlady keramické ploché osazené do maltového lože, výšky překladu 71 mm šířky 145 mm, délky 1500 mm</t>
  </si>
  <si>
    <t>https://podminky.urs.cz/item/CS_URS_2024_01/317168023</t>
  </si>
  <si>
    <t>"překlad Y06" 1</t>
  </si>
  <si>
    <t>37</t>
  </si>
  <si>
    <t>317168024</t>
  </si>
  <si>
    <t>Překlad keramický plochý š 145 mm dl 1750 mm</t>
  </si>
  <si>
    <t>-1371818554</t>
  </si>
  <si>
    <t>Překlady keramické ploché osazené do maltového lože, výšky překladu 71 mm šířky 145 mm, délky 1750 mm</t>
  </si>
  <si>
    <t>https://podminky.urs.cz/item/CS_URS_2024_01/317168024</t>
  </si>
  <si>
    <t>"překlad Y03" 1</t>
  </si>
  <si>
    <t>38</t>
  </si>
  <si>
    <t>317168052</t>
  </si>
  <si>
    <t>Překlad keramický vysoký v 238 mm dl 1250 mm</t>
  </si>
  <si>
    <t>-1473194553</t>
  </si>
  <si>
    <t>Překlady keramické vysoké osazené do maltového lože, šířky překladu 70 mm výšky 238 mm, délky 1250 mm</t>
  </si>
  <si>
    <t>https://podminky.urs.cz/item/CS_URS_2024_01/317168052</t>
  </si>
  <si>
    <t>"překlad Y07" 1*4</t>
  </si>
  <si>
    <t>39</t>
  </si>
  <si>
    <t>317168053</t>
  </si>
  <si>
    <t>Překlad keramický vysoký v 238 mm dl 1500 mm</t>
  </si>
  <si>
    <t>994150099</t>
  </si>
  <si>
    <t>Překlady keramické vysoké osazené do maltového lože, šířky překladu 70 mm výšky 238 mm, délky 1500 mm</t>
  </si>
  <si>
    <t>https://podminky.urs.cz/item/CS_URS_2024_01/317168053</t>
  </si>
  <si>
    <t>"překlad Y08" 1*4</t>
  </si>
  <si>
    <t>"překlad Y10" 1*3</t>
  </si>
  <si>
    <t>40</t>
  </si>
  <si>
    <t>317168059</t>
  </si>
  <si>
    <t>Překlad keramický vysoký v 238 mm dl 3000 mm</t>
  </si>
  <si>
    <t>-632443192</t>
  </si>
  <si>
    <t>Překlady keramické vysoké osazené do maltového lože, šířky překladu 70 mm výšky 238 mm, délky 3000 mm</t>
  </si>
  <si>
    <t>https://podminky.urs.cz/item/CS_URS_2024_01/317168059</t>
  </si>
  <si>
    <t>"překlad Y09" 2*4</t>
  </si>
  <si>
    <t>41</t>
  </si>
  <si>
    <t>342244201</t>
  </si>
  <si>
    <t>Příčka z cihel broušených na tenkovrstvou maltu tloušťky 80 mm</t>
  </si>
  <si>
    <t>638179428</t>
  </si>
  <si>
    <t>Příčky jednoduché z cihel děrovaných broušených, na tenkovrstvou maltu, pevnost cihel do P15, tl. příčky 80 mm</t>
  </si>
  <si>
    <t>https://podminky.urs.cz/item/CS_URS_2024_01/342244201</t>
  </si>
  <si>
    <t>"příčka W002" 6,00</t>
  </si>
  <si>
    <t>"příčka W101" 12,00-(0,80*1,97*2)</t>
  </si>
  <si>
    <t>"příčka W105" 104,70-0,80*1,97*2</t>
  </si>
  <si>
    <t>"příčka W106" 23,00-0,70*1,97*2</t>
  </si>
  <si>
    <t>42</t>
  </si>
  <si>
    <t>342244221</t>
  </si>
  <si>
    <t>Příčka z cihel broušených na tenkovrstvou maltu tloušťky 140 mm</t>
  </si>
  <si>
    <t>-101728970</t>
  </si>
  <si>
    <t>Příčky jednoduché z cihel děrovaných broušených, na tenkovrstvou maltu, pevnost cihel do P15, tl. příčky 140 mm</t>
  </si>
  <si>
    <t>https://podminky.urs.cz/item/CS_URS_2024_01/342244221</t>
  </si>
  <si>
    <t>Poznámka k položce:_x000D_
Kotvení stěny ke kolmé, stávající stěně nebo sloupu:_x000D_
- do každé ložné spáry zdiva se osadí systémová plochá stěnová spona_x000D_
- spona se ke kolmé konstrukci ukotví nastřelením (želbet.) nebo přišroubuje do hmoždinky (zdivo)_x000D_
- průběžná svislá spára se vyplní polyuretanovou pěnou a následně začistí_x000D_
_x000D_
Zakončení stěny nahoře:	_x000D_
- stěna se dozdí ke stropu	_x000D_
- průběžná vodorovná spára mezi příčkou a stropem se vyplní polyuretanovou	_x000D_
               	pěnou a následně začistí_x000D_
_x000D_
v  mistností 105,106 ke stropu bude zbývat 33 cm_x000D_
- ke stropu bude zbývat 100 cm_x000D_
- stěna se zakončí cementovou mazaninou výšky 70 mm_x000D_
- v mazanině betonářské železo 2Φ R6</t>
  </si>
  <si>
    <t>"příčka W001" 30,00-(1,20*2,10+0,80*1,97*2)</t>
  </si>
  <si>
    <t>"příčka W102" 28,20-(0,90*1,97+0,80*1,97)</t>
  </si>
  <si>
    <t>"příčka W103" 33,00-(0,80*1,97)</t>
  </si>
  <si>
    <t>"příčka W104" 310,2-(0,90*1,97*6+0,80*1,97+1,00*1,97)</t>
  </si>
  <si>
    <t>"dozdívka" 19,20*0,55</t>
  </si>
  <si>
    <t>43</t>
  </si>
  <si>
    <t>386381113.R</t>
  </si>
  <si>
    <t>Jímka 800x800x1050 mm ze ŽB pro konstrukce bílých van tř. C 30/37 - kompletní provedení dle PD s bedněním a výztuží a izolace</t>
  </si>
  <si>
    <t>576641048</t>
  </si>
  <si>
    <t>Jímka ze železového betonu s bedněním a výztuží, s hladkou cementovou omítkou 20 mm tl. na stěnách, s ozubem pro zapuštění krycí desky, s cementovým potěrem 20 mm tl. na dně, včetně zakrytí, zemních prací a izolace</t>
  </si>
  <si>
    <t>"1.PP - prohloubení vypouštění" 1</t>
  </si>
  <si>
    <t>Vodorovné konstrukce</t>
  </si>
  <si>
    <t>44</t>
  </si>
  <si>
    <t>411321616</t>
  </si>
  <si>
    <t>Stropy deskové ze ŽB tř. C 30/37</t>
  </si>
  <si>
    <t>735118134</t>
  </si>
  <si>
    <t>Stropy z betonu železového (bez výztuže) stropů deskových, plochých střech, desek balkonových, desek hřibových stropů včetně hlavic hřibových sloupů tř. C 30/37</t>
  </si>
  <si>
    <t>https://podminky.urs.cz/item/CS_URS_2024_01/411321616</t>
  </si>
  <si>
    <t>"skladba S2" 3,80*3,67*0,06</t>
  </si>
  <si>
    <t>45</t>
  </si>
  <si>
    <t>411354249</t>
  </si>
  <si>
    <t>Bednění stropů ztracené z hraněných trapézových vln v 60 mm plech pozinkovaný tl 1,0 mm</t>
  </si>
  <si>
    <t>1742965249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</si>
  <si>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60 mm, tl. plechu 1,00 mm</t>
  </si>
  <si>
    <t>https://podminky.urs.cz/item/CS_URS_2024_01/411354249</t>
  </si>
  <si>
    <t>"skladba S2" 3,80*3,67</t>
  </si>
  <si>
    <t>46</t>
  </si>
  <si>
    <t>411362021</t>
  </si>
  <si>
    <t>Výztuž stropů svařovanými sítěmi Kari</t>
  </si>
  <si>
    <t>1635593725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</si>
  <si>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</si>
  <si>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https://podminky.urs.cz/item/CS_URS_2024_01/411362021</t>
  </si>
  <si>
    <t>"skladba S2" 3,80*3,67*0,01</t>
  </si>
  <si>
    <t>47</t>
  </si>
  <si>
    <t>413941123</t>
  </si>
  <si>
    <t>Osazování ocelových válcovaných nosníků stropů I, IE, U, UE nebo L č. 14 až 22 nebo výšky přes 120 do 220 mm</t>
  </si>
  <si>
    <t>1448831372</t>
  </si>
  <si>
    <t>Osazování ocelových válcovaných nosníků ve stropech I nebo IE nebo U nebo UE nebo L č. 14 až 22 nebo výšky přes 120 do 220 mm</t>
  </si>
  <si>
    <t>https://podminky.urs.cz/item/CS_URS_2024_01/413941123</t>
  </si>
  <si>
    <t>"skladba S2" 3,80*4*14,40*0,001</t>
  </si>
  <si>
    <t>48</t>
  </si>
  <si>
    <t>13010716</t>
  </si>
  <si>
    <t>ocel profilová jakost S235JR (11 375) průřez I (IPN) 140</t>
  </si>
  <si>
    <t>-978102723</t>
  </si>
  <si>
    <t>Úpravy povrchů, podlahy a osazování výplní</t>
  </si>
  <si>
    <t>49</t>
  </si>
  <si>
    <t>612131120.R</t>
  </si>
  <si>
    <t>Penetrační nátěr vnitřních stěn a podlah nanášený ručně</t>
  </si>
  <si>
    <t>663694102</t>
  </si>
  <si>
    <t>Podkladní a spojovací vrstva vnitřních omítaných ploch penetrace disperzní nanášená ručně stěn</t>
  </si>
  <si>
    <t>"skladba P05" (20,51+9,66+(10,10+3,11)*2*3,33)</t>
  </si>
  <si>
    <t>"skladba P06" 287,70+(10,40*1,47+10,40*(1,50+0,20+0,60)+25,02*(1,47+2,13)/2*2)</t>
  </si>
  <si>
    <t>50</t>
  </si>
  <si>
    <t>612142001</t>
  </si>
  <si>
    <t>Pletivo sklovláknité vnitřních stěn vtlačené do tmelu</t>
  </si>
  <si>
    <t>1511690126</t>
  </si>
  <si>
    <t>Pletivo vnitřních ploch v ploše nebo pruzích, na plném podkladu sklovláknité vtlačené do tmelu včetně tmelu stěn</t>
  </si>
  <si>
    <t>https://podminky.urs.cz/item/CS_URS_2024_01/612142001</t>
  </si>
  <si>
    <t>"obvodová stěna pod úrovní terénu" (3,45*2+19,20)*1,75</t>
  </si>
  <si>
    <t>51</t>
  </si>
  <si>
    <t>618631100.R</t>
  </si>
  <si>
    <t>Stěrka VPC - stropů</t>
  </si>
  <si>
    <t>1653179581</t>
  </si>
  <si>
    <t>"1.PP" (2,10+47,86+28,13+45,56+56,25+26,24+11,32+8,76+10,64+8,29+1,62+59,36+3,39+20,51+9,66+47,26)</t>
  </si>
  <si>
    <t>52</t>
  </si>
  <si>
    <t>618631102.R</t>
  </si>
  <si>
    <t>Stěrka VPC - vnitřních stěn</t>
  </si>
  <si>
    <t>-1763306923</t>
  </si>
  <si>
    <t>1.PP</t>
  </si>
  <si>
    <t>"mč. 001" ((5,875+1,45)*2+2,85)*3,05-0,80*1,97</t>
  </si>
  <si>
    <t>"mč. 002" (6,30+5,70)*2*2,30-0,80*1,97</t>
  </si>
  <si>
    <t>"mč. 003" (15,625*2+1,80)*2,30</t>
  </si>
  <si>
    <t>"mč. 004" (12,10+10,90+3,18)*2,35</t>
  </si>
  <si>
    <t>"mč. 005" (29,88+3,60)*2*3,45-((5,40+1,65)*3,45+0,80*1,97+0,90*1,97+2,65*1,97+1,00*1,00+0,60*1,97+1,20*2,10)</t>
  </si>
  <si>
    <t>"mč. 006a" (0,70+0,60+2,975+0,70+1,80+5,85)*2*3,45-(0,90*0,50*4+0,80*1,97)</t>
  </si>
  <si>
    <t>"mč. 006b" (3,25+3,575)*2*3,45-(0,90*0,50*2+0,80*1,97)</t>
  </si>
  <si>
    <t>"mč. 007" (2,45+3,575)*2*3,45-(0,90*0,50*2+0,90*1,97)</t>
  </si>
  <si>
    <t>"mč. 008" (3,10+3,60)*2*3,45-2,65*3,45</t>
  </si>
  <si>
    <t>"mč. 009" (2,90+2,13+1,47)*2*3,45-(0,90*0,50*2+0,80*1,97)</t>
  </si>
  <si>
    <t>"mč. 010" (1,60+1,37)*2*3,45-0,60*1,97</t>
  </si>
  <si>
    <t>"mč. 011" (5,685*2+8,65*2+1,55)*4,10-1,20*2,10</t>
  </si>
  <si>
    <t>"mč. 011a" (2,15*2+1,70)*3,05</t>
  </si>
  <si>
    <t>"mč. 013" (29,88+1,55*2)*2*3,50-1,00*1,00</t>
  </si>
  <si>
    <t>1.NP</t>
  </si>
  <si>
    <t>"mč. 101" (2,95+8,45+4,35+1,175+2,60)*2*3,60-(0,90*2,10+0,80*1,97*2+3,05*3,60+1,00*1,97)</t>
  </si>
  <si>
    <t>"mč. 102" (3,40+2,205)*2*3,60-(0,80*1,97*2+3,45*3,60)</t>
  </si>
  <si>
    <t>"mč. 103" (2,20+1,50)*2*2,60-0,80*1,97</t>
  </si>
  <si>
    <t>"mč. 104" (1,375+3,20)*2*2,60-0,80*1,97</t>
  </si>
  <si>
    <t>"mč. 105" (1,375+3,20)*2*2,60-0,80*1,97</t>
  </si>
  <si>
    <t>"mč. 106" (6,05+1,65)*2*2,60-(3,05+0,80*2)*2,60</t>
  </si>
  <si>
    <t>"mč. 107" (3,55+1,65)*2*2,60</t>
  </si>
  <si>
    <t>"mč. 108" (3,35+6,05)*2*2,60-(0,90*1,97+1,50*2,60)</t>
  </si>
  <si>
    <t>"mč. 109" (3,30+2,95)*2*2,60*0,90*1,97</t>
  </si>
  <si>
    <t>"mč. 110" (2,30+2,00)*2*2,90-(1,50*2,60+1,25*2,60+0,70*1,97)</t>
  </si>
  <si>
    <t>"mč. 111" (2,675+5,70)*2*2,60-(1,45*2,60+1,25*2,60+0,80*1,97)</t>
  </si>
  <si>
    <t>"mč. 112" (2,675+3,90)*2*2,60-0,80*1,97</t>
  </si>
  <si>
    <t>"mč. 113" (3,65+1,65)*2,60</t>
  </si>
  <si>
    <t>"mč. 114" (3,40+6,05)*2*2,60-(2,45*0,50*2+1,225*0,50+0,90*1,97+1,25*2,60)</t>
  </si>
  <si>
    <t>"mč. 115" (3,30+2,95)*2*2,60-0,90*1,97</t>
  </si>
  <si>
    <t>"mč. 116" (2,60+2,00)*2*2,90-(1,25*2,60+0,70*1,97)</t>
  </si>
  <si>
    <t>"mč. 117" (5,15+1,50+2,25*2)*2*2,60-(0,95+0,925)*2,60</t>
  </si>
  <si>
    <t>"mč. 118" (1,825+4,40)*2*2,60-0,80*1,97</t>
  </si>
  <si>
    <t>"mč. 119" (1,425+2,00)*2*2,60-0,70*1,97*2</t>
  </si>
  <si>
    <t>"mč. 120" (7,15+3,60+2,40)*2*2,60-(0,925*2,60+0,80*1,97+1,50*2,60)</t>
  </si>
  <si>
    <t>"mč. 121" (3,75+3,45)*2*2,60-0,80*1,97</t>
  </si>
  <si>
    <t>"mč. 122" (12,325+1,50+2,85)*2*2,60-((1,45+1,50)*2,60+0,90*1,97*3+1,00*1,97)</t>
  </si>
  <si>
    <t>"mč. 123" (2,20+1,80)*2*2,60-0,90*1,97*2</t>
  </si>
  <si>
    <t>"mč. 124" (2,20+2,675)*2*2,60-0,90*1,97*2</t>
  </si>
  <si>
    <t>"mč. 125" (2,20+3,525)*2*2,60-0,90*1,97</t>
  </si>
  <si>
    <t>"mč. 126" (2,20+3,675)*2*2,60-(0,90*1,97+1,20*1,50)</t>
  </si>
  <si>
    <t>"mč. 127" (4,225+13,775+32,75+0,61+0,91+0,61*2+0,66*2+0,81+0,61)*2*3,81-(2,45*3,81+1,55*2,10+1,20*2,00*5)</t>
  </si>
  <si>
    <t>"mč. 128" (14,48+5,65)*2*4,91-(1,55*2,10+0,80*1,97)</t>
  </si>
  <si>
    <t>"mč. 129" (3,00+1,50)*2*2,60-0,80*1,97</t>
  </si>
  <si>
    <t>53</t>
  </si>
  <si>
    <t>619991011</t>
  </si>
  <si>
    <t>Obalení samostatných konstrukcí a prvků fólií</t>
  </si>
  <si>
    <t>-1402430087</t>
  </si>
  <si>
    <t>Zakrytí vnitřních ploch před znečištěním fólií včetně pozdějšího odkrytí samostatných konstrukcí a prvků</t>
  </si>
  <si>
    <t>https://podminky.urs.cz/item/CS_URS_2024_01/619991011</t>
  </si>
  <si>
    <t>"1.PP - stávající okna"0,90*0,60*12</t>
  </si>
  <si>
    <t>"1.PP - nová okna"1,00*1,00*2</t>
  </si>
  <si>
    <t>"1.NP - nová okna" 2,45*0,50*2+1,225*0,50+1,20*1,50</t>
  </si>
  <si>
    <t>54</t>
  </si>
  <si>
    <t>621211041</t>
  </si>
  <si>
    <t>Montáž kontaktního zateplení vnějších podhledů lepením a mechanickým kotvením polystyrénových desek do betonu nebo zdiva tl přes 160 do 200 mm</t>
  </si>
  <si>
    <t>-433130957</t>
  </si>
  <si>
    <t>Montáž kontaktního zateplení lepením a mechanickým kotvením z polystyrenových desek (dodávka ve specifikaci) na vnější podhledy, na podklad betonový nebo z lehčeného betonu, z tvárnic keramických nebo vápenopískových, tloušťky desek přes 160 do 200 mm</t>
  </si>
  <si>
    <t>https://podminky.urs.cz/item/CS_URS_2024_01/621211041</t>
  </si>
  <si>
    <t>"1.NP" 4,94*4,40*2</t>
  </si>
  <si>
    <t>55</t>
  </si>
  <si>
    <t>28376451</t>
  </si>
  <si>
    <t>deska XPS hrana polodrážková a hladký povrch 300kPA λ=0,035 tl 200mm</t>
  </si>
  <si>
    <t>1226453317</t>
  </si>
  <si>
    <t>43,472*1,05 "Přepočtené koeficientem množství</t>
  </si>
  <si>
    <t>56</t>
  </si>
  <si>
    <t>622211011</t>
  </si>
  <si>
    <t>Montáž kontaktního zateplení vnějších stěn lepením a mechanickým kotvením polystyrénových desek do betonu a zdiva tl přes 40 do 80 mm</t>
  </si>
  <si>
    <t>389162367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</si>
  <si>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40 do 80 mm</t>
  </si>
  <si>
    <t>https://podminky.urs.cz/item/CS_URS_2024_01/622211011</t>
  </si>
  <si>
    <t>"atika" (3,25*2+19,20)*0,55</t>
  </si>
  <si>
    <t>57</t>
  </si>
  <si>
    <t>28375933</t>
  </si>
  <si>
    <t>deska EPS 70 fasádní λ=0,039 tl 50mm</t>
  </si>
  <si>
    <t>-887010143</t>
  </si>
  <si>
    <t>14,135*1,05 "Přepočtené koeficientem množství</t>
  </si>
  <si>
    <t>58</t>
  </si>
  <si>
    <t>621211021</t>
  </si>
  <si>
    <t>Montáž kontaktního zateplení vnějších podhledů lepením a mechanickým kotvením polystyrénových desek do betonu nebo zdiva tl přes 80 do 120 mm</t>
  </si>
  <si>
    <t>-61514693</t>
  </si>
  <si>
    <t>Montáž kontaktního zateplení lepením a mechanickým kotvením z polystyrenových desek (dodávka ve specifikaci) na vnější podhledy, na podklad betonový nebo z lehčeného betonu, z tvárnic keramických nebo vápenopískových, tloušťky desek přes 80 do 120 mm</t>
  </si>
  <si>
    <t>https://podminky.urs.cz/item/CS_URS_2024_01/621211021</t>
  </si>
  <si>
    <t>"mč. 121" (3,75+3,45)*2*2,75</t>
  </si>
  <si>
    <t>59</t>
  </si>
  <si>
    <t>28376422</t>
  </si>
  <si>
    <t>deska XPS hrana polodrážková a hladký povrch 300kPA λ=0,035 tl 100mm</t>
  </si>
  <si>
    <t>-1871889717</t>
  </si>
  <si>
    <t>39,6*1,05 "Přepočtené koeficientem množství</t>
  </si>
  <si>
    <t>60</t>
  </si>
  <si>
    <t>622211041</t>
  </si>
  <si>
    <t>Montáž kontaktního zateplení vnějších stěn lepením a mechanickým kotvením polystyrénových desek do betonu a zdiva tl přes 160 do 200 mm</t>
  </si>
  <si>
    <t>995780360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</si>
  <si>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</si>
  <si>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https://podminky.urs.cz/item/CS_URS_2024_01/622211041</t>
  </si>
  <si>
    <t>"návaznost střechy přístavby" 19,20*1,20</t>
  </si>
  <si>
    <t>61</t>
  </si>
  <si>
    <t>1415517542</t>
  </si>
  <si>
    <t>23,04*1,05 "Přepočtené koeficientem množství</t>
  </si>
  <si>
    <t>62</t>
  </si>
  <si>
    <t>622221131</t>
  </si>
  <si>
    <t>Montáž kontaktního zateplení vnějších stěn lepením a mechanickým kotvením desek z minerální vlny s kolmou orientací do zdiva a betonu tl přes 120 do 160 mm</t>
  </si>
  <si>
    <t>2137718602</t>
  </si>
  <si>
    <t>Montáž kontaktního zateplení lepením a mechanickým kotvením z desek z minerální vlny s kolmou orientací vláken (dodávka ve specifikaci) na vnější stěny, na podklad betonový nebo z lehčeného betonu, z tvárnic keramických nebo vápenopískových, tloušťky desek přes 120 do 160 mm</t>
  </si>
  <si>
    <t>https://podminky.urs.cz/item/CS_URS_2024_01/622221131</t>
  </si>
  <si>
    <t>"obvodová stěna nad úrovní terénu" (3,31+19,20+4,03)*3,62+(12,87+4,03)*0,30</t>
  </si>
  <si>
    <t>63</t>
  </si>
  <si>
    <t>63142046.R</t>
  </si>
  <si>
    <t>deska tepelně izolační provětrávaných fasád λ=0,038 tl 150mm</t>
  </si>
  <si>
    <t>-762730740</t>
  </si>
  <si>
    <t>deska tepelně izolační minerální kontaktních fasád podélné vlákno λ=0,037-0,038 tl 160mm</t>
  </si>
  <si>
    <t>101,145*1,05 "Přepočtené koeficientem množství</t>
  </si>
  <si>
    <t>64</t>
  </si>
  <si>
    <t>622260001.R</t>
  </si>
  <si>
    <t>Provětrávaná fasáda s obkladem z HPL desek mechanicky kotvených na kovový rošt bez tepelné izolace</t>
  </si>
  <si>
    <t>-1940893060</t>
  </si>
  <si>
    <t>65</t>
  </si>
  <si>
    <t>622511112</t>
  </si>
  <si>
    <t>Tenkovrstvá akrylátová mozaiková střednězrnná omítka vnějších stěn</t>
  </si>
  <si>
    <t>-447725200</t>
  </si>
  <si>
    <t>Omítka tenkovrstvá akrylátová vnějších ploch probarvená bez penetrace mozaiková střednězrnná stěn</t>
  </si>
  <si>
    <t>https://podminky.urs.cz/item/CS_URS_2024_01/622511112</t>
  </si>
  <si>
    <t>"obvodová stěna pod úrovní terénu" (3,45*2+19,20)*0,50</t>
  </si>
  <si>
    <t>66</t>
  </si>
  <si>
    <t>629991011</t>
  </si>
  <si>
    <t>Zakrytí výplní otvorů a svislých ploch fólií přilepenou lepící páskou</t>
  </si>
  <si>
    <t>-2069902479</t>
  </si>
  <si>
    <t>Zakrytí vnějších ploch před znečištěním včetně pozdějšího odkrytí výplní otvorů a svislých ploch fólií přilepenou lepící páskou</t>
  </si>
  <si>
    <t>https://podminky.urs.cz/item/CS_URS_2024_01/629991011</t>
  </si>
  <si>
    <t>67</t>
  </si>
  <si>
    <t>631311113</t>
  </si>
  <si>
    <t>Mazanina tl přes 50 do 80 mm z betonu prostého bez zvýšených nároků na prostředí tř. C 12/15</t>
  </si>
  <si>
    <t>1926999125</t>
  </si>
  <si>
    <t>Mazanina z betonu prostého bez zvýšených nároků na prostředí tl. přes 50 do 80 mm tř. C 12/15</t>
  </si>
  <si>
    <t>https://podminky.urs.cz/item/CS_URS_2024_01/631311113</t>
  </si>
  <si>
    <t>"skladba P09" (4,40*2+3,47+20,51+8,03)*0,07</t>
  </si>
  <si>
    <t>68</t>
  </si>
  <si>
    <t>631311124</t>
  </si>
  <si>
    <t>Mazanina tl přes 80 do 120 mm z betonu prostého bez zvýšených nároků na prostředí tř. C 16/20</t>
  </si>
  <si>
    <t>-957555286</t>
  </si>
  <si>
    <t>Mazanina z betonu prostého bez zvýšených nároků na prostředí tl. přes 80 do 120 mm tř. C 16/20</t>
  </si>
  <si>
    <t>https://podminky.urs.cz/item/CS_URS_2024_01/631311124</t>
  </si>
  <si>
    <t>(1,375+3,26)*0,70*0,10</t>
  </si>
  <si>
    <t>1,30*1,64*0,10</t>
  </si>
  <si>
    <t>1,25*0,75*0,10</t>
  </si>
  <si>
    <t>(0,75+0,85)*0,84*0,10</t>
  </si>
  <si>
    <t>0,95*0,64*0,10</t>
  </si>
  <si>
    <t>(1,85*0,60+3,05*0,55+2,31*0,70)*0,10</t>
  </si>
  <si>
    <t>(1,75+0,70+1,825)*0,40*0,10</t>
  </si>
  <si>
    <t>((0,75+0,64)*0,70+1,135*1,20)*0,10</t>
  </si>
  <si>
    <t>0,525*0,70*0,10</t>
  </si>
  <si>
    <t>((2,65+12,26+2,20)*0,70+1,30*0,30+1,00*0,40)*0,10</t>
  </si>
  <si>
    <t>(0,80*0,60+0,55*0,90+(1,10*0,245+1,50*0,50+0,755*0,52))*0,10</t>
  </si>
  <si>
    <t>"skladba P04" (8,29+1,62)*0,083</t>
  </si>
  <si>
    <t>69</t>
  </si>
  <si>
    <t>631311125</t>
  </si>
  <si>
    <t>Mazanina tl přes 80 do 120 mm z betonu prostého bez zvýšených nároků na prostředí tř. C 20/25</t>
  </si>
  <si>
    <t>-1120986722</t>
  </si>
  <si>
    <t>Mazanina z betonu prostého bez zvýšených nároků na prostředí tl. přes 80 do 120 mm tř. C 20/25</t>
  </si>
  <si>
    <t>https://podminky.urs.cz/item/CS_URS_2024_01/631311125</t>
  </si>
  <si>
    <t>"1.PP - podkladní beton" (1,20+1,28+0,49+18,95)*0,10</t>
  </si>
  <si>
    <t>"1.PP - podkladní beton" (32,20+22,80+6,95+28,30+17,40)*0,10</t>
  </si>
  <si>
    <t>"1.PP - snížení hloubky vypouštění" 0,80*0,80*0,10</t>
  </si>
  <si>
    <t>70</t>
  </si>
  <si>
    <t>631311133</t>
  </si>
  <si>
    <t>Mazanina tl přes 120 do 240 mm z betonu prostého bez zvýšených nároků na prostředí tř. C 12/15</t>
  </si>
  <si>
    <t>-394765418</t>
  </si>
  <si>
    <t>Mazanina z betonu prostého bez zvýšených nároků na prostředí tl. přes 120 do 240 mm tř. C 12/15</t>
  </si>
  <si>
    <t>https://podminky.urs.cz/item/CS_URS_2024_01/631311133</t>
  </si>
  <si>
    <t>"skladba P06" (12,50*0,40+3,15*0,58+9,35*0,28)*10,40</t>
  </si>
  <si>
    <t>71</t>
  </si>
  <si>
    <t>631311135</t>
  </si>
  <si>
    <t>Mazanina tl přes 120 do 240 mm z betonu prostého bez zvýšených nároků na prostředí tř. C 20/25</t>
  </si>
  <si>
    <t>-457857062</t>
  </si>
  <si>
    <t>Mazanina z betonu prostého bez zvýšených nároků na prostředí tl. přes 120 do 240 mm tř. C 20/25</t>
  </si>
  <si>
    <t>https://podminky.urs.cz/item/CS_URS_2024_01/631311135</t>
  </si>
  <si>
    <t>"skladba P07a" (7,35*2,60+9,50)*0,16</t>
  </si>
  <si>
    <t>"skladba P07b" (4,55*3,775+6,66+3,57)*0,16</t>
  </si>
  <si>
    <t>"skladba P08a" (3,24+19,82+9,74+5,33+9,74+8,60+18,15+2,85+11,93)*0,16</t>
  </si>
  <si>
    <t>"skladba P08c" ((7,025+3,90)*1,45+32,97+14,55+3,96+5,89+7,71+8,02)*0,16</t>
  </si>
  <si>
    <t>"skladba P09" (4,40*2+3,47+20,51+8,03)*0,18</t>
  </si>
  <si>
    <t>"skladba P10c" (587,74-(14,435*(3,34+3,845)+25,63*(1,505+1,54)))*0,16</t>
  </si>
  <si>
    <t>72</t>
  </si>
  <si>
    <t>631319011</t>
  </si>
  <si>
    <t>Příplatek k mazanině tl přes 50 do 80 mm za přehlazení povrchu</t>
  </si>
  <si>
    <t>-1281383554</t>
  </si>
  <si>
    <t>Příplatek k cenám mazanin za úpravu povrchu mazaniny přehlazením, mazanina tl. přes 50 do 80 mm</t>
  </si>
  <si>
    <t>https://podminky.urs.cz/item/CS_URS_2024_01/631319011</t>
  </si>
  <si>
    <t>73</t>
  </si>
  <si>
    <t>631319012</t>
  </si>
  <si>
    <t>Příplatek k mazanině tl přes 80 do 120 mm za přehlazení povrchu</t>
  </si>
  <si>
    <t>-1812897172</t>
  </si>
  <si>
    <t>Příplatek k cenám mazanin za úpravu povrchu mazaniny přehlazením, mazanina tl. přes 80 do 120 mm</t>
  </si>
  <si>
    <t>https://podminky.urs.cz/item/CS_URS_2024_01/631319012</t>
  </si>
  <si>
    <t>74</t>
  </si>
  <si>
    <t>631319013</t>
  </si>
  <si>
    <t>Příplatek k mazanině tl přes 120 do 240 mm za přehlazení povrchu</t>
  </si>
  <si>
    <t>1531153938</t>
  </si>
  <si>
    <t>Příplatek k cenám mazanin za úpravu povrchu mazaniny přehlazením, mazanina tl. přes 120 do 240 mm</t>
  </si>
  <si>
    <t>https://podminky.urs.cz/item/CS_URS_2024_01/631319013</t>
  </si>
  <si>
    <t>75</t>
  </si>
  <si>
    <t>631361821</t>
  </si>
  <si>
    <t>Výztuž mazanin betonářskou ocelí 10 505</t>
  </si>
  <si>
    <t>779210388</t>
  </si>
  <si>
    <t>Výztuž mazanin 10 505 (R) nebo BSt 500</t>
  </si>
  <si>
    <t>https://podminky.urs.cz/item/CS_URS_2024_01/631361821</t>
  </si>
  <si>
    <t>"skladba P09" (4,40*2+3,47+20,51+8,03)*0,07*0,25</t>
  </si>
  <si>
    <t>76</t>
  </si>
  <si>
    <t>631362021</t>
  </si>
  <si>
    <t>Výztuž mazanin svařovanými sítěmi Kari</t>
  </si>
  <si>
    <t>312280150</t>
  </si>
  <si>
    <t>Výztuž mazanin ze svařovaných sítí z drátů typu KARI</t>
  </si>
  <si>
    <t>https://podminky.urs.cz/item/CS_URS_2024_01/631362021</t>
  </si>
  <si>
    <t>(1,375+3,26)*0,70</t>
  </si>
  <si>
    <t>1,30*1,64</t>
  </si>
  <si>
    <t>1,25*0,75</t>
  </si>
  <si>
    <t>(0,75+0,85)*0,84</t>
  </si>
  <si>
    <t>0,95*0,64</t>
  </si>
  <si>
    <t>(1,85*0,60+3,05*0,55+2,31*0,70)</t>
  </si>
  <si>
    <t>(1,75+0,70+1,825)*0,40</t>
  </si>
  <si>
    <t>((0,75+0,64)*0,70+1,135*1,20)</t>
  </si>
  <si>
    <t>0,525*0,70</t>
  </si>
  <si>
    <t>((2,65+12,26+2,20)*0,70+1,30*0,30+1,00*0,40)</t>
  </si>
  <si>
    <t>(0,80*0,60+0,55*0,90+(1,10*0,245+1,50*0,50+0,755*0,52))</t>
  </si>
  <si>
    <t>"skladba P04" (8,29+1,62)</t>
  </si>
  <si>
    <t>"1.PP - podkladní beton" (1,20+1,28+0,49+18,95)</t>
  </si>
  <si>
    <t>"1.PP - podkladní beton" (32,20+22,80+6,95+28,30+17,40)</t>
  </si>
  <si>
    <t>"skladba P07a" (7,35*2,60+9,50)</t>
  </si>
  <si>
    <t>"skladba P08a" (3,24+19,82+9,74+5,33+9,74+8,60+18,15+2,85+11,93)</t>
  </si>
  <si>
    <t>"skladba P08c" ((7,025+3,90)*1,45+32,97+14,55+3,96+5,89+7,71+8,02)</t>
  </si>
  <si>
    <t>"skladba P10c" (587,74-(14,435*(3,34+3,845)+25,63*(1,505+1,54)))</t>
  </si>
  <si>
    <t>789,036*0,01 "Přepočtené koeficientem množství</t>
  </si>
  <si>
    <t>77</t>
  </si>
  <si>
    <t>632450132</t>
  </si>
  <si>
    <t>Vyrovnávací cementový potěr tl přes 20 do 30 mm ze suchých směsí provedený v ploše</t>
  </si>
  <si>
    <t>1817173569</t>
  </si>
  <si>
    <t>Potěr cementový vyrovnávací ze suchých směsí v ploše o průměrné (střední) tl. přes 20 do 30 mm</t>
  </si>
  <si>
    <t>https://podminky.urs.cz/item/CS_URS_2024_01/632450132</t>
  </si>
  <si>
    <t>"skladba S1+S2" (3,67*2,90+14,80*3,155)</t>
  </si>
  <si>
    <t>78</t>
  </si>
  <si>
    <t>632450134</t>
  </si>
  <si>
    <t>Vyrovnávací cementový potěr tl přes 40 do 50 mm ze suchých směsí provedený v ploše</t>
  </si>
  <si>
    <t>240675190</t>
  </si>
  <si>
    <t>Potěr cementový vyrovnávací ze suchých směsí v ploše o průměrné (střední) tl. přes 40 do 50 mm</t>
  </si>
  <si>
    <t>https://podminky.urs.cz/item/CS_URS_2024_01/632450134</t>
  </si>
  <si>
    <t>"skladba P10a+b" (14,435*(3,34+3,845)+25,63*(1,505+1,54))</t>
  </si>
  <si>
    <t>79</t>
  </si>
  <si>
    <t>632450134.R</t>
  </si>
  <si>
    <t>Cementový potěr tl přes 40 do 50 mm ze suchých směsí provedený v ploše</t>
  </si>
  <si>
    <t>-2077964144</t>
  </si>
  <si>
    <t>"skladba P01" (2,10+47,86+28,13+56,25+47,26)</t>
  </si>
  <si>
    <t>"skladba P05" (20,51+9,66)</t>
  </si>
  <si>
    <t>"skladba P11" (74,71+4,50)</t>
  </si>
  <si>
    <t>80</t>
  </si>
  <si>
    <t>632362021.R</t>
  </si>
  <si>
    <t>Výztuž potěrů svařovanými sítěmi Kari</t>
  </si>
  <si>
    <t>-975073383</t>
  </si>
  <si>
    <t>"skladba P01" (2,10+47,86+28,13+56,25+47,26)*4,44*1,20*0,001</t>
  </si>
  <si>
    <t>"skladba P02" (45,56+11,32)*4,44*1,20*0,001</t>
  </si>
  <si>
    <t>"skladba P02a" 26,24*4,44*1,20*0,001</t>
  </si>
  <si>
    <t>"skladba P02b" (8,76+10,64)*4,44*1,20*0,001</t>
  </si>
  <si>
    <t>"skladba P03" 59,36*4,44*1,20*0,001</t>
  </si>
  <si>
    <t>"skladba P07a" (7,35*2,60+9,50)*4,44*1,20*0,001</t>
  </si>
  <si>
    <t>"skladba P07b" (4,55*3,775+6,66+3,57)*4,44*1,20*0,001</t>
  </si>
  <si>
    <t>"skladba P08a" (3,24+19,82+9,74+5,33+9,74+8,60+18,15+2,85+11,93)*4,44*1,20*0,001</t>
  </si>
  <si>
    <t>"skladba P08b+c" (19,16+10,73+32,97+14,55+3,96+5,89+7,71+8,02)*4,44*1,20*0,001</t>
  </si>
  <si>
    <t>"skladba P09" (4,40*2+3,47+20,51+8,03)*4,44*1,20*0,001</t>
  </si>
  <si>
    <t>"skladba P10a+b" (14,435*(3,34+3,845)+25,63*(1,505+1,54))*4,44*1,20*0,001</t>
  </si>
  <si>
    <t>"skladba P10c" (587,74-(14,435*(3,34+3,845)+25,63*(1,505+1,54)))*4,44*1,20*0,001</t>
  </si>
  <si>
    <t>"skladba P11" (74,71+4,50)*4,44*1,20*0,001</t>
  </si>
  <si>
    <t>82</t>
  </si>
  <si>
    <t>631311214</t>
  </si>
  <si>
    <t>Mazanina tl přes 50 do 80 mm z betonu prostého se zvýšenými nároky na prostředí tř. C 25/30</t>
  </si>
  <si>
    <t>CS ÚRS 2025 01</t>
  </si>
  <si>
    <t>-394434374</t>
  </si>
  <si>
    <t>Mazanina z betonu prostého se zvýšenými nároky na prostředí tl. přes 50 do 80 mm tř. C 25/30</t>
  </si>
  <si>
    <t>https://podminky.urs.cz/item/CS_URS_2025_01/631311214</t>
  </si>
  <si>
    <t>"skladba P05" (20,51+9,66)*0,05</t>
  </si>
  <si>
    <t>83</t>
  </si>
  <si>
    <t>-238629312</t>
  </si>
  <si>
    <t>"skladba P07a" (7,35*2,60+9,50)*0,068</t>
  </si>
  <si>
    <t>"skladba P07b" (4,55*3,775+6,66+3,57)*0,068</t>
  </si>
  <si>
    <t>"skladba P08a" (3,24+19,82+9,74+5,33+9,74+8,60+18,15+2,85+11,93)*0,064</t>
  </si>
  <si>
    <t>"skladba P08b+c" (19,16+10,73+32,97+14,55+3,96+5,89+7,71+8,02)*0,068</t>
  </si>
  <si>
    <t>"skladba P09" (4,40*2+3,47+20,51+8,03)*0,064</t>
  </si>
  <si>
    <t>84</t>
  </si>
  <si>
    <t>-946658409</t>
  </si>
  <si>
    <t>"skladba P10a+b" (14,435*(3,34+3,845)+25,63*(1,505+1,54))*0,075</t>
  </si>
  <si>
    <t>"skladba P10c" (587,74-(14,435*(3,34+3,845)+25,63*(1,505+1,54)))*0,075</t>
  </si>
  <si>
    <t>85</t>
  </si>
  <si>
    <t>63131918.R</t>
  </si>
  <si>
    <t>Příplatek k mazanině za sklon</t>
  </si>
  <si>
    <t>192513809</t>
  </si>
  <si>
    <t>Příplatek k cenám mazanin za sklon od vodorovné roviny</t>
  </si>
  <si>
    <t>"skladba P01" (2,10+47,86+28,13+56,25+47,26)*0,05</t>
  </si>
  <si>
    <t>"skladba P02" (45,56+11,32)*0,096</t>
  </si>
  <si>
    <t>"skladba P02a" 26,24*0,096</t>
  </si>
  <si>
    <t>"skladba P02b" (8,76+10,64)*0,096</t>
  </si>
  <si>
    <t>"skladba P03" 59,36*0,096</t>
  </si>
  <si>
    <t>86</t>
  </si>
  <si>
    <t>632481212</t>
  </si>
  <si>
    <t>Separační vrstva z asfaltovaného pásu</t>
  </si>
  <si>
    <t>-1643941490</t>
  </si>
  <si>
    <t>Separační vrstva k oddělení podlahových vrstev z asfaltovaného pásu</t>
  </si>
  <si>
    <t>https://podminky.urs.cz/item/CS_URS_2024_01/632481212</t>
  </si>
  <si>
    <t>"skladba P06" 287,70</t>
  </si>
  <si>
    <t>87</t>
  </si>
  <si>
    <t>632481213</t>
  </si>
  <si>
    <t>Separační vrstva z PE fólie</t>
  </si>
  <si>
    <t>-1552930429</t>
  </si>
  <si>
    <t>Separační vrstva k oddělení podlahových vrstev z polyetylénové fólie</t>
  </si>
  <si>
    <t>https://podminky.urs.cz/item/CS_URS_2024_01/632481213</t>
  </si>
  <si>
    <t>"skladba P07b" (4,55*3,775+6,66+3,57)</t>
  </si>
  <si>
    <t>"skladba P08b+c" (19,16+10,73+32,97+14,55+3,96+5,89+7,71+8,02)</t>
  </si>
  <si>
    <t>"skladba P09" (4,40*2+3,47+20,51+8,03)</t>
  </si>
  <si>
    <t>88</t>
  </si>
  <si>
    <t>632481215</t>
  </si>
  <si>
    <t>Separační vrstva z geotextilie</t>
  </si>
  <si>
    <t>-405590674</t>
  </si>
  <si>
    <t>Separační vrstva k oddělení podlahových vrstev z geotextilie</t>
  </si>
  <si>
    <t>https://podminky.urs.cz/item/CS_URS_2024_01/632481215</t>
  </si>
  <si>
    <t>89</t>
  </si>
  <si>
    <t>634112112</t>
  </si>
  <si>
    <t>Obvodová dilatace podlahovým páskem z pěnového PE mezi stěnou a mazaninou nebo potěrem v 100 mm</t>
  </si>
  <si>
    <t>555108130</t>
  </si>
  <si>
    <t>Obvodová dilatace mezi stěnou a mazaninou nebo potěrem podlahovým páskem z pěnového PE tl. do 10 mm, výšky 100 mm</t>
  </si>
  <si>
    <t>https://podminky.urs.cz/item/CS_URS_2024_01/634112112</t>
  </si>
  <si>
    <t>"mč. 001" ((5,875+1,45)*2+2,85)</t>
  </si>
  <si>
    <t>"mč. 002" (6,30+5,70)*2</t>
  </si>
  <si>
    <t>"mč. 003" (15,625*2+1,80)</t>
  </si>
  <si>
    <t>"mč. 004" (12,10+10,90+3,18)</t>
  </si>
  <si>
    <t>"mč. 005" (29,88+3,60)*2</t>
  </si>
  <si>
    <t>"mč. 006a" (0,70+0,60+2,975+0,70+1,80+5,85)*2</t>
  </si>
  <si>
    <t>"mč. 006b" (3,25+3,575)*2</t>
  </si>
  <si>
    <t>"mč. 007" (2,45+3,575)*2</t>
  </si>
  <si>
    <t>"mč. 008" (3,10+3,60)*2</t>
  </si>
  <si>
    <t>"mč. 009" (2,90+2,13+1,47)*2</t>
  </si>
  <si>
    <t>"mč. 010" (1,60+1,37)*2</t>
  </si>
  <si>
    <t>"mč. 011" (5,685*2+8,65*2+1,55)</t>
  </si>
  <si>
    <t>"mč. 011a" (2,15*2+1,70)</t>
  </si>
  <si>
    <t>"mč. 013" (29,88+1,55*2)*2</t>
  </si>
  <si>
    <t>"mč. 101" (2,95+8,45+4,35+1,175+2,60)*2</t>
  </si>
  <si>
    <t>"mč. 102" (3,40+2,205)*2</t>
  </si>
  <si>
    <t>"mč. 103" (2,20+1,50)*2</t>
  </si>
  <si>
    <t>"mč. 104" (1,375+3,20)*2</t>
  </si>
  <si>
    <t>"mč. 105" (1,375+3,20)*2</t>
  </si>
  <si>
    <t>"mč. 106" (6,05+1,65)*2</t>
  </si>
  <si>
    <t>"mč. 107" (3,55+1,65)*2</t>
  </si>
  <si>
    <t>"mč. 108" (3,35+6,05)*2</t>
  </si>
  <si>
    <t>"mč. 109" (3,30+2,95)*2</t>
  </si>
  <si>
    <t>"mč. 110" (2,30+2,00)*2</t>
  </si>
  <si>
    <t>"mč. 111" (2,675+5,70)*2</t>
  </si>
  <si>
    <t>"mč. 112" (2,675+3,90)*2</t>
  </si>
  <si>
    <t>"mč. 113" (3,65+1,65)*2</t>
  </si>
  <si>
    <t>"mč. 114" (3,40+6,05)*2</t>
  </si>
  <si>
    <t>"mč. 115" (3,30+2,95)*2</t>
  </si>
  <si>
    <t>"mč. 116" (2,60+2,00)*2</t>
  </si>
  <si>
    <t>"mč. 117" (5,15+1,50+2,25*2)*2</t>
  </si>
  <si>
    <t>"mč. 118" (1,825+4,40)*2</t>
  </si>
  <si>
    <t>"mč. 119" (1,425+2,00)*2</t>
  </si>
  <si>
    <t>"mč. 120" (7,15+3,60)*2</t>
  </si>
  <si>
    <t>"mč. 121" (3,75+3,45)*2</t>
  </si>
  <si>
    <t>"mč. 122" (12,325+1,50)*2</t>
  </si>
  <si>
    <t>"mč. 123" (2,20+1,80)*2</t>
  </si>
  <si>
    <t>"mč. 124" (2,20+2,675)*2</t>
  </si>
  <si>
    <t>"mč. 125" (2,20+3,525)*2</t>
  </si>
  <si>
    <t>"mč. 126" (2,20+3,675)*2</t>
  </si>
  <si>
    <t>"mč. 127" (4,225+13,775+32,75+0,61+0,91+0,61*2+0,66*2+0,81+0,61)*2</t>
  </si>
  <si>
    <t>"mč. 128" (14,48+5,65)*2</t>
  </si>
  <si>
    <t>"mč. 129" (3,00+1,50)*2</t>
  </si>
  <si>
    <t>90</t>
  </si>
  <si>
    <t>635111121.R</t>
  </si>
  <si>
    <t>Násyp pod podlahy z písku jemného s udusáním</t>
  </si>
  <si>
    <t>-1780545203</t>
  </si>
  <si>
    <t>Násyp ze štěrkopísku, písku nebo kameniva pod podlahy s udusáním a urovnáním povrchu</t>
  </si>
  <si>
    <t>"skladba P07a" (7,35*2,60+9,50)*0,015</t>
  </si>
  <si>
    <t>"skladba P07b" (4,55*3,775+6,66+3,57)*0,015</t>
  </si>
  <si>
    <t>"skladba P08a" (3,24+19,82+9,74+5,33+9,74+8,60+18,15+2,85+11,93)*0,015</t>
  </si>
  <si>
    <t>"skladba P08b+c" (19,16+10,73+32,97+14,55+3,96+5,89+7,71+8,02)*0,015</t>
  </si>
  <si>
    <t>"skladba P09" (4,40*2+3,47+20,51+8,03)*0,015</t>
  </si>
  <si>
    <t>"skladba P10c" (587,74-(14,435*(3,34+3,845)+25,63*(1,505+1,54)))*0,008</t>
  </si>
  <si>
    <t>91</t>
  </si>
  <si>
    <t>635111215</t>
  </si>
  <si>
    <t>Násyp pod podlahy ze štěrkopísku se zhutněním</t>
  </si>
  <si>
    <t>-788786666</t>
  </si>
  <si>
    <t>Násyp ze štěrkopísku, písku nebo kameniva pod podlahy se zhutněním ze štěrkopísku</t>
  </si>
  <si>
    <t>https://podminky.urs.cz/item/CS_URS_2024_01/635111215</t>
  </si>
  <si>
    <t>"1.PP - podkladní beton" (1,20+1,28+0,49+18,95)*0,30</t>
  </si>
  <si>
    <t>"1.PP - podkladní beton" (32,20+22,80+6,95+28,30+17,40)*0,30</t>
  </si>
  <si>
    <t>"1.PP - snížení hloubky vypouštění" 0,80*0,80*0,30</t>
  </si>
  <si>
    <t>"skladba P07a" (7,35*2,60+9,50)*0,30</t>
  </si>
  <si>
    <t>"skladba P08a" (3,24+19,82+9,74+5,33+9,74+8,60+18,15+2,85+11,93)*0,30</t>
  </si>
  <si>
    <t>92</t>
  </si>
  <si>
    <t>635321212</t>
  </si>
  <si>
    <t>Násyp pod podlahy z betonového recyklátu se zhutněním</t>
  </si>
  <si>
    <t>-1413451168</t>
  </si>
  <si>
    <t>Násyp z recyklátu pod podlahy se zhutněním, z recyklátu betonového</t>
  </si>
  <si>
    <t>https://podminky.urs.cz/item/CS_URS_2024_01/635321212</t>
  </si>
  <si>
    <t>(1,375+3,26)*0,40*0,70</t>
  </si>
  <si>
    <t>1,30*1,64*0,35</t>
  </si>
  <si>
    <t>0,84*0,75*0,35+0,85*0,84*0,50</t>
  </si>
  <si>
    <t>(1,85*0,60+3,05*0,55+2,31*0,70)*0,30</t>
  </si>
  <si>
    <t>(1,75+0,70+1,825)*0,40*0,85</t>
  </si>
  <si>
    <t>((0,75+0,64)*0,70+1,135*1,20)*0,30</t>
  </si>
  <si>
    <t>0,525*0,70*0,30</t>
  </si>
  <si>
    <t>((2,65+12,26+2,20)*0,70+1,30*0,30+1,00*0,40)*0,40</t>
  </si>
  <si>
    <t>(0,55*0,90*0,10+(1,10*0,245+1,50*0,50+0,755*0,52)*0,15)</t>
  </si>
  <si>
    <t>1,00*1,50*1,10</t>
  </si>
  <si>
    <t>93</t>
  </si>
  <si>
    <t>637121116</t>
  </si>
  <si>
    <t>Okapový chodník z kačírku tl 350 mm s udusáním</t>
  </si>
  <si>
    <t>-493747419</t>
  </si>
  <si>
    <t>Okapový chodník z kameniva s udusáním a urovnáním povrchu z kačírku tl. 350 mm</t>
  </si>
  <si>
    <t>https://podminky.urs.cz/item/CS_URS_2024_01/637121116</t>
  </si>
  <si>
    <t>"přístavba bazénu" (3,25*2+19,20)*0,50</t>
  </si>
  <si>
    <t>94</t>
  </si>
  <si>
    <t>637311122</t>
  </si>
  <si>
    <t>Okapový chodník z betonových chodníkových obrubníků stojatých lože beton</t>
  </si>
  <si>
    <t>877467557</t>
  </si>
  <si>
    <t>Okapový chodník z obrubníků betonových chodníkových, se zalitím spár cementovou maltou do lože z betonu prostého, z obrubníků stojatých</t>
  </si>
  <si>
    <t>https://podminky.urs.cz/item/CS_URS_2024_01/637311122</t>
  </si>
  <si>
    <t>"přístavba bazénu" (3,25*2+19,20)</t>
  </si>
  <si>
    <t>Trubní vedení</t>
  </si>
  <si>
    <t>95</t>
  </si>
  <si>
    <t>836358311.R</t>
  </si>
  <si>
    <t>Výměna potrubí z drenážních trubek DN 200 - demontáž stávajících</t>
  </si>
  <si>
    <t>-1563702241</t>
  </si>
  <si>
    <t>Potrubí z drenážních trubek z pálené hlíny výměna DN 200</t>
  </si>
  <si>
    <t>Ostatní konstrukce a práce, bourání</t>
  </si>
  <si>
    <t>96</t>
  </si>
  <si>
    <t>953241510.R</t>
  </si>
  <si>
    <t>Osazení a dodávka trnů pro přikotvení nové podkladní desky</t>
  </si>
  <si>
    <t>396954194</t>
  </si>
  <si>
    <t>Osazení smykových trnů do dilatačních spár pro vysoká zatížení z nerezové oceli s pouzdrem z nerezové oceli, min. únosnost pro spáru 40 mm přes 65 do 79 kN</t>
  </si>
  <si>
    <t>97</t>
  </si>
  <si>
    <t>953312112</t>
  </si>
  <si>
    <t>Vložky do svislých dilatačních spár z fasádních polystyrénových desek tl. přes 10 do 20 mm</t>
  </si>
  <si>
    <t>-1425002156</t>
  </si>
  <si>
    <t>Vložky svislé do dilatačních spár z polystyrenových desek fasádních včetně dodání a osazení, v jakémkoliv zdivu přes 10 do 20 mm</t>
  </si>
  <si>
    <t>https://podminky.urs.cz/item/CS_URS_2024_01/953312112</t>
  </si>
  <si>
    <t>"přelivový žlábek" 25,69*2*0,20</t>
  </si>
  <si>
    <t>98</t>
  </si>
  <si>
    <t>953943211</t>
  </si>
  <si>
    <t>Osazování hasicího přístroje</t>
  </si>
  <si>
    <t>1612052160</t>
  </si>
  <si>
    <t>Osazování drobných kovových předmětů kotvených do stěny hasicího přístroje</t>
  </si>
  <si>
    <t>https://podminky.urs.cz/item/CS_URS_2024_01/953943211</t>
  </si>
  <si>
    <t>99</t>
  </si>
  <si>
    <t>44932114</t>
  </si>
  <si>
    <t>přístroj hasicí ruční práškový PG 6 LE</t>
  </si>
  <si>
    <t>109424533</t>
  </si>
  <si>
    <t>100</t>
  </si>
  <si>
    <t>953943212</t>
  </si>
  <si>
    <t>Osazování skříně pro hasicí přístroj</t>
  </si>
  <si>
    <t>977880566</t>
  </si>
  <si>
    <t>Osazování drobných kovových předmětů kotvených do stěny skříně pro hasicí přístroj</t>
  </si>
  <si>
    <t>https://podminky.urs.cz/item/CS_URS_2024_01/953943212</t>
  </si>
  <si>
    <t>101</t>
  </si>
  <si>
    <t>44983131</t>
  </si>
  <si>
    <t>skříňka na RHP</t>
  </si>
  <si>
    <t>1381943343</t>
  </si>
  <si>
    <t>102</t>
  </si>
  <si>
    <t>961055111</t>
  </si>
  <si>
    <t>Bourání základů ze ŽB</t>
  </si>
  <si>
    <t>2030736314</t>
  </si>
  <si>
    <t>Bourání základů z betonu železového</t>
  </si>
  <si>
    <t>https://podminky.urs.cz/item/CS_URS_2024_01/961055111</t>
  </si>
  <si>
    <t>"odbourání stávajícího základu" 14,60*0,50*0,12</t>
  </si>
  <si>
    <t>103</t>
  </si>
  <si>
    <t>962031011</t>
  </si>
  <si>
    <t>Bourání příček nebo přizdívek z cihel děrovaných tl do 100 mm</t>
  </si>
  <si>
    <t>1692052051</t>
  </si>
  <si>
    <t>Bourání příček nebo přizdívek z cihel děrovaných, tl. do 100 mm</t>
  </si>
  <si>
    <t>https://podminky.urs.cz/item/CS_URS_2024_01/962031011</t>
  </si>
  <si>
    <t>"1.NP" 1,00*4,13</t>
  </si>
  <si>
    <t>104</t>
  </si>
  <si>
    <t>962031013</t>
  </si>
  <si>
    <t>Bourání příček nebo přizdívek z cihel děrovaných tl přes 100 do 150 mm</t>
  </si>
  <si>
    <t>-1676034827</t>
  </si>
  <si>
    <t>Bourání příček nebo přizdívek z cihel děrovaných, tl. přes 100 do 150 mm</t>
  </si>
  <si>
    <t>https://podminky.urs.cz/item/CS_URS_2024_01/962031013</t>
  </si>
  <si>
    <t>"1.PP" (1,65+3,3258+5,45+3,10+6,285+1,80+1,15+3,30)*3,75</t>
  </si>
  <si>
    <t>"1.NP" (13,75+7,585+(1,075+0,125+4,75)*2+4,75+2,725+0,90*2+4,75*2+2,525*2)*4,13</t>
  </si>
  <si>
    <t>"1.NP" (4,05+1,00*2+2,525+3,85*2+1,075+2,65+7,35*2+2,725*2+6,35+6,65*2+4,59*3+0,90*2)*4,13</t>
  </si>
  <si>
    <t>"1.NP" (3,00+2,75+3,35+2,20)*4,82</t>
  </si>
  <si>
    <t>odečet otvorů</t>
  </si>
  <si>
    <t>"1.PP" -1,00*2,00*9</t>
  </si>
  <si>
    <t>"1.NP" -1,00*2,00*35</t>
  </si>
  <si>
    <t>"1.NP" -1,65*2,00</t>
  </si>
  <si>
    <t>105</t>
  </si>
  <si>
    <t>962032112</t>
  </si>
  <si>
    <t>Bourání zdiva z keramických děrovaných cihel na MVC přes 1 m3</t>
  </si>
  <si>
    <t>2050434274</t>
  </si>
  <si>
    <t>Bourání zdiva nadzákladového z cihel keramických děrovaných na maltu vápenocementovou, objemu přes 1 m3</t>
  </si>
  <si>
    <t>https://podminky.urs.cz/item/CS_URS_2024_01/962032112</t>
  </si>
  <si>
    <t>"vnější stěna" (4,05+0,35+14,55+0,35+0,60)*4,65*0,20</t>
  </si>
  <si>
    <t>"1.NP" 3,00*0,50*4,82+2,80*4,13*0,30+(4,35+4,40*4+3,535)*4,13*0,225</t>
  </si>
  <si>
    <t>106</t>
  </si>
  <si>
    <t>962052211.R</t>
  </si>
  <si>
    <t>Bourání bazénové konstrukce ze ŽB přes 1 m3</t>
  </si>
  <si>
    <t>-1680071915</t>
  </si>
  <si>
    <t>Bourání zdiva železobetonového nadzákladového, objemu přes 1 m3</t>
  </si>
  <si>
    <t>"stávající bazén" (11,48*1,52+11,48*2,35+26,48*(1,52+2,35)/2*2)*0,48+(12,50+3,15)*11,48*0,47+9,35*11,48*0,10</t>
  </si>
  <si>
    <t>107</t>
  </si>
  <si>
    <t>963051113</t>
  </si>
  <si>
    <t>Bourání ŽB stropů deskových tl přes 80 mm</t>
  </si>
  <si>
    <t>618282559</t>
  </si>
  <si>
    <t>Bourání železobetonových stropů deskových, tl. přes 80 mm</t>
  </si>
  <si>
    <t>https://podminky.urs.cz/item/CS_URS_2024_01/963051113</t>
  </si>
  <si>
    <t>"1.NP" (32,75*18,25-25,00*10,00)*0,25</t>
  </si>
  <si>
    <t>108</t>
  </si>
  <si>
    <t>965042221</t>
  </si>
  <si>
    <t>Bourání podkladů pod dlažby nebo mazanin betonových nebo z litého asfaltu tl přes 100 mm pl do 1 m2</t>
  </si>
  <si>
    <t>-1671685161</t>
  </si>
  <si>
    <t>Bourání mazanin betonových nebo z litého asfaltu tl. přes 100 mm, plochy do 1 m2</t>
  </si>
  <si>
    <t>https://podminky.urs.cz/item/CS_URS_2024_01/965042221</t>
  </si>
  <si>
    <t>"1.PP - snížení hloubky vypouštění" 0,80*0,80*0,75</t>
  </si>
  <si>
    <t>109</t>
  </si>
  <si>
    <t>965042231</t>
  </si>
  <si>
    <t>Bourání podkladů pod dlažby nebo mazanin betonových nebo z litého asfaltu tl přes 100 mm pl do 4 m2</t>
  </si>
  <si>
    <t>72019538</t>
  </si>
  <si>
    <t>Bourání mazanin betonových nebo z litého asfaltu tl. přes 100 mm, plochy do 4 m2</t>
  </si>
  <si>
    <t>https://podminky.urs.cz/item/CS_URS_2024_01/965042231</t>
  </si>
  <si>
    <t>"1.PP - prohloubení vypouštění" 1,20*1,20*1,05</t>
  </si>
  <si>
    <t>110</t>
  </si>
  <si>
    <t>965043331</t>
  </si>
  <si>
    <t>Bourání podkladů pod dlažby betonových s potěrem nebo teracem tl do 100 mm pl do 4 m2</t>
  </si>
  <si>
    <t>1505049651</t>
  </si>
  <si>
    <t>Bourání mazanin betonových s potěrem nebo teracem tl. do 100 mm, plochy do 4 m2</t>
  </si>
  <si>
    <t>https://podminky.urs.cz/item/CS_URS_2024_01/965043331</t>
  </si>
  <si>
    <t>111</t>
  </si>
  <si>
    <t>965043341</t>
  </si>
  <si>
    <t>Bourání podkladů pod dlažby betonových s potěrem nebo teracem tl do 100 mm pl přes 4 m2</t>
  </si>
  <si>
    <t>1009990337</t>
  </si>
  <si>
    <t>Bourání mazanin betonových s potěrem nebo teracem tl. do 100 mm, plochy přes 4 m2</t>
  </si>
  <si>
    <t>https://podminky.urs.cz/item/CS_URS_2024_01/965043341</t>
  </si>
  <si>
    <t>"1.PP" (5,65*2,60+7,90*5,70+(2,50+13,125)*1,80+4,30*14,225+14,05*3,18+29,88*(1,55+1,75)+6,285*14,20+16,85*3,675)*0,10</t>
  </si>
  <si>
    <t>"1.NP" 5,65*14,40*0,10</t>
  </si>
  <si>
    <t>112</t>
  </si>
  <si>
    <t>965043441</t>
  </si>
  <si>
    <t>Bourání podkladů pod dlažby betonových s potěrem nebo teracem tl do 150 mm pl přes 4 m2</t>
  </si>
  <si>
    <t>2020876207</t>
  </si>
  <si>
    <t>Bourání mazanin betonových s potěrem nebo teracem tl. do 150 mm, plochy přes 4 m2</t>
  </si>
  <si>
    <t>https://podminky.urs.cz/item/CS_URS_2024_01/965043441</t>
  </si>
  <si>
    <t>"1.NP" 11,48*3,80</t>
  </si>
  <si>
    <t>113</t>
  </si>
  <si>
    <t>965043442.R</t>
  </si>
  <si>
    <t>Bourání podkladů pod dlažby betonových s potěrem nebo dlažbou tl přes 150 mm pl přes 4 m2</t>
  </si>
  <si>
    <t>728023959</t>
  </si>
  <si>
    <t>"1.NP" 13,67*18,78*0,25+(32,75*(1,785+5,21)+11,48*3,371)*0,20</t>
  </si>
  <si>
    <t>114</t>
  </si>
  <si>
    <t>965049111</t>
  </si>
  <si>
    <t>Příplatek k bourání betonových mazanin za bourání mazanin se svařovanou sítí tl do 100 mm</t>
  </si>
  <si>
    <t>655826463</t>
  </si>
  <si>
    <t>Bourání mazanin Příplatek k cenám za bourání mazanin betonových se svařovanou sítí, tl. do 100 mm</t>
  </si>
  <si>
    <t>https://podminky.urs.cz/item/CS_URS_2024_01/965049111</t>
  </si>
  <si>
    <t>115</t>
  </si>
  <si>
    <t>966080115</t>
  </si>
  <si>
    <t>Bourání kontaktního zateplení z desek z minerální vlny tl přes 120 do 180 mm</t>
  </si>
  <si>
    <t>344893968</t>
  </si>
  <si>
    <t>Bourání kontaktního zateplení včetně povrchové úpravy omítkou nebo nátěrem z desek z minerální vlny, tloušťky přes 120 do 180 mm</t>
  </si>
  <si>
    <t>https://podminky.urs.cz/item/CS_URS_2024_01/966080115</t>
  </si>
  <si>
    <t>"vnější stěna" (4,05+0,35+14,55+0,35+0,60)*4,65</t>
  </si>
  <si>
    <t>"1.NP" -0,75*1,80*9</t>
  </si>
  <si>
    <t>"1.NP" -1,80*1,80</t>
  </si>
  <si>
    <t>116</t>
  </si>
  <si>
    <t>968072355</t>
  </si>
  <si>
    <t>Vybourání kovových rámů oken zdvojených včetně křídel pl do 2 m2</t>
  </si>
  <si>
    <t>1130695342</t>
  </si>
  <si>
    <t>Vybourání kovových rámů oken s křídly, dveřních zárubní, vrat, stěn, ostění nebo obkladů okenních rámů s křídly zdvojených, plochy do 2 m2</t>
  </si>
  <si>
    <t>https://podminky.urs.cz/item/CS_URS_2024_01/968072355</t>
  </si>
  <si>
    <t>"1.NP" 0,75*1,80*9</t>
  </si>
  <si>
    <t>117</t>
  </si>
  <si>
    <t>968072356</t>
  </si>
  <si>
    <t>Vybourání kovových rámů oken zdvojených včetně křídel pl do 4 m2</t>
  </si>
  <si>
    <t>-194095979</t>
  </si>
  <si>
    <t>Vybourání kovových rámů oken s křídly, dveřních zárubní, vrat, stěn, ostění nebo obkladů okenních rámů s křídly zdvojených, plochy do 4 m2</t>
  </si>
  <si>
    <t>https://podminky.urs.cz/item/CS_URS_2024_01/968072356</t>
  </si>
  <si>
    <t>"1.NP" 1,80*1,80</t>
  </si>
  <si>
    <t>118</t>
  </si>
  <si>
    <t>968072455</t>
  </si>
  <si>
    <t>Vybourání kovových dveřních zárubní pl do 2 m2</t>
  </si>
  <si>
    <t>1410265048</t>
  </si>
  <si>
    <t>Vybourání kovových rámů oken s křídly, dveřních zárubní, vrat, stěn, ostění nebo obkladů dveřních zárubní, plochy do 2 m2</t>
  </si>
  <si>
    <t>https://podminky.urs.cz/item/CS_URS_2024_01/968072455</t>
  </si>
  <si>
    <t>"1.PP" 1,00*2,00*9</t>
  </si>
  <si>
    <t>"1.NP" 1,00*2,00*35</t>
  </si>
  <si>
    <t>119</t>
  </si>
  <si>
    <t>968072456</t>
  </si>
  <si>
    <t>Vybourání kovových dveřních zárubní pl přes 2 m2</t>
  </si>
  <si>
    <t>-1226106361</t>
  </si>
  <si>
    <t>Vybourání kovových rámů oken s křídly, dveřních zárubní, vrat, stěn, ostění nebo obkladů dveřních zárubní, plochy přes 2 m2</t>
  </si>
  <si>
    <t>https://podminky.urs.cz/item/CS_URS_2024_01/968072456</t>
  </si>
  <si>
    <t>"1.NP" 1,65*2,00</t>
  </si>
  <si>
    <t>120</t>
  </si>
  <si>
    <t>971052361</t>
  </si>
  <si>
    <t>Vybourání nebo prorážení otvorů v ŽB příčkách a zdech pl do 0,09 m2 tl do 600 mm</t>
  </si>
  <si>
    <t>-983537269</t>
  </si>
  <si>
    <t>Vybourání a prorážení otvorů v železobetonových příčkách a zdech základových nebo nadzákladových, plochy do 0,09 m2, tl. do 600 mm</t>
  </si>
  <si>
    <t>https://podminky.urs.cz/item/CS_URS_2024_01/971052361</t>
  </si>
  <si>
    <t>"prostupy 1.PP" 6</t>
  </si>
  <si>
    <t>121</t>
  </si>
  <si>
    <t>971052431</t>
  </si>
  <si>
    <t>Vybourání nebo prorážení otvorů v ŽB příčkách a zdech pl do 0,25 m2 tl do 150 mm</t>
  </si>
  <si>
    <t>-445195801</t>
  </si>
  <si>
    <t>Vybourání a prorážení otvorů v železobetonových příčkách a zdech základových nebo nadzákladových, plochy do 0,25 m2, tl. do 150 mm</t>
  </si>
  <si>
    <t>https://podminky.urs.cz/item/CS_URS_2024_01/971052431</t>
  </si>
  <si>
    <t>"1.PP" 6</t>
  </si>
  <si>
    <t>"1.NP" 25</t>
  </si>
  <si>
    <t>122</t>
  </si>
  <si>
    <t>971052551</t>
  </si>
  <si>
    <t>Vybourání nebo prorážení otvorů v ŽB příčkách a zdech pl do 1 m2 tl do 600 mm</t>
  </si>
  <si>
    <t>-439077644</t>
  </si>
  <si>
    <t>Vybourání a prorážení otvorů v železobetonových příčkách a zdech základových nebo nadzákladových, plochy do 1 m2, tl. do 600 mm</t>
  </si>
  <si>
    <t>https://podminky.urs.cz/item/CS_URS_2024_01/971052551</t>
  </si>
  <si>
    <t>"prostupy 1.PP" 1,00*1,00*2*0,50</t>
  </si>
  <si>
    <t>"prostupy 1.NP" 0,81*0,46*0,50*2+0,525*1,075*0,50+1,90*1,50*0,50*2+0,73*0,55*0,50</t>
  </si>
  <si>
    <t>123</t>
  </si>
  <si>
    <t>972055241</t>
  </si>
  <si>
    <t>Vybourání otvorů ve stropech z ŽB prefabrikátů pl do 0,09 m2 tl přes 120 mm</t>
  </si>
  <si>
    <t>-1078222659</t>
  </si>
  <si>
    <t>Vybourání otvorů ve stropech nebo klenbách železobetonových ve stropech z dutých prefabrikátů, plochy do 0,09 m2, tl. přes 120 mm</t>
  </si>
  <si>
    <t>https://podminky.urs.cz/item/CS_URS_2024_01/972055241</t>
  </si>
  <si>
    <t>124</t>
  </si>
  <si>
    <t>977151111</t>
  </si>
  <si>
    <t>Jádrové vrty diamantovými korunkami do stavebních materiálů D do 35 mm</t>
  </si>
  <si>
    <t>769594994</t>
  </si>
  <si>
    <t>Jádrové vrty diamantovými korunkami do stavebních materiálů (železobetonu, betonu, cihel, obkladů, dlažeb, kamene) průměru do 35 mm</t>
  </si>
  <si>
    <t>https://podminky.urs.cz/item/CS_URS_2024_01/977151111</t>
  </si>
  <si>
    <t>"P6" 3*0,50</t>
  </si>
  <si>
    <t>"P7" 20*0,50</t>
  </si>
  <si>
    <t>125</t>
  </si>
  <si>
    <t>977151112</t>
  </si>
  <si>
    <t>Jádrové vrty diamantovými korunkami do stavebních materiálů D přes 35 do 40 mm</t>
  </si>
  <si>
    <t>-1708046351</t>
  </si>
  <si>
    <t>Jádrové vrty diamantovými korunkami do stavebních materiálů (železobetonu, betonu, cihel, obkladů, dlažeb, kamene) průměru přes 35 do 40 mm</t>
  </si>
  <si>
    <t>https://podminky.urs.cz/item/CS_URS_2024_01/977151112</t>
  </si>
  <si>
    <t>"P8" 2*0,50</t>
  </si>
  <si>
    <t>126</t>
  </si>
  <si>
    <t>977151113</t>
  </si>
  <si>
    <t>Jádrové vrty diamantovými korunkami do stavebních materiálů D přes 40 do 50 mm</t>
  </si>
  <si>
    <t>2071495850</t>
  </si>
  <si>
    <t>Jádrové vrty diamantovými korunkami do stavebních materiálů (železobetonu, betonu, cihel, obkladů, dlažeb, kamene) průměru přes 40 do 50 mm</t>
  </si>
  <si>
    <t>https://podminky.urs.cz/item/CS_URS_2024_01/977151113</t>
  </si>
  <si>
    <t>"CH6" 0,50</t>
  </si>
  <si>
    <t>"CH7" 0,50</t>
  </si>
  <si>
    <t>127</t>
  </si>
  <si>
    <t>977151116</t>
  </si>
  <si>
    <t>Jádrové vrty diamantovými korunkami do stavebních materiálů D přes 70 do 80 mm</t>
  </si>
  <si>
    <t>439207898</t>
  </si>
  <si>
    <t>Jádrové vrty diamantovými korunkami do stavebních materiálů (železobetonu, betonu, cihel, obkladů, dlažeb, kamene) průměru přes 70 do 80 mm</t>
  </si>
  <si>
    <t>https://podminky.urs.cz/item/CS_URS_2024_01/977151116</t>
  </si>
  <si>
    <t>"P3" 2*0,50</t>
  </si>
  <si>
    <t>"CH9" 0,50</t>
  </si>
  <si>
    <t>128</t>
  </si>
  <si>
    <t>977151118</t>
  </si>
  <si>
    <t>Jádrové vrty diamantovými korunkami do stavebních materiálů D přes 90 do 100 mm</t>
  </si>
  <si>
    <t>769756950</t>
  </si>
  <si>
    <t>Jádrové vrty diamantovými korunkami do stavebních materiálů (železobetonu, betonu, cihel, obkladů, dlažeb, kamene) průměru přes 90 do 100 mm</t>
  </si>
  <si>
    <t>https://podminky.urs.cz/item/CS_URS_2024_01/977151118</t>
  </si>
  <si>
    <t>"CH5" 2*0,50</t>
  </si>
  <si>
    <t>129</t>
  </si>
  <si>
    <t>977151123</t>
  </si>
  <si>
    <t>Jádrové vrty diamantovými korunkami do stavebních materiálů D přes 130 do 150 mm</t>
  </si>
  <si>
    <t>1026791720</t>
  </si>
  <si>
    <t>Jádrové vrty diamantovými korunkami do stavebních materiálů (železobetonu, betonu, cihel, obkladů, dlažeb, kamene) průměru přes 130 do 150 mm</t>
  </si>
  <si>
    <t>https://podminky.urs.cz/item/CS_URS_2024_01/977151123</t>
  </si>
  <si>
    <t>"P2" 0,50</t>
  </si>
  <si>
    <t>"CH2" 0,50</t>
  </si>
  <si>
    <t>"CH3" 0,50</t>
  </si>
  <si>
    <t>"CH8" 0,50</t>
  </si>
  <si>
    <t>130</t>
  </si>
  <si>
    <t>977151125</t>
  </si>
  <si>
    <t>Jádrové vrty diamantovými korunkami do stavebních materiálů D přes 180 do 200 mm</t>
  </si>
  <si>
    <t>293305538</t>
  </si>
  <si>
    <t>Jádrové vrty diamantovými korunkami do stavebních materiálů (železobetonu, betonu, cihel, obkladů, dlažeb, kamene) průměru přes 180 do 200 mm</t>
  </si>
  <si>
    <t>https://podminky.urs.cz/item/CS_URS_2024_01/977151125</t>
  </si>
  <si>
    <t>"P1" 0,50</t>
  </si>
  <si>
    <t>"P4" 0,50*2</t>
  </si>
  <si>
    <t>"CH4" 0,50*2</t>
  </si>
  <si>
    <t>131</t>
  </si>
  <si>
    <t>977151128</t>
  </si>
  <si>
    <t>Jádrové vrty diamantovými korunkami do stavebních materiálů D přes 250 do 300 mm</t>
  </si>
  <si>
    <t>-566620938</t>
  </si>
  <si>
    <t>Jádrové vrty diamantovými korunkami do stavebních materiálů (železobetonu, betonu, cihel, obkladů, dlažeb, kamene) průměru přes 250 do 300 mm</t>
  </si>
  <si>
    <t>https://podminky.urs.cz/item/CS_URS_2024_01/977151128</t>
  </si>
  <si>
    <t>"CH1" 3*0,50</t>
  </si>
  <si>
    <t>"1.NP" 0,15*10</t>
  </si>
  <si>
    <t>"1.PP" 0,50*3</t>
  </si>
  <si>
    <t>132</t>
  </si>
  <si>
    <t>977312115.R</t>
  </si>
  <si>
    <t>Řezání stávajících betonových mazanin vyztužených hl přes 200 mm</t>
  </si>
  <si>
    <t>2025561481</t>
  </si>
  <si>
    <t>Řezání stávajících betonových mazanin s vyztužením hloubky přes 150 do 200 mm</t>
  </si>
  <si>
    <t>"1.PP - snížení hloubky vypouštění" 0,80*4</t>
  </si>
  <si>
    <t>"1.PP - prohloubení vypouštění" 1,20*4</t>
  </si>
  <si>
    <t>133</t>
  </si>
  <si>
    <t>985121122</t>
  </si>
  <si>
    <t>Tryskání degradovaného betonu stěn a rubu kleneb vodou pod tlakem přes 300 do 1250 barů</t>
  </si>
  <si>
    <t>677405324</t>
  </si>
  <si>
    <t>Tryskání degradovaného betonu stěn, rubu kleneb a podlah vodou pod tlakem přes 300 do 1 250 barů</t>
  </si>
  <si>
    <t>https://podminky.urs.cz/item/CS_URS_2024_01/985121122</t>
  </si>
  <si>
    <t>"1.PP - nový podkladní beton" -(32,20+22,80+6,95+28,30+17,40+1,20+1,28+0,49+18,95)</t>
  </si>
  <si>
    <t>"1.PP - skladba P05 - stěny podlaha akumulační nádrže " (20,51+9,66+(10,10+3,11)*2*3,33+10,90*4,10+3,925*3,50*2)</t>
  </si>
  <si>
    <t xml:space="preserve">"1.PP - stěny a sloupy " </t>
  </si>
  <si>
    <t>"mč. 001" ((5,875+1,45)*2+2,85)*3,05</t>
  </si>
  <si>
    <t>"mč. 002" (6,30+5,70)*2*3,05</t>
  </si>
  <si>
    <t>"mč. 005" (29,88+3,60)*2*3,45</t>
  </si>
  <si>
    <t>"mč. 006a" (0,70+0,60+2,975+0,70+1,80+5,85)*2*3,45</t>
  </si>
  <si>
    <t>"mč. 006b" (0,45+0,60+3,25)*3,45</t>
  </si>
  <si>
    <t>"mč. 007" (2,45+0,60)*1,45</t>
  </si>
  <si>
    <t>"mč. 008" (0,25+0,30*2+2,40+0,25+3,30+0,45*2)*1,45</t>
  </si>
  <si>
    <t>"mč. 009" (2,13+1,37+0,20)*3,45</t>
  </si>
  <si>
    <t>"mč. 010" (0,20+1,60)*1,45</t>
  </si>
  <si>
    <t>"mč. 011" (5,685*2+8,65*2+1,55)*4,10</t>
  </si>
  <si>
    <t>"mč. 013" (29,88+1,55*2)*2*3,50</t>
  </si>
  <si>
    <t>"1.PP - stropy" (2,10+47,86+28,13+45,56+56,25+26,24+11,32+8,76+10,64+8,29+1,62+59,36+3,39+20,51+9,66+47,26)</t>
  </si>
  <si>
    <t>134</t>
  </si>
  <si>
    <t>985311114</t>
  </si>
  <si>
    <t>Reprofilace stěn cementovou sanační maltou tl přes 30 do 40 mm</t>
  </si>
  <si>
    <t>379627064</t>
  </si>
  <si>
    <t>Reprofilace betonu sanačními maltami na cementové bázi ručně stěn, tloušťky přes 30 do 40 mm</t>
  </si>
  <si>
    <t>https://podminky.urs.cz/item/CS_URS_2025_01/985311114</t>
  </si>
  <si>
    <t>"1.PP - předpokládaná plocha" 20,00</t>
  </si>
  <si>
    <t>210,314*0,1 "Přepočtené koeficientem množství</t>
  </si>
  <si>
    <t>135</t>
  </si>
  <si>
    <t>985311113</t>
  </si>
  <si>
    <t>Reprofilace stěn cementovou sanační maltou tl přes 20 do 30 mm</t>
  </si>
  <si>
    <t>173957548</t>
  </si>
  <si>
    <t>Reprofilace betonu sanačními maltami na cementové bázi ručně stěn, tloušťky přes 20 do 30 mm</t>
  </si>
  <si>
    <t>https://podminky.urs.cz/item/CS_URS_2024_01/985311113</t>
  </si>
  <si>
    <t>210,314*0,2 "Přepočtené koeficientem množství</t>
  </si>
  <si>
    <t>136</t>
  </si>
  <si>
    <t>985312113.R</t>
  </si>
  <si>
    <t>Stěrka k vyrovnání betonových ploch tl do 10 mm včetně penetrace</t>
  </si>
  <si>
    <t>-1199355803</t>
  </si>
  <si>
    <t>137</t>
  </si>
  <si>
    <t>985312134.R</t>
  </si>
  <si>
    <t>Stěrka k vyrovnání betonových ploch rubu kleneb a podlah tl do 10 mm včetně penetrace</t>
  </si>
  <si>
    <t>1428329356</t>
  </si>
  <si>
    <t>"skladba P02" (45,56+11,32)</t>
  </si>
  <si>
    <t>"skladba P02a" 26,24</t>
  </si>
  <si>
    <t>"skladba P02b" (8,76+10,64)</t>
  </si>
  <si>
    <t>"skladba P03" 59,36</t>
  </si>
  <si>
    <t>"skladba P05" (20,51+9,66+(10,10+3,11*2)*2*3,33)</t>
  </si>
  <si>
    <t>386</t>
  </si>
  <si>
    <t>985321110.R</t>
  </si>
  <si>
    <t>Inhibitor koroze výztuže</t>
  </si>
  <si>
    <t>-628004510</t>
  </si>
  <si>
    <t>Lešení a stavební výtahy</t>
  </si>
  <si>
    <t>138</t>
  </si>
  <si>
    <t>941311111</t>
  </si>
  <si>
    <t>Montáž lešení řadového modulového lehkého zatížení do 200 kg/m2 š od 0,6 do 0,9 m v do 10 m</t>
  </si>
  <si>
    <t>1195436787</t>
  </si>
  <si>
    <t>Lešení řadové modulové lehké pracovní s podlahami s provozním zatížením tř. 3 do 200 kg/m2 šířky tř. SW06 od 0,6 do 0,9 m výšky do 10 m montáž</t>
  </si>
  <si>
    <t>https://podminky.urs.cz/item/CS_URS_2024_01/941311111</t>
  </si>
  <si>
    <t>139</t>
  </si>
  <si>
    <t>941311211.R</t>
  </si>
  <si>
    <t>Příplatek k lešení řadovému modulovému lehkému do 200 kg/m2 š od 0,6 do 0,9 m v do 10 m za celou dobu použití</t>
  </si>
  <si>
    <t>1717551348</t>
  </si>
  <si>
    <t>Lešení řadové modulové lehké pracovní s podlahami s provozním zatížením tř. 3 do 200 kg/m2 šířky tř. SW06 od 0,6 do 0,9 m výšky do 10 m příplatek k ceně za celou dobu použití</t>
  </si>
  <si>
    <t>140</t>
  </si>
  <si>
    <t>941311811</t>
  </si>
  <si>
    <t>Demontáž lešení řadového modulového lehkého zatížení do 200 kg/m2 š od 0,6 do 0,9 m v do 10 m</t>
  </si>
  <si>
    <t>-564840962</t>
  </si>
  <si>
    <t>Lešení řadové modulové lehké pracovní s podlahami s provozním zatížením tř. 3 do 200 kg/m2 šířky tř. SW06 od 0,6 do 0,9 m výšky do 10 m demontáž</t>
  </si>
  <si>
    <t>https://podminky.urs.cz/item/CS_URS_2024_01/941311811</t>
  </si>
  <si>
    <t>141</t>
  </si>
  <si>
    <t>949101111</t>
  </si>
  <si>
    <t>Lešení pomocné pro objekty pozemních staveb s lešeňovou podlahou v do 1,9 m zatížení do 150 kg/m2</t>
  </si>
  <si>
    <t>-1793560351</t>
  </si>
  <si>
    <t>Lešení pomocné pracovní pro objekty pozemních staveb pro zatížení do 150 kg/m2, o výšce lešeňové podlahy do 1,9 m</t>
  </si>
  <si>
    <t>https://podminky.urs.cz/item/CS_URS_2024_01/949101111</t>
  </si>
  <si>
    <t>"1.NP" 1249,56</t>
  </si>
  <si>
    <t>"bazénová hala a plavecký bazén" -587,74+287,70</t>
  </si>
  <si>
    <t>142</t>
  </si>
  <si>
    <t>949101112</t>
  </si>
  <si>
    <t>Lešení pomocné pro objekty pozemních staveb s lešeňovou podlahou v přes 1,9 do 3,5 m zatížení do 150 kg/m2</t>
  </si>
  <si>
    <t>1361173236</t>
  </si>
  <si>
    <t>Lešení pomocné pracovní pro objekty pozemních staveb pro zatížení do 150 kg/m2, o výšce lešeňové podlahy přes 1,9 do 3,5 m</t>
  </si>
  <si>
    <t>https://podminky.urs.cz/item/CS_URS_2024_01/949101112</t>
  </si>
  <si>
    <t>"bazénová hala a plavecký bazén" 587,74+287,70</t>
  </si>
  <si>
    <t>Různé dokončovací konstrukce a práce pozemních staveb</t>
  </si>
  <si>
    <t>143</t>
  </si>
  <si>
    <t>952901114</t>
  </si>
  <si>
    <t>Vyčištění budov bytové a občanské výstavby při výšce podlaží přes 4 m</t>
  </si>
  <si>
    <t>-1030232074</t>
  </si>
  <si>
    <t>Vyčištění budov nebo objektů před předáním do užívání budov bytové nebo občanské výstavby, světlé výšky podlaží přes 4 m</t>
  </si>
  <si>
    <t>https://podminky.urs.cz/item/CS_URS_2024_01/952901114</t>
  </si>
  <si>
    <t>144</t>
  </si>
  <si>
    <t>952901111</t>
  </si>
  <si>
    <t>Vyčištění budov bytové a občanské výstavby při výšce podlaží do 4 m</t>
  </si>
  <si>
    <t>1868410732</t>
  </si>
  <si>
    <t>Vyčištění budov nebo objektů před předáním do užívání budov bytové nebo občanské výstavby, světlé výšky podlaží do 4 m</t>
  </si>
  <si>
    <t>https://podminky.urs.cz/item/CS_URS_2024_01/952901111</t>
  </si>
  <si>
    <t>"1.NP" 1249,56-(587,74+287,70)</t>
  </si>
  <si>
    <t>145</t>
  </si>
  <si>
    <t>952902001.R</t>
  </si>
  <si>
    <t>Stavební přípomoce profesím</t>
  </si>
  <si>
    <t>soubor</t>
  </si>
  <si>
    <t>-607340479</t>
  </si>
  <si>
    <t>997</t>
  </si>
  <si>
    <t>Přesun sutě</t>
  </si>
  <si>
    <t>146</t>
  </si>
  <si>
    <t>997013151</t>
  </si>
  <si>
    <t>Vnitrostaveništní doprava suti a vybouraných hmot pro budovy v do 6 m s omezením mechanizace</t>
  </si>
  <si>
    <t>-890053880</t>
  </si>
  <si>
    <t>Vnitrostaveništní doprava suti a vybouraných hmot vodorovně do 50 m s naložením s omezením mechanizace pro budovy a haly výšky do 6 m</t>
  </si>
  <si>
    <t>https://podminky.urs.cz/item/CS_URS_2024_01/997013151</t>
  </si>
  <si>
    <t>147</t>
  </si>
  <si>
    <t>997013511</t>
  </si>
  <si>
    <t>Odvoz suti a vybouraných hmot z meziskládky na skládku do 1 km s naložením a se složením</t>
  </si>
  <si>
    <t>2130983658</t>
  </si>
  <si>
    <t>Odvoz suti a vybouraných hmot z meziskládky na skládku s naložením a se složením, na vzdálenost do 1 km</t>
  </si>
  <si>
    <t>https://podminky.urs.cz/item/CS_URS_2024_01/997013511</t>
  </si>
  <si>
    <t>148</t>
  </si>
  <si>
    <t>997013509</t>
  </si>
  <si>
    <t>Příplatek k odvozu suti a vybouraných hmot na skládku ZKD 1 km přes 1 km</t>
  </si>
  <si>
    <t>504378726</t>
  </si>
  <si>
    <t>Odvoz suti a vybouraných hmot na skládku nebo meziskládku se složením, na vzdálenost Příplatek k ceně za každý další započatý 1 km přes 1 km</t>
  </si>
  <si>
    <t>https://podminky.urs.cz/item/CS_URS_2024_01/997013509</t>
  </si>
  <si>
    <t>1448,093*19 "Přepočtené koeficientem množství</t>
  </si>
  <si>
    <t>149</t>
  </si>
  <si>
    <t>997013869</t>
  </si>
  <si>
    <t>Poplatek za uložení stavebního odpadu na recyklační skládce (skládkovné) ze směsí betonu, cihel a keramických výrobků kód odpadu 17 01 07</t>
  </si>
  <si>
    <t>-2128500110</t>
  </si>
  <si>
    <t>Poplatek za uložení stavebního odpadu na recyklační skládce (skládkovné) ze směsí nebo oddělených frakcí betonu, cihel a keramických výrobků zatříděného do Katalogu odpadů pod kódem 17 01 07</t>
  </si>
  <si>
    <t>https://podminky.urs.cz/item/CS_URS_2024_01/997013869</t>
  </si>
  <si>
    <t>1413,807-13,59</t>
  </si>
  <si>
    <t>150</t>
  </si>
  <si>
    <t>997013631</t>
  </si>
  <si>
    <t>Poplatek za uložení na skládce (skládkovné) stavebního odpadu směsného kód odpadu 17 09 04</t>
  </si>
  <si>
    <t>-1993472327</t>
  </si>
  <si>
    <t>Poplatek za uložení stavebního odpadu na skládce (skládkovné) směsného stavebního a demoličního zatříděného do Katalogu odpadů pod kódem 17 09 04</t>
  </si>
  <si>
    <t>https://podminky.urs.cz/item/CS_URS_2024_01/997013631</t>
  </si>
  <si>
    <t>(0,208+6,688+0,172+0,741+5,781)</t>
  </si>
  <si>
    <t>998</t>
  </si>
  <si>
    <t>Přesun hmot</t>
  </si>
  <si>
    <t>151</t>
  </si>
  <si>
    <t>998011001</t>
  </si>
  <si>
    <t>Přesun hmot pro budovy zděné v do 6 m</t>
  </si>
  <si>
    <t>-636453081</t>
  </si>
  <si>
    <t>Přesun hmot pro budovy občanské výstavby, bydlení, výrobu a služby s nosnou svislou konstrukcí zděnou z cihel, tvárnic nebo kamene vodorovná dopravní vzdálenost do 100 m základní pro budovy výšky do 6 m</t>
  </si>
  <si>
    <t>https://podminky.urs.cz/item/CS_URS_2024_01/998011001</t>
  </si>
  <si>
    <t>PSV</t>
  </si>
  <si>
    <t>711</t>
  </si>
  <si>
    <t>Izolace proti vodě, vlhkosti a plynům</t>
  </si>
  <si>
    <t>152</t>
  </si>
  <si>
    <t>711111011</t>
  </si>
  <si>
    <t>Provedení izolace proti zemní vlhkosti vodorovné za studena suspenzí asfaltovou</t>
  </si>
  <si>
    <t>-840122681</t>
  </si>
  <si>
    <t>Provedení izolace proti zemní vlhkosti natěradly a tmely za studena na ploše vodorovné V nátěrem suspensí asfaltovou</t>
  </si>
  <si>
    <t>https://podminky.urs.cz/item/CS_URS_2024_01/711111011</t>
  </si>
  <si>
    <t>"skladba P10a+b+c" 587,74</t>
  </si>
  <si>
    <t>153</t>
  </si>
  <si>
    <t>11163346</t>
  </si>
  <si>
    <t>suspenze hydroizolační asfaltová</t>
  </si>
  <si>
    <t>741499874</t>
  </si>
  <si>
    <t>1290,156*0,00105 "Přepočtené koeficientem množství</t>
  </si>
  <si>
    <t>154</t>
  </si>
  <si>
    <t>711112011</t>
  </si>
  <si>
    <t>Provedení izolace proti zemní vlhkosti svislé za studena suspenzí asfaltovou</t>
  </si>
  <si>
    <t>-595249887</t>
  </si>
  <si>
    <t>Provedení izolace proti zemní vlhkosti natěradly a tmely za studena na ploše svislé S nátěrem suspensí asfaltovou</t>
  </si>
  <si>
    <t>https://podminky.urs.cz/item/CS_URS_2024_01/711112011</t>
  </si>
  <si>
    <t>"skladba P01" (5,875+2,85+6,30+5,70+15,625+1,80+29,88*2+1,40+2,635+3,60+1,55+1,55)*2*0,15</t>
  </si>
  <si>
    <t>"skladba P02" (12,10+3,18+0,45+2,80+3,575)*2*0,15</t>
  </si>
  <si>
    <t>"skladba P02a" ((0,70+0,60)*2+3,575*2+1,65+0,15+5,85)*0,15</t>
  </si>
  <si>
    <t>"skladba P03" (8,85+5,485+1,55)*2*0,15</t>
  </si>
  <si>
    <t>"skladba P04" (2,90+3,20+1,60+1,37)*2*0,15</t>
  </si>
  <si>
    <t>"skladba P11" ((14,48+5,65+3,00+1,50)*2*0,15)</t>
  </si>
  <si>
    <t>155</t>
  </si>
  <si>
    <t>-1546904497</t>
  </si>
  <si>
    <t>102,387*0,0011 "Přepočtené koeficientem množství</t>
  </si>
  <si>
    <t>156</t>
  </si>
  <si>
    <t>711141559</t>
  </si>
  <si>
    <t>Provedení izolace proti zemní vlhkosti pásy přitavením vodorovné NAIP</t>
  </si>
  <si>
    <t>1206458551</t>
  </si>
  <si>
    <t>Provedení izolace proti zemní vlhkosti pásy přitavením NAIP na ploše vodorovné V</t>
  </si>
  <si>
    <t>https://podminky.urs.cz/item/CS_URS_2024_01/711141559</t>
  </si>
  <si>
    <t>157</t>
  </si>
  <si>
    <t>62853004</t>
  </si>
  <si>
    <t>pás asfaltový natavitelný modifikovaný SBS s vložkou ze skleněné tkaniny a spalitelnou PE fólií nebo jemnozrnným minerálním posypem na horním povrchu tl 4,0mm</t>
  </si>
  <si>
    <t>-522889218</t>
  </si>
  <si>
    <t>1290,156*1,1655 "Přepočtené koeficientem množství</t>
  </si>
  <si>
    <t>158</t>
  </si>
  <si>
    <t>711142559</t>
  </si>
  <si>
    <t>Provedení izolace proti zemní vlhkosti pásy přitavením svislé NAIP</t>
  </si>
  <si>
    <t>-65457292</t>
  </si>
  <si>
    <t>Provedení izolace proti zemní vlhkosti pásy přitavením NAIP na ploše svislé S</t>
  </si>
  <si>
    <t>https://podminky.urs.cz/item/CS_URS_2024_01/711142559</t>
  </si>
  <si>
    <t>159</t>
  </si>
  <si>
    <t>477399660</t>
  </si>
  <si>
    <t>102,387*1,221 "Přepočtené koeficientem množství</t>
  </si>
  <si>
    <t>160</t>
  </si>
  <si>
    <t>711161215</t>
  </si>
  <si>
    <t>Izolace proti zemní vlhkosti nopovou fólií svislá, nopek v 20,0 mm, tl do 1,0 mm</t>
  </si>
  <si>
    <t>-61850799</t>
  </si>
  <si>
    <t>Izolace proti zemní vlhkosti a beztlakové vodě nopovými fóliemi na ploše svislé S vrstva ochranná, odvětrávací a drenážní výška nopku 20,0 mm, tl. fólie do 1,0 mm</t>
  </si>
  <si>
    <t>https://podminky.urs.cz/item/CS_URS_2024_01/711161215</t>
  </si>
  <si>
    <t>161</t>
  </si>
  <si>
    <t>711472061.R</t>
  </si>
  <si>
    <t>Provedení izolace bazénovou fólií PVC</t>
  </si>
  <si>
    <t>-553887278</t>
  </si>
  <si>
    <t>162</t>
  </si>
  <si>
    <t>28322102</t>
  </si>
  <si>
    <t>fólie bazénová mPVC s jednovrstvou ochrannou akrylátovou vrstvou barevná tl 1,5mm</t>
  </si>
  <si>
    <t>-1012249004</t>
  </si>
  <si>
    <t>138,861*1,221 "Přepočtené koeficientem množství</t>
  </si>
  <si>
    <t>163</t>
  </si>
  <si>
    <t>711491171</t>
  </si>
  <si>
    <t>Provedení doplňků izolace proti vodě na vodorovné ploše z textilií vrstva podkladní</t>
  </si>
  <si>
    <t>-1289658688</t>
  </si>
  <si>
    <t>Provedení doplňků izolace proti vodě textilií na ploše vodorovné V vrstva podkladní</t>
  </si>
  <si>
    <t>https://podminky.urs.cz/item/CS_URS_2024_01/711491171</t>
  </si>
  <si>
    <t>164</t>
  </si>
  <si>
    <t>69311202</t>
  </si>
  <si>
    <t>geotextilie netkaná separační, ochranná, filtrační, drenážní PES(70%)+PP(30%) 500g/m2</t>
  </si>
  <si>
    <t>1158498</t>
  </si>
  <si>
    <t>138,861*1,05 "Přepočtené koeficientem množství</t>
  </si>
  <si>
    <t>165</t>
  </si>
  <si>
    <t>711491271</t>
  </si>
  <si>
    <t>Provedení doplňků izolace proti vodě na ploše svislé z textilií vrstva podkladní</t>
  </si>
  <si>
    <t>189407511</t>
  </si>
  <si>
    <t>Provedení doplňků izolace proti vodě textilií na ploše svislé S vrstva podkladní</t>
  </si>
  <si>
    <t>https://podminky.urs.cz/item/CS_URS_2024_01/711491271</t>
  </si>
  <si>
    <t>"skladba P05" ((10,10+3,11*2)*2*3,33)</t>
  </si>
  <si>
    <t>166</t>
  </si>
  <si>
    <t>-1643576902</t>
  </si>
  <si>
    <t>108,691*1,05 "Přepočtené koeficientem množství</t>
  </si>
  <si>
    <t>167</t>
  </si>
  <si>
    <t>711491272</t>
  </si>
  <si>
    <t>Provedení doplňků izolace proti vodě na ploše svislé z textilií vrstva ochranná</t>
  </si>
  <si>
    <t>-279441950</t>
  </si>
  <si>
    <t>Provedení doplňků izolace proti vodě textilií na ploše svislé S vrstva ochranná</t>
  </si>
  <si>
    <t>https://podminky.urs.cz/item/CS_URS_2024_01/711491272</t>
  </si>
  <si>
    <t>168</t>
  </si>
  <si>
    <t>69311172</t>
  </si>
  <si>
    <t>geotextilie PP s ÚV stabilizací 300g/m2</t>
  </si>
  <si>
    <t>1422106842</t>
  </si>
  <si>
    <t>45,675*1,05 "Přepočtené koeficientem množství</t>
  </si>
  <si>
    <t>169</t>
  </si>
  <si>
    <t>998711111</t>
  </si>
  <si>
    <t>Přesun hmot tonážní pro izolace proti vodě, vlhkosti a plynům s omezením mechanizace v objektech v do 6 m</t>
  </si>
  <si>
    <t>-830199076</t>
  </si>
  <si>
    <t>Přesun hmot pro izolace proti vodě, vlhkosti a plynům stanovený z hmotnosti přesunovaného materiálu vodorovná dopravní vzdálenost do 50 m s omezením mechanizace v objektech výšky do 6 m</t>
  </si>
  <si>
    <t>https://podminky.urs.cz/item/CS_URS_2024_01/998711111</t>
  </si>
  <si>
    <t>712</t>
  </si>
  <si>
    <t>Povlakové krytiny</t>
  </si>
  <si>
    <t>170</t>
  </si>
  <si>
    <t>712311111</t>
  </si>
  <si>
    <t>Provedení povlakové krytiny střech do 10° za studena suspenzí asfaltovou</t>
  </si>
  <si>
    <t>1060646937</t>
  </si>
  <si>
    <t>Provedení povlakové krytiny střech plochých do 10° natěradly a tmely za studena nátěrem suspensí asfaltovou</t>
  </si>
  <si>
    <t>https://podminky.urs.cz/item/CS_URS_2024_01/712311111</t>
  </si>
  <si>
    <t>"skladba S1+S2" (3,67*2,90+14,80*3,155)+(3,25*2+19,20)*0,55+19,20*1,20+(3,25*2+19,20)*0,35</t>
  </si>
  <si>
    <t>171</t>
  </si>
  <si>
    <t>1492886920</t>
  </si>
  <si>
    <t>103,507*0,00105 "Přepočtené koeficientem množství</t>
  </si>
  <si>
    <t>172</t>
  </si>
  <si>
    <t>712341559</t>
  </si>
  <si>
    <t>Provedení povlakové krytiny střech do 10° pásy NAIP přitavením v plné ploše</t>
  </si>
  <si>
    <t>531275963</t>
  </si>
  <si>
    <t>Provedení povlakové krytiny střech plochých do 10° pásy přitavením NAIP v plné ploše</t>
  </si>
  <si>
    <t>https://podminky.urs.cz/item/CS_URS_2024_01/712341559</t>
  </si>
  <si>
    <t>173</t>
  </si>
  <si>
    <t>62856011</t>
  </si>
  <si>
    <t>pás asfaltový natavitelný modifikovaný SBS s vložkou z hliníkové fólie s textilií a spalitelnou PE fólií nebo jemnozrnným minerálním posypem na horním povrchu tl 4,0mm</t>
  </si>
  <si>
    <t>607223087</t>
  </si>
  <si>
    <t>103,507*1,1655 "Přepočtené koeficientem množství</t>
  </si>
  <si>
    <t>174</t>
  </si>
  <si>
    <t>712363604</t>
  </si>
  <si>
    <t>Provedení povlak krytiny mechanicky kotvenou do betonu TI tl přes 240 mm vnitřní pole, budova v do 18 m</t>
  </si>
  <si>
    <t>445753165</t>
  </si>
  <si>
    <t>Provedení povlakové krytiny střech plochých do 10° z mechanicky kotvených hydroizolačních fólií včetně položení fólie a horkovzdušného svaření tl. tepelné izolace přes 240 mm budovy výšky do 18 m, kotvené do betonu vnitřní pole</t>
  </si>
  <si>
    <t>https://podminky.urs.cz/item/CS_URS_2024_01/712363604</t>
  </si>
  <si>
    <t>175</t>
  </si>
  <si>
    <t>28343012</t>
  </si>
  <si>
    <t>fólie hydroizolační střešní mPVC určená ke stabilizaci přitížením a do vegetačních střech tl 1,5mm</t>
  </si>
  <si>
    <t>1500798770</t>
  </si>
  <si>
    <t>176</t>
  </si>
  <si>
    <t>712771001</t>
  </si>
  <si>
    <t>Provedení separační nebo kluzné vrstvy z fólií vegetační střechy sklon do 5°</t>
  </si>
  <si>
    <t>208005768</t>
  </si>
  <si>
    <t>Provedení separační nebo kluzné vrstvy vegetační střechy z fólií kladených volně s přesahem, sklon střechy do 5°</t>
  </si>
  <si>
    <t>https://podminky.urs.cz/item/CS_URS_2024_01/712771001</t>
  </si>
  <si>
    <t>"skladba S1+S2" (3,67*2,90+14,80*3,155)+(3,25+19,20)*2*0,55</t>
  </si>
  <si>
    <t>177</t>
  </si>
  <si>
    <t>69334002</t>
  </si>
  <si>
    <t>textilie ochranná vegetačních střech 300g/m2</t>
  </si>
  <si>
    <t>-1545751490</t>
  </si>
  <si>
    <t>82,032*1,155 "Přepočtené koeficientem množství</t>
  </si>
  <si>
    <t>178</t>
  </si>
  <si>
    <t>712771101</t>
  </si>
  <si>
    <t>Provedení ochranné vrstvy z textilií nebo rohoží volně s přesahem vegetační střechy sklon do 5°</t>
  </si>
  <si>
    <t>-1952394376</t>
  </si>
  <si>
    <t>Provedení ochranné vrstvy vegetační střechy proti prorůstání kořenů, proti mechanickému poškození hydroizolace z textilií nebo rohoží volně kladených s přesahem, sklon střechy do 5°</t>
  </si>
  <si>
    <t>https://podminky.urs.cz/item/CS_URS_2024_01/712771101</t>
  </si>
  <si>
    <t>179</t>
  </si>
  <si>
    <t>69334301</t>
  </si>
  <si>
    <t>textilie ochranná vegetačních střech 500g/m2</t>
  </si>
  <si>
    <t>693912881</t>
  </si>
  <si>
    <t>82,032*1,05 "Přepočtené koeficientem množství</t>
  </si>
  <si>
    <t>180</t>
  </si>
  <si>
    <t>712771271</t>
  </si>
  <si>
    <t>Provedení filtrační vrstvy vegetační střechy z textilií sklon do 5°</t>
  </si>
  <si>
    <t>-1131484844</t>
  </si>
  <si>
    <t>Provedení filtrační vrstvy vegetační střechy z textilií kladených volně s přesahem, sklon střechy do 5°</t>
  </si>
  <si>
    <t>https://podminky.urs.cz/item/CS_URS_2024_01/712771271</t>
  </si>
  <si>
    <t>181</t>
  </si>
  <si>
    <t>69311059</t>
  </si>
  <si>
    <t>geotextilie netkaná separační, ochranná, filtrační, drenážní PP 150g/m2</t>
  </si>
  <si>
    <t>-150505013</t>
  </si>
  <si>
    <t>82,032*1,1 "Přepočtené koeficientem množství</t>
  </si>
  <si>
    <t>182</t>
  </si>
  <si>
    <t>712771333</t>
  </si>
  <si>
    <t>Provedení hydroakumulační vrstvy z nopových fólií s přesahem vegetační střechy sklon do 5°</t>
  </si>
  <si>
    <t>230141348</t>
  </si>
  <si>
    <t>Provedení hydroakumulační vrstvy vegetační střechy z plastových nopových fólií s perforací, kladených volně s přesahem, sklon střechy do 5°</t>
  </si>
  <si>
    <t>https://podminky.urs.cz/item/CS_URS_2024_01/712771333</t>
  </si>
  <si>
    <t>183</t>
  </si>
  <si>
    <t>69334154</t>
  </si>
  <si>
    <t>fólie profilovaná (nopová) perforovaná HDPE s hydroakumulační a drenážní funkcí do vegetačních střech s výškou nopů 60mm</t>
  </si>
  <si>
    <t>1476061153</t>
  </si>
  <si>
    <t>184</t>
  </si>
  <si>
    <t>712771401</t>
  </si>
  <si>
    <t>Provedení vegetační vrstvy ze substrátu tl do 100 mm vegetační střechy sklon do 5°</t>
  </si>
  <si>
    <t>1883446741</t>
  </si>
  <si>
    <t>Provedení vegetační vrstvy vegetační střechy ze substrátu, tloušťky do 100 mm, sklon střechy do 5°</t>
  </si>
  <si>
    <t>https://podminky.urs.cz/item/CS_URS_2024_01/712771401</t>
  </si>
  <si>
    <t>185</t>
  </si>
  <si>
    <t>10321225</t>
  </si>
  <si>
    <t>substrát vegetačních střech extenzivní s nízkým obsahem organické složky</t>
  </si>
  <si>
    <t>1828016931</t>
  </si>
  <si>
    <t>57,337*0,11 "Přepočtené koeficientem množství</t>
  </si>
  <si>
    <t>186</t>
  </si>
  <si>
    <t>712771521</t>
  </si>
  <si>
    <t>Položení vegetační nebo trávníkové rohože vegetační střechy sklon do 5°</t>
  </si>
  <si>
    <t>-664021142</t>
  </si>
  <si>
    <t>Založení vegetace vegetační střechy položením vegetační nebo trávníkové rohože, sklon střechy do 5°</t>
  </si>
  <si>
    <t>https://podminky.urs.cz/item/CS_URS_2024_01/712771521</t>
  </si>
  <si>
    <t>187</t>
  </si>
  <si>
    <t>69334504</t>
  </si>
  <si>
    <t>koberec rozchodníkový vegetačních střech</t>
  </si>
  <si>
    <t>1472460066</t>
  </si>
  <si>
    <t>188</t>
  </si>
  <si>
    <t>998712111</t>
  </si>
  <si>
    <t>Přesun hmot tonážní pro krytiny povlakové s omezením mechanizace v objektech v do 6 m</t>
  </si>
  <si>
    <t>-362020906</t>
  </si>
  <si>
    <t>Přesun hmot pro povlakové krytiny stanovený z hmotnosti přesunovaného materiálu vodorovná dopravní vzdálenost do 50 m s omezením mechanizace v objektech výšky do 6 m</t>
  </si>
  <si>
    <t>https://podminky.urs.cz/item/CS_URS_2024_01/998712111</t>
  </si>
  <si>
    <t>713</t>
  </si>
  <si>
    <t>Izolace tepelné</t>
  </si>
  <si>
    <t>189</t>
  </si>
  <si>
    <t>713121111</t>
  </si>
  <si>
    <t>Montáž izolace tepelné podlah volně kladenými rohožemi, pásy, dílci, deskami 1 vrstva</t>
  </si>
  <si>
    <t>-1526113497</t>
  </si>
  <si>
    <t>Montáž tepelné izolace podlah rohožemi, pásy, deskami, dílci, bloky (izolační materiál ve specifikaci) kladenými volně jednovrstvá</t>
  </si>
  <si>
    <t>https://podminky.urs.cz/item/CS_URS_2024_01/713121111</t>
  </si>
  <si>
    <t>190</t>
  </si>
  <si>
    <t>28372308</t>
  </si>
  <si>
    <t>deska EPS 100 pro konstrukce s běžným zatížením λ=0,037 tl 80mm</t>
  </si>
  <si>
    <t>1926939030</t>
  </si>
  <si>
    <t>181,759*1,05 "Přepočtené koeficientem množství</t>
  </si>
  <si>
    <t>191</t>
  </si>
  <si>
    <t>1962534890</t>
  </si>
  <si>
    <t>192</t>
  </si>
  <si>
    <t>28376531.R</t>
  </si>
  <si>
    <t>deska izolační PIR s oboustrannou kompozitní fólií s hliníkovou vložkou pro šikmé střechy λ=0,022 tl 70mm</t>
  </si>
  <si>
    <t>-57552578</t>
  </si>
  <si>
    <t>405,981*1,05 "Přepočtené koeficientem množství</t>
  </si>
  <si>
    <t>193</t>
  </si>
  <si>
    <t>713121121</t>
  </si>
  <si>
    <t>Montáž izolace tepelné podlah volně kladenými rohožemi, pásy, dílci, deskami 2 vrstvy</t>
  </si>
  <si>
    <t>1058094750</t>
  </si>
  <si>
    <t>Montáž tepelné izolace podlah rohožemi, pásy, deskami, dílci, bloky (izolační materiál ve specifikaci) kladenými volně dvouvrstvá</t>
  </si>
  <si>
    <t>https://podminky.urs.cz/item/CS_URS_2024_01/713121121</t>
  </si>
  <si>
    <t>194</t>
  </si>
  <si>
    <t>28372307</t>
  </si>
  <si>
    <t>deska EPS 100 pro konstrukce s běžným zatížením λ=0,037 tl 70mm</t>
  </si>
  <si>
    <t>-50058504</t>
  </si>
  <si>
    <t>289,216*1,05 "Přepočtené koeficientem množství</t>
  </si>
  <si>
    <t>195</t>
  </si>
  <si>
    <t>1594290967</t>
  </si>
  <si>
    <t>196</t>
  </si>
  <si>
    <t>713131145</t>
  </si>
  <si>
    <t>Montáž izolace tepelné stěn lepením bodově rohoží, pásů, dílců, desek</t>
  </si>
  <si>
    <t>-1357149690</t>
  </si>
  <si>
    <t>Montáž tepelné izolace stěn rohožemi, pásy, deskami, dílci, bloky (izolační materiál ve specifikaci) lepením bodově bez mechanického kotvení</t>
  </si>
  <si>
    <t>https://podminky.urs.cz/item/CS_URS_2024_01/713131145</t>
  </si>
  <si>
    <t>197</t>
  </si>
  <si>
    <t>28376426</t>
  </si>
  <si>
    <t>deska XPS hrana polodrážková a hladký povrch 300kPA λ=0,035 tl 150mm</t>
  </si>
  <si>
    <t>-211574423</t>
  </si>
  <si>
    <t>45,675*1,1 "Přepočtené koeficientem množství</t>
  </si>
  <si>
    <t>198</t>
  </si>
  <si>
    <t>713131243</t>
  </si>
  <si>
    <t>Montáž izolace tepelné stěn lepením celoplošně v kombinaci s mechanickým kotvením rohoží, pásů, dílců, desek tl přes 140 do 200 mm</t>
  </si>
  <si>
    <t>-21198185</t>
  </si>
  <si>
    <t>Montáž tepelné izolace stěn rohožemi, pásy, deskami, dílci, bloky (izolační materiál ve specifikaci) lepením celoplošně s mechanickým kotvením, tloušťky izolace přes 140 do 200 mm</t>
  </si>
  <si>
    <t>https://podminky.urs.cz/item/CS_URS_2024_01/713131243</t>
  </si>
  <si>
    <t>"nad střechou přístavby - napojení na stávající objekt" 19,20*1,20</t>
  </si>
  <si>
    <t>199</t>
  </si>
  <si>
    <t>1310967462</t>
  </si>
  <si>
    <t>200</t>
  </si>
  <si>
    <t>713141151</t>
  </si>
  <si>
    <t>Montáž izolace tepelné střech plochých kladené volně 1 vrstva rohoží, pásů, dílců, desek</t>
  </si>
  <si>
    <t>-1263972887</t>
  </si>
  <si>
    <t>Montáž tepelné izolace střech plochých rohožemi, pásy, deskami, dílci, bloky (izolační materiál ve specifikaci) kladenými volně jednovrstvá</t>
  </si>
  <si>
    <t>https://podminky.urs.cz/item/CS_URS_2024_01/713141151</t>
  </si>
  <si>
    <t>201</t>
  </si>
  <si>
    <t>28375993</t>
  </si>
  <si>
    <t>deska EPS 150 pro konstrukce s vysokým zatížením λ=0,035 tl 200mm</t>
  </si>
  <si>
    <t>1083980748</t>
  </si>
  <si>
    <t>57,337*1,05 "Přepočtené koeficientem množství</t>
  </si>
  <si>
    <t>202</t>
  </si>
  <si>
    <t>713141311</t>
  </si>
  <si>
    <t>Montáž izolace tepelné střech plochých kladené volně, spádová vrstva</t>
  </si>
  <si>
    <t>-1526163606</t>
  </si>
  <si>
    <t>Montáž tepelné izolace střech plochých spádovými klíny v ploše kladenými volně</t>
  </si>
  <si>
    <t>https://podminky.urs.cz/item/CS_URS_2024_01/713141311</t>
  </si>
  <si>
    <t>203</t>
  </si>
  <si>
    <t>28376142</t>
  </si>
  <si>
    <t>klín izolační spád do 5% EPS 150</t>
  </si>
  <si>
    <t>-2144410306</t>
  </si>
  <si>
    <t>57,337*0,154 "Přepočtené koeficientem množství</t>
  </si>
  <si>
    <t>204</t>
  </si>
  <si>
    <t>998713111</t>
  </si>
  <si>
    <t>Přesun hmot tonážní pro izolace tepelné s omezením mechanizace v objektech v do 6 m</t>
  </si>
  <si>
    <t>-1568141455</t>
  </si>
  <si>
    <t>Přesun hmot pro izolace tepelné stanovený z hmotnosti přesunovaného materiálu vodorovná dopravní vzdálenost do 50 m s omezením mechanizace v objektech výšky do 6 m</t>
  </si>
  <si>
    <t>https://podminky.urs.cz/item/CS_URS_2024_01/998713111</t>
  </si>
  <si>
    <t>721</t>
  </si>
  <si>
    <t>Zdravotechnika - vnitřní kanalizace</t>
  </si>
  <si>
    <t>205</t>
  </si>
  <si>
    <t>721233214</t>
  </si>
  <si>
    <t>Střešní vtok polypropylen PP pro pochůzné střechy svislý odtok DN 160</t>
  </si>
  <si>
    <t>1514638466</t>
  </si>
  <si>
    <t>Střešní vtoky (vpusti) polypropylenové (PP) pro pochůzné střechy s odtokem svislým DN 160</t>
  </si>
  <si>
    <t>https://podminky.urs.cz/item/CS_URS_2024_01/721233214</t>
  </si>
  <si>
    <t>206</t>
  </si>
  <si>
    <t>998721111</t>
  </si>
  <si>
    <t>Přesun hmot tonážní pro vnitřní kanalizaci s omezením mechanizace v objektech v do 6 m</t>
  </si>
  <si>
    <t>1058843654</t>
  </si>
  <si>
    <t>Přesun hmot pro vnitřní kanalizaci stanovený z hmotnosti přesunovaného materiálu vodorovná dopravní vzdálenost do 50 m s omezením mechanizace v objektech výšky do 6 m</t>
  </si>
  <si>
    <t>https://podminky.urs.cz/item/CS_URS_2024_01/998721111</t>
  </si>
  <si>
    <t>725</t>
  </si>
  <si>
    <t>Zdravotechnika - zařizovací předměty</t>
  </si>
  <si>
    <t>207</t>
  </si>
  <si>
    <t>725291652</t>
  </si>
  <si>
    <t>Montáž dávkovače tekutého mýdla</t>
  </si>
  <si>
    <t>-423654312</t>
  </si>
  <si>
    <t>Montáž doplňků zařízení koupelen a záchodů dávkovače tekutého mýdla</t>
  </si>
  <si>
    <t>https://podminky.urs.cz/item/CS_URS_2024_01/725291652</t>
  </si>
  <si>
    <t>208</t>
  </si>
  <si>
    <t>55431097.R</t>
  </si>
  <si>
    <t>dávkovač tekutého mýdla 1,5L - dodávka dle tabulky prvků a technické specifikace</t>
  </si>
  <si>
    <t>1685840157</t>
  </si>
  <si>
    <t>209</t>
  </si>
  <si>
    <t>725291653</t>
  </si>
  <si>
    <t>Montáž zásobníku toaletních papírů</t>
  </si>
  <si>
    <t>19620932</t>
  </si>
  <si>
    <t>Montáž doplňků zařízení koupelen a záchodů zásobníku toaletních papírů</t>
  </si>
  <si>
    <t>https://podminky.urs.cz/item/CS_URS_2024_01/725291653</t>
  </si>
  <si>
    <t>210</t>
  </si>
  <si>
    <t>55431091.R</t>
  </si>
  <si>
    <t>zásobník toaletních papírů D 230mm - dodávka dle tabulky prvků a technické specifikace</t>
  </si>
  <si>
    <t>-459833282</t>
  </si>
  <si>
    <t>211</t>
  </si>
  <si>
    <t>725291654</t>
  </si>
  <si>
    <t>Montáž zásobníku papírových ručníků</t>
  </si>
  <si>
    <t>1737050727</t>
  </si>
  <si>
    <t>Montáž doplňků zařízení koupelen a záchodů zásobníku papírových ručníků</t>
  </si>
  <si>
    <t>https://podminky.urs.cz/item/CS_URS_2024_01/725291654</t>
  </si>
  <si>
    <t>212</t>
  </si>
  <si>
    <t>55431086.R</t>
  </si>
  <si>
    <t>zásobník papírových ručníků - dodávka dle tabulky prvků a technické specifikace</t>
  </si>
  <si>
    <t>-1708105597</t>
  </si>
  <si>
    <t>213</t>
  </si>
  <si>
    <t>725291664</t>
  </si>
  <si>
    <t>Montáž štětky závěsné</t>
  </si>
  <si>
    <t>379092358</t>
  </si>
  <si>
    <t>Montáž doplňků zařízení koupelen a záchodů štětky závěsné</t>
  </si>
  <si>
    <t>https://podminky.urs.cz/item/CS_URS_2024_01/725291664</t>
  </si>
  <si>
    <t>214</t>
  </si>
  <si>
    <t>55779012.R</t>
  </si>
  <si>
    <t>štětka na WC závěsná nebo na podlahu kartáč nylon nerezové záchytné pouzdro lesk - dodávka dle tabulky prvků a technické specifikace</t>
  </si>
  <si>
    <t>-370619060</t>
  </si>
  <si>
    <t>215</t>
  </si>
  <si>
    <t>725291665</t>
  </si>
  <si>
    <t>Montáž police</t>
  </si>
  <si>
    <t>-2088529365</t>
  </si>
  <si>
    <t>Montáž doplňků zařízení koupelen a záchodů police</t>
  </si>
  <si>
    <t>https://podminky.urs.cz/item/CS_URS_2024_01/725291665</t>
  </si>
  <si>
    <t>216</t>
  </si>
  <si>
    <t>55779010.R</t>
  </si>
  <si>
    <t>police na zeď 290mm - dodávka dle tabulky prvků a technické specifikace</t>
  </si>
  <si>
    <t>1036232673</t>
  </si>
  <si>
    <t>217</t>
  </si>
  <si>
    <t>725291666</t>
  </si>
  <si>
    <t>Montáž háčku</t>
  </si>
  <si>
    <t>-1145327164</t>
  </si>
  <si>
    <t>Montáž doplňků zařízení koupelen a záchodů háčku</t>
  </si>
  <si>
    <t>https://podminky.urs.cz/item/CS_URS_2024_01/725291666</t>
  </si>
  <si>
    <t>218</t>
  </si>
  <si>
    <t>55441011.R</t>
  </si>
  <si>
    <t>háček koupelnový - dodávka dle tabulky prvků a technické specifikace</t>
  </si>
  <si>
    <t>256412155</t>
  </si>
  <si>
    <t>219</t>
  </si>
  <si>
    <t>725291668.R</t>
  </si>
  <si>
    <t>D+M - hliníková věšáková lišta se čtyřmi háčky dl. 300cm - dodávka dle tabulky prvků a technické specifikace</t>
  </si>
  <si>
    <t>-961294559</t>
  </si>
  <si>
    <t>220</t>
  </si>
  <si>
    <t>725291669.R</t>
  </si>
  <si>
    <t>D+M - hliníková věšáková lišta s osmi háčky dl. 635cm - dodávka dle tabulky prvků a technické specifikace</t>
  </si>
  <si>
    <t>933786674</t>
  </si>
  <si>
    <t>221</t>
  </si>
  <si>
    <t>725291670.R</t>
  </si>
  <si>
    <t>D+M - hygienický nástěnný koš 102/230/290mm - dodávka dle tabulky prvků a technické specifikace</t>
  </si>
  <si>
    <t>-1938771925</t>
  </si>
  <si>
    <t>222</t>
  </si>
  <si>
    <t>725291671.R</t>
  </si>
  <si>
    <t>D+M - odpadkový nástěnný koš 25l - dodávka dle tabulky prvků a technické specifikace</t>
  </si>
  <si>
    <t>-510897879</t>
  </si>
  <si>
    <t>223</t>
  </si>
  <si>
    <t>725291672.R</t>
  </si>
  <si>
    <t>D+M - odpadkový nášlapný koš 30l - dodávka dle tabulky prvků a technické specifikace</t>
  </si>
  <si>
    <t>-1418963236</t>
  </si>
  <si>
    <t>224</t>
  </si>
  <si>
    <t>725291673.R</t>
  </si>
  <si>
    <t>D+M - sestava vybavení ve sprchách pro imobilní osoby - dodávka dle tabulky prvků a technické specifikace</t>
  </si>
  <si>
    <t>kpl</t>
  </si>
  <si>
    <t>1609378526</t>
  </si>
  <si>
    <t>225</t>
  </si>
  <si>
    <t>725291674.R</t>
  </si>
  <si>
    <t>D+M - sestava madel na WC pro imobilní osoby - dodávka dle tabulky prvků a technické specifikace</t>
  </si>
  <si>
    <t>-576127022</t>
  </si>
  <si>
    <t>226</t>
  </si>
  <si>
    <t>725291680</t>
  </si>
  <si>
    <t>Montáž osoušeče rukou</t>
  </si>
  <si>
    <t>-1856747335</t>
  </si>
  <si>
    <t>Montáž doplňků zařízení koupelen a záchodů drobného elektrického zařízení osoušeče rukou</t>
  </si>
  <si>
    <t>https://podminky.urs.cz/item/CS_URS_2024_01/725291680</t>
  </si>
  <si>
    <t>227</t>
  </si>
  <si>
    <t>35889013.R</t>
  </si>
  <si>
    <t>osoušeč rukou na čidlo - dodávka dle tabulky prvků a technické specifikace</t>
  </si>
  <si>
    <t>807582131</t>
  </si>
  <si>
    <t>228</t>
  </si>
  <si>
    <t>-1790810655</t>
  </si>
  <si>
    <t>229</t>
  </si>
  <si>
    <t>35889011.R</t>
  </si>
  <si>
    <t>osoušeč rukou štěrbinový - dodávka dle tabulky prvků a technické specifikace</t>
  </si>
  <si>
    <t>1162259470</t>
  </si>
  <si>
    <t>230</t>
  </si>
  <si>
    <t>725291685.R</t>
  </si>
  <si>
    <t>D+M - odstředivka na plavky - dodávka dle tabulky prvků a technické specifikace</t>
  </si>
  <si>
    <t>-226309695</t>
  </si>
  <si>
    <t>231</t>
  </si>
  <si>
    <t>998725211</t>
  </si>
  <si>
    <t>Přesun hmot procentní pro zařizovací předměty s omezením mechanizace v objektech v do 6 m</t>
  </si>
  <si>
    <t>%</t>
  </si>
  <si>
    <t>388369859</t>
  </si>
  <si>
    <t>Přesun hmot pro zařizovací předměty stanovený procentní sazbou (%) z ceny vodorovná dopravní vzdálenost do 50 m s omezením mechanizace v objektech výšky do 6 m</t>
  </si>
  <si>
    <t>https://podminky.urs.cz/item/CS_URS_2024_01/998725211</t>
  </si>
  <si>
    <t>761-1</t>
  </si>
  <si>
    <t>Výplně otvorů - okna</t>
  </si>
  <si>
    <t>232</t>
  </si>
  <si>
    <t>O/101</t>
  </si>
  <si>
    <t>D+M - hliníkové okno se sloupkem, dvoukřídlé, 2450/500mm - kompletní dodávka a montáž dle tabulky prvků ozn. O-101 včetně povrchové úpravy, kování, kotvení a všech doplňků</t>
  </si>
  <si>
    <t>79610984</t>
  </si>
  <si>
    <t>Poznámka k položce:_x000D_
OBECNÉ POŽADAVKY NA OKNA_x000D_
KONKRÉTNÍ DODAVATEL MŮŽE EV. NAVRHNOUT Z HLEDISKA VÝROBY OPTIMÁLNĚJŠÍ SESTAVU_x000D_
- MATERIÁL OKEN HLINÍKOVÝ PROFIL_x000D_
- ZASKLENÍ IZOLAČNÍ TROJSKLO S "TEPLÝM" RÁMEČKEM_x000D_
SKLA ČIRÁ NEBO NEPRŮHLEDNÁ - BLÍŽE URČENO U JEDNOTLIVÉ POLOŽKY_x000D_
- PARAPET VNITŘNÍ PLASTOVÝ, ŠÍŘKA DLE POLOHY OSAZENÍ_x000D_
- PARAPET VNĚJŠÍ LAKOVANÝ PLECH_x000D_
- OKNA BUDOU OSAZENÉ NA LÍC ZDIVA_x000D_
- OKNA UKOTVIT DO OTVORU POMOCÍ KOTVÍCÍCH ŠROUBŮ. VYPLNIT PŘIPOJOVACÍ SPÁRU_x000D_
POLYURETANOVOU PĚNOU_x000D_
- OSAZOVACÍ SPÁRA ŘEŠENA NA VNITŘNÍ STRANĚ PAROTĚSNĚ A NA VNĚJŠÍ STRANĚ_x000D_
PAROPROPUSTNĚ VEN A VODONEPROPUSTNĚ DOVNITŘ_x000D_
- KŘÍDLA OTEVÍRAVÁ A SKLOPNÁ DLE JEDNOTLIVÝCH SCHEMAT PŘI POHLEDU Z EXTERIÉRU_x000D_
- VŠECHNY UVEDENÉ ROZMĚRY JE NUTNÉ OVĚŘIT PŘED ZADÁNÍM DO VÝROBY_x000D_
- DRUHY A BAREVNOST SCHVÁLÍ INVESTOR PŘI REALIZACI_x000D_
SOUČINITEL PROSTUPU TEPLA CELÉHO OKNA - U= 0,9W/mK</t>
  </si>
  <si>
    <t>233</t>
  </si>
  <si>
    <t>O/102</t>
  </si>
  <si>
    <t>D+M - hliníkové okno, jednokřídlé, 1250/500mm - kompletní dodávka a montáž dle tabulky prvků ozn. O-102 včetně povrchové úpravy, kování, kotvení a všech doplňků</t>
  </si>
  <si>
    <t>190160847</t>
  </si>
  <si>
    <t>234</t>
  </si>
  <si>
    <t>O/103</t>
  </si>
  <si>
    <t>D+M - hliníkové okno, jednokřídlé, 1200/1500mm - kompletní dodávka a montáž dle tabulky prvků ozn. O-103 včetně povrchové úpravy, kování, kotvení a všech doplňků</t>
  </si>
  <si>
    <t>-1428490297</t>
  </si>
  <si>
    <t>235</t>
  </si>
  <si>
    <t>O/104</t>
  </si>
  <si>
    <t>D+M - plastové okno, jednokřídlé, 1000/1000mm - kompletní dodávka a montáž dle tabulky prvků ozn. O-104 včetně povrchové úpravy, kování, kotvení a všech doplňků</t>
  </si>
  <si>
    <t>1619567357</t>
  </si>
  <si>
    <t>236</t>
  </si>
  <si>
    <t>9987611211</t>
  </si>
  <si>
    <t>Přesun hmot procentní pro výplně otvorů s omezením mechanizace v objektech v do 6 m</t>
  </si>
  <si>
    <t>-249827599</t>
  </si>
  <si>
    <t>Přesun hmot pro konstrukce prosvětlovací stanovený procentní sazbou (%) z ceny vodorovná dopravní vzdálenost do 50 m s omezením mechanizace v objektech výšky do 6 m</t>
  </si>
  <si>
    <t>761-2</t>
  </si>
  <si>
    <t>Výplně otvorů - dveře</t>
  </si>
  <si>
    <t>237</t>
  </si>
  <si>
    <t>D-001</t>
  </si>
  <si>
    <t>D+M - interiérové dveře jednokřídlé plné 800/1970 EI30DP3C2 - kompletní dodávka a montáž dle tabulky prvků ozn. D001 a technické specifikace včetně povrchové úpravy, zárubně, kování a všech doplňků</t>
  </si>
  <si>
    <t>116360826</t>
  </si>
  <si>
    <t>238</t>
  </si>
  <si>
    <t>D-002</t>
  </si>
  <si>
    <t>D+M - interiérové dveře jednokřídlé plné 800/1970 EW30DP3 - kompletní dodávka a montáž dle tabulky prvků ozn. D002 a technické specifikace včetně povrchové úpravy, zárubně, kování a všech doplňků</t>
  </si>
  <si>
    <t>-987537519</t>
  </si>
  <si>
    <t>239</t>
  </si>
  <si>
    <t>D-003</t>
  </si>
  <si>
    <t>D+M - interiérové dveře jednokřídlé plné 900/1970 - kompletní dodávka a montáž dle tabulky prvků ozn. D003 a technické specifikace včetně povrchové úpravy, zárubně, kování a všech doplňků</t>
  </si>
  <si>
    <t>240288089</t>
  </si>
  <si>
    <t>240</t>
  </si>
  <si>
    <t>D-004</t>
  </si>
  <si>
    <t>D+M - interiérové dveře jednokřídlé prázdné 900/1970 - kompletní dodávka a montáž dle tabulky prvků ozn. D004 a technické specifikace včetně povrchové úpravy, zárubně, kování a všech doplňků</t>
  </si>
  <si>
    <t>-1840716316</t>
  </si>
  <si>
    <t>241</t>
  </si>
  <si>
    <t>D-005</t>
  </si>
  <si>
    <t>D+M - interiérové dveře jednokřídlé plné 600/1970 - kompletní dodávka a montáž dle tabulky prvků ozn. D005 a technické specifikace včetně povrchové úpravy, zárubně, kování a všech doplňků</t>
  </si>
  <si>
    <t>-756344376</t>
  </si>
  <si>
    <t>242</t>
  </si>
  <si>
    <t>D-006</t>
  </si>
  <si>
    <t>D+M - interiérové dveře jednokřídlé plné 800/1970 - kompletní dodávka a montáž dle tabulky prvků ozn. D006 a technické specifikace včetně povrchové úpravy, zárubně, kování a všech doplňků</t>
  </si>
  <si>
    <t>1377886340</t>
  </si>
  <si>
    <t>243</t>
  </si>
  <si>
    <t>D-007</t>
  </si>
  <si>
    <t>D+M - interiérové dveře dvoukřídlé plné asymetrické 1200/2100 - kompletní dodávka a montáž dle tabulky prvků ozn. D007 a technické specifikace včetně povrchové úpravy, zárubně, kování a všech doplňků</t>
  </si>
  <si>
    <t>633876676</t>
  </si>
  <si>
    <t>244</t>
  </si>
  <si>
    <t>D-008</t>
  </si>
  <si>
    <t>D+M - exteriérové dveře dvoukřídlé plné 1600/2100 - kompletní dodávka a montáž dle tabulky prvků ozn. D008 a technické specifikace včetně povrchové úpravy, zárubně, kování a všech doplňků</t>
  </si>
  <si>
    <t>-1581138092</t>
  </si>
  <si>
    <t>245</t>
  </si>
  <si>
    <t>D-009</t>
  </si>
  <si>
    <t>D+M - interiérové dveře jednokřídlé plné 900/1970 EI30DP3C2 - kompletní dodávka a montáž dle tabulky prvků ozn. D009 a technické specifikace včetně povrchové úpravy, zárubně, kování a všech doplňků</t>
  </si>
  <si>
    <t>-982116452</t>
  </si>
  <si>
    <t>246</t>
  </si>
  <si>
    <t>D-101</t>
  </si>
  <si>
    <t>D+M - exteriérové dveře jednokřídlé prosklené 900/2100 s nadsv. - kompletní dodávka a montáž dle tabulky prvků ozn. D101 a technické specifikace včetně povrchové úpravy, zárubně, kování a všech doplňků</t>
  </si>
  <si>
    <t>625869806</t>
  </si>
  <si>
    <t>247</t>
  </si>
  <si>
    <t>D-102</t>
  </si>
  <si>
    <t>D+M - interiérové dveře jednokřídlé plné 800/1970 - kompletní dodávka a montáž dle tabulky prvků ozn. D102 a technické specifikace včetně povrchové úpravy, zárubně, kování a všech doplňků</t>
  </si>
  <si>
    <t>66207724</t>
  </si>
  <si>
    <t>248</t>
  </si>
  <si>
    <t>D-103</t>
  </si>
  <si>
    <t>D+M - interiérové dveře jednokřídlé plné 800/1970 - kompletní dodávka a montáž dle talky prvků ozn. D103 a technické specifikace včetně povrchové úpravy, zárubně, kování a všech doplňků</t>
  </si>
  <si>
    <t>1705206765</t>
  </si>
  <si>
    <t>249</t>
  </si>
  <si>
    <t>D-104</t>
  </si>
  <si>
    <t>D+M - interiérové dveře jednokřídlé plné 800/1970 - kompletní dodávka a montáž dle tabulky prvků ozn. D104 a technické specifikace včetně povrchové úpravy, zárubně, kování a všech doplňků</t>
  </si>
  <si>
    <t>-1132303344</t>
  </si>
  <si>
    <t>250</t>
  </si>
  <si>
    <t>D-105</t>
  </si>
  <si>
    <t>D+M - interiérové dveře jednokřídlé plné 1000/1970 - kompletní dodávka a montáž dle tabulky prvků ozn. D105 a technické specifikace včetně povrchové úpravy, zárubně, kování a všech doplňků</t>
  </si>
  <si>
    <t>-1324511235</t>
  </si>
  <si>
    <t>251</t>
  </si>
  <si>
    <t>D-106</t>
  </si>
  <si>
    <t>D+M - interiérové dveře jednokřídlé plné 900/1970 - kompletní dodávka a montáž dle talky prvků ozn. D106 a technické specifikace včetně povrchové úpravy, zárubně, kování a všech doplňků</t>
  </si>
  <si>
    <t>2021706912</t>
  </si>
  <si>
    <t>252</t>
  </si>
  <si>
    <t>D-107</t>
  </si>
  <si>
    <t>D+M - interiérové dveře jednokřídlé plné 900/1970 - kompletní dodávka a montáž dle tabulky prvků ozn. D107 a technické specifikace včetně povrchové úpravy, zárubně, kování a všech doplňků</t>
  </si>
  <si>
    <t>896434975</t>
  </si>
  <si>
    <t>253</t>
  </si>
  <si>
    <t>D-108</t>
  </si>
  <si>
    <t>D+M - interiérové dveře jednokřídlé plné 900/1970 - kompletní dodávka a montáž dle tabulky prvků ozn. D108 a technické specifikace včetně povrchové úpravy, zárubně, kování a všech doplňků</t>
  </si>
  <si>
    <t>699961713</t>
  </si>
  <si>
    <t>254</t>
  </si>
  <si>
    <t>D-109</t>
  </si>
  <si>
    <t>D+M - interiérové dveře jednokřídlé plné 900/1970 - kompletní dodávka a montáž dle tabulky prvků ozn. D109 a technické specifikace včetně povrchové úpravy, zárubně, kování a všech doplňků</t>
  </si>
  <si>
    <t>-1975203195</t>
  </si>
  <si>
    <t>255</t>
  </si>
  <si>
    <t>D-110</t>
  </si>
  <si>
    <t>D+M - interiérové dveře jednokřídlé plné 900/1970 - kompletní dodávka a montáž dle tabulky prvků ozn. D110 a technické specifikace včetně povrchové úpravy, zárubně, kování a všech doplňků</t>
  </si>
  <si>
    <t>1402677707</t>
  </si>
  <si>
    <t>256</t>
  </si>
  <si>
    <t>D-111</t>
  </si>
  <si>
    <t>D+M - interiérové dveře jednokřídlé plné 800/1970 - kompletní dodávka a montáž dle tabulky prvků ozn. D111 a technické specifikace včetně povrchové úpravy, zárubně, kování a všech doplňků</t>
  </si>
  <si>
    <t>2040870145</t>
  </si>
  <si>
    <t>257</t>
  </si>
  <si>
    <t>D-112</t>
  </si>
  <si>
    <t>D+M - interiérové dveře jednokřídlé plné 900/1970 - kompletní dodávka a montáž dle tabulky prvků ozn. D112 a technické specifikace včetně povrchové úpravy, zárubně, kování a všech doplňků</t>
  </si>
  <si>
    <t>-1596604048</t>
  </si>
  <si>
    <t>258</t>
  </si>
  <si>
    <t>D-113</t>
  </si>
  <si>
    <t>D+M - interiérové dveře jednokřídlé plné 700/1970 - kompletní dodávka a montáž dle tabulky prvků ozn. D113 a technické specifikace včetně povrchové úpravy, zárubně, kování a všech doplňků</t>
  </si>
  <si>
    <t>1635630895</t>
  </si>
  <si>
    <t>259</t>
  </si>
  <si>
    <t>D-114</t>
  </si>
  <si>
    <t>D+M - interiérové dveře jednokřídlé plné 700/1970 - kompletní dodávka a montáž dle tabulky prvků ozn. D114 a technické specifikace včetně povrchové úpravy, zárubně, kování a všech doplňků</t>
  </si>
  <si>
    <t>1704009896</t>
  </si>
  <si>
    <t>260</t>
  </si>
  <si>
    <t>D-115</t>
  </si>
  <si>
    <t>D+M - interiérové dveře jednokřídlé plné 900/1970 - kompletní dodávka a montáž dle tabulky prvků ozn. D115 a technické specifikace včetně povrchové úpravy, zárubně, kování a všech doplňků</t>
  </si>
  <si>
    <t>2031187907</t>
  </si>
  <si>
    <t>261</t>
  </si>
  <si>
    <t>D-116</t>
  </si>
  <si>
    <t>D+M - interiérové dveře jednokřídlé plné 800/1970 - kompletní dodávka a montáž dle tabulky prvků ozn. D116 a technické specifikace včetně povrchové úpravy, zárubně, kování a všech doplňků</t>
  </si>
  <si>
    <t>810581445</t>
  </si>
  <si>
    <t>262</t>
  </si>
  <si>
    <t>D-117</t>
  </si>
  <si>
    <t>D+M - interiérové dveře jednokřídlé plné 800/1970 - kompletní dodávka a montáž dle tabulky prvků ozn. D117 a technické specifikace včetně povrchové úpravy, zárubně, kování a všech doplňků</t>
  </si>
  <si>
    <t>-1404968708</t>
  </si>
  <si>
    <t>263</t>
  </si>
  <si>
    <t>D-118</t>
  </si>
  <si>
    <t>D+M - interiérové dveře dvoukřídlé plné 1550/2100 - kompletní dodávka a montáž dle tabulky prvků ozn. D118 a technické specifikace včetně povrchové úpravy, zárubně, kování a všech doplňků</t>
  </si>
  <si>
    <t>324259182</t>
  </si>
  <si>
    <t>264</t>
  </si>
  <si>
    <t>D-119</t>
  </si>
  <si>
    <t>D+M - interiérové dveře jednokřídlé plné 800/1970 EW15DP3 - kompletní dodávka a montáž dle tabulky prvků ozn. D119 a technické specifikace včetně povrchové úpravy, zárubně, kování a všech doplňků</t>
  </si>
  <si>
    <t>-1997291929</t>
  </si>
  <si>
    <t>265</t>
  </si>
  <si>
    <t>1310576365</t>
  </si>
  <si>
    <t>762</t>
  </si>
  <si>
    <t>Konstrukce tesařské</t>
  </si>
  <si>
    <t>266</t>
  </si>
  <si>
    <t>762342511.R</t>
  </si>
  <si>
    <t>Montáž podkladní konstrukce atiky na podklad bez tepelné izolace včetně propojení s nosnou konstrukcí pláště</t>
  </si>
  <si>
    <t>-1547879956</t>
  </si>
  <si>
    <t>"atika" (3,25*2+19,20)*2,50*0,35</t>
  </si>
  <si>
    <t>267</t>
  </si>
  <si>
    <t>60514114</t>
  </si>
  <si>
    <t>řezivo jehličnaté lať impregnovaná dl 4 m</t>
  </si>
  <si>
    <t>-1007580972</t>
  </si>
  <si>
    <t>22,488*0,004 "Přepočtené koeficientem množství</t>
  </si>
  <si>
    <t>268</t>
  </si>
  <si>
    <t>762361332.R</t>
  </si>
  <si>
    <t>Konstrukční a vyrovnávací vrstva pod klempířské prvky (atiky) z desek vodovzdorné překližky tl 21 mm</t>
  </si>
  <si>
    <t>-1152645899</t>
  </si>
  <si>
    <t>"atika" (3,25*2+19,20)*0,495</t>
  </si>
  <si>
    <t>269</t>
  </si>
  <si>
    <t>998762111</t>
  </si>
  <si>
    <t>Přesun hmot tonážní pro kce tesařské s omezením mechanizace v objektech v do 6 m</t>
  </si>
  <si>
    <t>1312079892</t>
  </si>
  <si>
    <t>Přesun hmot pro konstrukce tesařské stanovený z hmotnosti přesunovaného materiálu vodorovná dopravní vzdálenost do 50 m s omezením mechanizace v objektech výšky do 6 m</t>
  </si>
  <si>
    <t>https://podminky.urs.cz/item/CS_URS_2024_01/998762111</t>
  </si>
  <si>
    <t>763</t>
  </si>
  <si>
    <t>Konstrukce suché výstavby</t>
  </si>
  <si>
    <t>270</t>
  </si>
  <si>
    <t>763121422</t>
  </si>
  <si>
    <t>SDK stěna předsazená tl 62,5 mm profil CW+UW 50 deska 1xH2 12,5 bez izolace EI 15</t>
  </si>
  <si>
    <t>1165682225</t>
  </si>
  <si>
    <t>Stěna předsazená ze sádrokartonových desek s nosnou konstrukcí z ocelových profilů CW, UW jednoduše opláštěná deskou impregnovanou H2 tl. 12,5 mm bez izolace, EI 15, stěna tl. 62,5 mm, profil 50</t>
  </si>
  <si>
    <t>https://podminky.urs.cz/item/CS_URS_2024_01/763121422</t>
  </si>
  <si>
    <t>"mč. 121" (3,75+3,45)*2*2,60</t>
  </si>
  <si>
    <t>"mč. 127a" (0,33*2*2+0,61*3+0,18*2)*4,71</t>
  </si>
  <si>
    <t>271</t>
  </si>
  <si>
    <t>763121426</t>
  </si>
  <si>
    <t>SDK stěna předsazená tl 112,5 mm profil CW+UW 100 deska 1xH2 12,5 bez izolace EI 15</t>
  </si>
  <si>
    <t>1430865445</t>
  </si>
  <si>
    <t>Stěna předsazená ze sádrokartonových desek s nosnou konstrukcí z ocelových profilů CW, UW jednoduše opláštěná deskou impregnovanou H2 tl. 12,5 mm bez izolace, EI 15, stěna tl. 112,5 mm, profil 100</t>
  </si>
  <si>
    <t>https://podminky.urs.cz/item/CS_URS_2024_01/763121426</t>
  </si>
  <si>
    <t>"mč. 103" 2,20*2,90</t>
  </si>
  <si>
    <t>"mč. 112" 2,725*2*2,90</t>
  </si>
  <si>
    <t>"mč. 118" 1,825*2*2,90</t>
  </si>
  <si>
    <t>"mč. 126" 1,00*2,90</t>
  </si>
  <si>
    <t>272</t>
  </si>
  <si>
    <t>763121433</t>
  </si>
  <si>
    <t>SDK stěna předsazená tl 112,5 mm profil CW+UW 100 deska 1xDFH2 12,5 s izolací EI 30 Rw do 12 dB</t>
  </si>
  <si>
    <t>-42336159</t>
  </si>
  <si>
    <t>Stěna předsazená ze sádrokartonových desek s nosnou konstrukcí z ocelových profilů CW, UW jednoduše opláštěná deskou protipožární impregnovanou DFH2 tl. 12,5 mm s izolací, EI 30, Rw do 12 dB, stěna tl. 112,5 mm, profil 100</t>
  </si>
  <si>
    <t>https://podminky.urs.cz/item/CS_URS_2024_01/763121433</t>
  </si>
  <si>
    <t>"mč. 129" 3,00*4,82</t>
  </si>
  <si>
    <t>273</t>
  </si>
  <si>
    <t>763131432</t>
  </si>
  <si>
    <t>SDK podhled deska 1xDF 15 bez izolace dvouvrstvá spodní kce profil CD+UD REI 90</t>
  </si>
  <si>
    <t>-483612034</t>
  </si>
  <si>
    <t>Podhled ze sádrokartonových desek dvouvrstvá zavěšená spodní konstrukce z ocelových profilů CD, UD jednoduše opláštěná deskou protipožární DF, tl. 15 mm, bez izolace, REI do 90</t>
  </si>
  <si>
    <t>https://podminky.urs.cz/item/CS_URS_2024_01/763131432</t>
  </si>
  <si>
    <t>"skladba S2" 3,67*3,40</t>
  </si>
  <si>
    <t>274</t>
  </si>
  <si>
    <t>763135101</t>
  </si>
  <si>
    <t>Montáž SDK kazetového podhledu z kazet 600x600 mm na zavěšenou viditelnou nosnou konstrukci</t>
  </si>
  <si>
    <t>1345053333</t>
  </si>
  <si>
    <t>Montáž sádrokartonového podhledu kazetového demontovatelného, velikosti kazet 600x600 mm včetně zavěšené nosné konstrukce viditelné</t>
  </si>
  <si>
    <t>https://podminky.urs.cz/item/CS_URS_2024_01/763135101</t>
  </si>
  <si>
    <t>"podhled 600/600" (41,98+6,66+3,57+4,40+4,40+9,50+3,24+19,82+9,74+3,47+20,51+9,74+3,96+7,71+8,02)</t>
  </si>
  <si>
    <t>275</t>
  </si>
  <si>
    <t>59030570.R1</t>
  </si>
  <si>
    <t>podhled kazetový akustický tl 20mm 600x600mm</t>
  </si>
  <si>
    <t>1620617014</t>
  </si>
  <si>
    <t>156,72*1,05 "Přepočtené koeficientem množství</t>
  </si>
  <si>
    <t>276</t>
  </si>
  <si>
    <t>-1822084879</t>
  </si>
  <si>
    <t>"podhled 600/600 do vlhkého prostředí" (5,33+19,16+10,73+8,60+18,15+8,03+2,85+32,97+14,55+5,89+32,75*3,725)</t>
  </si>
  <si>
    <t>277</t>
  </si>
  <si>
    <t>59030575.R2</t>
  </si>
  <si>
    <t>podhled kazetový do vlhkého prostředí tl 20mm 600x600mm</t>
  </si>
  <si>
    <t>-432825261</t>
  </si>
  <si>
    <t>248,254*1,05 "Přepočtené koeficientem množství</t>
  </si>
  <si>
    <t>278</t>
  </si>
  <si>
    <t>763135103</t>
  </si>
  <si>
    <t>Montáž SDK kazetového podhledu z kazet 600x1200 mm na zavěšenou viditelnou nosnou konstrukci</t>
  </si>
  <si>
    <t>-2015924923</t>
  </si>
  <si>
    <t>"podhled 600/1200 do vlhkého prostředí" (587,74-32,75*3,725)</t>
  </si>
  <si>
    <t>279</t>
  </si>
  <si>
    <t>59030586.R3</t>
  </si>
  <si>
    <t>podhled kazetový tl 20mm 600x1200mm</t>
  </si>
  <si>
    <t>1997294472</t>
  </si>
  <si>
    <t>465,746*1,05 "Přepočtené koeficientem množství</t>
  </si>
  <si>
    <t>280</t>
  </si>
  <si>
    <t>763164541</t>
  </si>
  <si>
    <t>SDK obklad kcí tvaru L š do 0,8 m desky 1xH2 12,5</t>
  </si>
  <si>
    <t>807492460</t>
  </si>
  <si>
    <t>Obklad konstrukcí sádrokartonovými deskami včetně ochranných úhelníků ve tvaru L rozvinuté šíře přes 0,4 do 0,8 m, opláštěný deskou impregnovanou H2, tl. 12,5 mm</t>
  </si>
  <si>
    <t>https://podminky.urs.cz/item/CS_URS_2024_01/763164541</t>
  </si>
  <si>
    <t>"mč. 106" 2,90</t>
  </si>
  <si>
    <t>"mč. 108" 2,90</t>
  </si>
  <si>
    <t>"mč. 110" 2,90</t>
  </si>
  <si>
    <t>"mč. 112" 2,90</t>
  </si>
  <si>
    <t>"mč. 119" 2,90</t>
  </si>
  <si>
    <t>281</t>
  </si>
  <si>
    <t>763164561</t>
  </si>
  <si>
    <t>SDK obklad kcí tvaru L š přes 0,8 m desky 1xH2 12,5</t>
  </si>
  <si>
    <t>203277390</t>
  </si>
  <si>
    <t>Obklad konstrukcí sádrokartonovými deskami včetně ochranných úhelníků ve tvaru L rozvinuté šíře přes 0,8 m, opláštěný deskou impregnovanou H2, tl. 12,5 mm</t>
  </si>
  <si>
    <t>https://podminky.urs.cz/item/CS_URS_2024_01/763164561</t>
  </si>
  <si>
    <t>"mč. 120" (1,50*2,90)</t>
  </si>
  <si>
    <t>282</t>
  </si>
  <si>
    <t>998763110</t>
  </si>
  <si>
    <t>Přesun hmot tonážní pro dřevostavby s omezením mechanizace v objektech v do 6 m</t>
  </si>
  <si>
    <t>-162244702</t>
  </si>
  <si>
    <t>Přesun hmot pro dřevostavby stanovený z hmotnosti přesunovaného materiálu vodorovná dopravní vzdálenost do 50 m s omezením mechanizace v objektech výšky do 6 m</t>
  </si>
  <si>
    <t>https://podminky.urs.cz/item/CS_URS_2024_01/998763110</t>
  </si>
  <si>
    <t>764</t>
  </si>
  <si>
    <t>Konstrukce klempířské</t>
  </si>
  <si>
    <t>283</t>
  </si>
  <si>
    <t>764002851</t>
  </si>
  <si>
    <t>Demontáž oplechování parapetů do suti</t>
  </si>
  <si>
    <t>1642756339</t>
  </si>
  <si>
    <t>Demontáž klempířských konstrukcí oplechování parapetů do suti</t>
  </si>
  <si>
    <t>https://podminky.urs.cz/item/CS_URS_2024_01/764002851</t>
  </si>
  <si>
    <t>"parapety" 26,95+14,55+2,00</t>
  </si>
  <si>
    <t>284</t>
  </si>
  <si>
    <t>764214608.R-KL1</t>
  </si>
  <si>
    <t>Oplechování horních ploch a atik bez rohů z Pz s povrch úpravou mechanicky kotvené rš 720 mm - dodávka a montáž dle tabulky prvků ozn. KL1</t>
  </si>
  <si>
    <t>-1133782541</t>
  </si>
  <si>
    <t>"atika" (3,25*2+19,20)</t>
  </si>
  <si>
    <t>285</t>
  </si>
  <si>
    <t>76421660.R-KL2</t>
  </si>
  <si>
    <t>Oplechování rovných parapetů mechanicky kotvené z Pz s povrchovou úpravou rš 380 mm - dodávka a montáž dle tabulky prvků ozn. KL2</t>
  </si>
  <si>
    <t>-1673763135</t>
  </si>
  <si>
    <t>Oplechování parapetů z pozinkovaného plechu s povrchovou úpravou rovných mechanicky kotvené rš 380 mm - dodávka a montáž dle tabulky prvků ozn. KL2</t>
  </si>
  <si>
    <t>286</t>
  </si>
  <si>
    <t>998764111</t>
  </si>
  <si>
    <t>Přesun hmot tonážní pro konstrukce klempířské s omezením mechanizace v objektech v do 6 m</t>
  </si>
  <si>
    <t>1939123548</t>
  </si>
  <si>
    <t>Přesun hmot pro konstrukce klempířské stanovený z hmotnosti přesunovaného materiálu vodorovná dopravní vzdálenost do 50 m s omezením mechanizace v objektech výšky do 6 m</t>
  </si>
  <si>
    <t>https://podminky.urs.cz/item/CS_URS_2024_01/998764111</t>
  </si>
  <si>
    <t>766</t>
  </si>
  <si>
    <t>Konstrukce truhlářské</t>
  </si>
  <si>
    <t>287</t>
  </si>
  <si>
    <t>766691812</t>
  </si>
  <si>
    <t>Demontáž parapetních desek dřevěných nebo plastových šířky přes 300 mm</t>
  </si>
  <si>
    <t>-1860132121</t>
  </si>
  <si>
    <t>Demontáž parapetních desek šířky přes 300 mm</t>
  </si>
  <si>
    <t>https://podminky.urs.cz/item/CS_URS_2024_01/766691812</t>
  </si>
  <si>
    <t>288</t>
  </si>
  <si>
    <t>T-01</t>
  </si>
  <si>
    <t>D+M - sprchová skleněná zástěna vč. dveří š. 700mm - kompletní dodávka a montáž dle tabulky prvků ozn. T01 a technické specifikace včetně povrchové úpravy, kotvení a všech doplňků</t>
  </si>
  <si>
    <t>1296959342</t>
  </si>
  <si>
    <t>289</t>
  </si>
  <si>
    <t>T-11</t>
  </si>
  <si>
    <t>D+M - HPL kabina WC vč. dveří - kompletní dodávka a montáž dle tabulky prvků ozn. T11 a technické specifikace včetně povrchové úpravy, kotvení a všech doplňků</t>
  </si>
  <si>
    <t>900072190</t>
  </si>
  <si>
    <t>290</t>
  </si>
  <si>
    <t>T-11.</t>
  </si>
  <si>
    <t>D+M - HPL kabina WC vč. dveří - kompletní dodávka a montáž dle tabulky prvků ozn. T11* a technické specifikace včetně povrchové úpravy, kotvení a všech doplňků</t>
  </si>
  <si>
    <t>-1597290605</t>
  </si>
  <si>
    <t>291</t>
  </si>
  <si>
    <t>T-12</t>
  </si>
  <si>
    <t>D+M - HPL kabina WC vč. dveří - kompletní dodávka a montáž dle tabulky prvků ozn. T12 a technické specifikace včetně povrchové úpravy, kotvení a všech doplňků</t>
  </si>
  <si>
    <t>-433312762</t>
  </si>
  <si>
    <t>292</t>
  </si>
  <si>
    <t>T-13</t>
  </si>
  <si>
    <t>D+M - HPL příčky pisoárová - kompletní dodávka a montáž dle tabulky prvků ozn. T13 a technické specifikace včetně povrchové úpravy, kotvení a všech doplňků</t>
  </si>
  <si>
    <t>1753197292</t>
  </si>
  <si>
    <t>293</t>
  </si>
  <si>
    <t>T-14</t>
  </si>
  <si>
    <t>D+M - HPL kabina WC vč. dveří - kompletní dodávka a montáž dle tabulky prvků ozn. T14 a technické specifikace včetně povrchové úpravy, kotvení a všech doplňků</t>
  </si>
  <si>
    <t>1522196738</t>
  </si>
  <si>
    <t>294</t>
  </si>
  <si>
    <t>T-15</t>
  </si>
  <si>
    <t>D+M - HPL kabina WC vč. dveří - kompletní dodávka a montáž dle tabulky prvků ozn. T15 a technické specifikace včetně povrchové úpravy, kotvení a všech doplňků</t>
  </si>
  <si>
    <t>1700924818</t>
  </si>
  <si>
    <t>295</t>
  </si>
  <si>
    <t>T-16</t>
  </si>
  <si>
    <t>D+M - šatní skříňka 300/500/2100mm - kompletní dodávka a montáž dle tabulky prvků ozn. T16 a technické specifikace včetně povrchové úpravy, kotvení a všech doplňků</t>
  </si>
  <si>
    <t>1805890319</t>
  </si>
  <si>
    <t>296</t>
  </si>
  <si>
    <t>T-17</t>
  </si>
  <si>
    <t>D+M - šatní skříňka s lavicí 300/500/2100mm - kompletní dodávka a montáž dle tabulky prvků ozn. T17 a technické specifikace včetně povrchové úpravy, kotvení a všech doplňků</t>
  </si>
  <si>
    <t>-1074145791</t>
  </si>
  <si>
    <t>297</t>
  </si>
  <si>
    <t>T-18</t>
  </si>
  <si>
    <t>D+M - šatní skříňka rozšířená pro osoby se sníženou schopoností pohybu 600/500/1450mm - kompletní dodávka a montáž dle tabulky prvků ozn. T18 a technické specifikace včetně povrchové úpravy, kotvení a všech doplňků</t>
  </si>
  <si>
    <t>1527563420</t>
  </si>
  <si>
    <t>298</t>
  </si>
  <si>
    <t>T-19</t>
  </si>
  <si>
    <t>D+M - celokovový policový regál 1800/1100/450mm - kompletní dodávka a montáž dle tabulky prvků ozn. T19 a technické specifikace včetně povrchové úpravy, kotvení a všech doplňků</t>
  </si>
  <si>
    <t>-635071173</t>
  </si>
  <si>
    <t>299</t>
  </si>
  <si>
    <t>T-20</t>
  </si>
  <si>
    <t>D+M - lavice s věšákovým pásem 1000/1100/400mm - kompletní dodávka a montáž dle tabulky prvků ozn. T20 a technické specifikace včetně povrchové úpravy, kotvení a všech doplňků</t>
  </si>
  <si>
    <t>1955999416</t>
  </si>
  <si>
    <t>300</t>
  </si>
  <si>
    <t>T-21</t>
  </si>
  <si>
    <t>D+M - lavice 400/420/3000mm - kompletní dodávka a montáž dle tabulky prvků ozn. T21 a technické specifikace včetně povrchové úpravy, kotvení a všech doplňků</t>
  </si>
  <si>
    <t>445333976</t>
  </si>
  <si>
    <t>301</t>
  </si>
  <si>
    <t>T-22</t>
  </si>
  <si>
    <t>D+M - m.č. 126 - kancelářský stůl 800x1200mm - stolová deska je vyrobena z laminované dřevotřísky tloušťky 25 mm s 1 mm ABS hranou, rám stolu tvoří kovová konstrukce, nohy opatřeny rektifikací</t>
  </si>
  <si>
    <t>-65972600</t>
  </si>
  <si>
    <t>302</t>
  </si>
  <si>
    <t>T-23</t>
  </si>
  <si>
    <t>D+M - m.č. 126 - židle ISO z odolného plastu, odolná kovová konstrukce, nosnost 100 kg</t>
  </si>
  <si>
    <t>-515020254</t>
  </si>
  <si>
    <t>303</t>
  </si>
  <si>
    <t>T-24</t>
  </si>
  <si>
    <t>D+M - m.č. 126 - zásuvkový kancelářský kontejner 4 zásuvky se 100% výsuvem, otevírání pomocí systému „push“, laminovaná dřevotříska tloušťky 18 mm</t>
  </si>
  <si>
    <t>-189786496</t>
  </si>
  <si>
    <t>304</t>
  </si>
  <si>
    <t>T-25</t>
  </si>
  <si>
    <t>D+M - m.č. 126 - zdravotní lehátko - Vyšetřovací stůl, výška 770 mm. Podhlavník je plynule výškově nastavitelný pomocí zdvíhacího mechanizmu. Kovové části stolu jsou povrchově upravené práškovou technologií. Lůžková čast je omyvatelná koženka</t>
  </si>
  <si>
    <t>-1327501977</t>
  </si>
  <si>
    <t>305</t>
  </si>
  <si>
    <t>T-26</t>
  </si>
  <si>
    <t>D+M - m.č. 006 - kancelářský stůl 800x1200mm - stolová deska je vyrobena z laminované dřevotřísky tloušťky 25 mm s 1 mm ABS hranou, rám stolu tvoří kovová konstrukce, nohy opatřeny rektifikací</t>
  </si>
  <si>
    <t>932772247</t>
  </si>
  <si>
    <t>306</t>
  </si>
  <si>
    <t>T-27</t>
  </si>
  <si>
    <t>D+M - m.č. 006 - židle ISO z odolného plastu, odolná kovová konstrukce, nosnost 100 kg</t>
  </si>
  <si>
    <t>587999573</t>
  </si>
  <si>
    <t>307</t>
  </si>
  <si>
    <t>T-28</t>
  </si>
  <si>
    <t>D+M - m.č. 006 - zásuvkový kancelářský kontejner 4 zásuvky se 100% výsuvem, otevírání pomocí systému „push“, laminovaná dřevotříska tloušťky 18 mm</t>
  </si>
  <si>
    <t>1507902789</t>
  </si>
  <si>
    <t>308</t>
  </si>
  <si>
    <t>998766211</t>
  </si>
  <si>
    <t>Přesun hmot procentní pro kce truhlářské s omezením mechanizace v objektech v do 6 m</t>
  </si>
  <si>
    <t>-861721734</t>
  </si>
  <si>
    <t>Přesun hmot pro konstrukce truhlářské stanovený procentní sazbou (%) z ceny vodorovná dopravní vzdálenost do 50 m s omezením mechanizace v objektech výšky do 6 m</t>
  </si>
  <si>
    <t>https://podminky.urs.cz/item/CS_URS_2024_01/998766211</t>
  </si>
  <si>
    <t>767</t>
  </si>
  <si>
    <t>Konstrukce zámečnické</t>
  </si>
  <si>
    <t>309</t>
  </si>
  <si>
    <t>767114825</t>
  </si>
  <si>
    <t>Demontáž stěn a příček rámových zasklených vnějších plochy přes 15 m2</t>
  </si>
  <si>
    <t>143848454</t>
  </si>
  <si>
    <t>Demontáž stěn a příček rámových zasklených z hliníkových nebo ocelových profilů vnějších přes 15 m2</t>
  </si>
  <si>
    <t>https://podminky.urs.cz/item/CS_URS_2024_01/767114825</t>
  </si>
  <si>
    <t>"demontáž prosklené stěny bazénu" 6,00*2,80</t>
  </si>
  <si>
    <t>310</t>
  </si>
  <si>
    <t>767122812</t>
  </si>
  <si>
    <t>Demontáž stěn s výplní z drátěné sítě, svařovaných</t>
  </si>
  <si>
    <t>-505243295</t>
  </si>
  <si>
    <t>Demontáž stěn a příček s výplní z drátěné sítě svařovaných</t>
  </si>
  <si>
    <t>https://podminky.urs.cz/item/CS_URS_2024_01/767122812</t>
  </si>
  <si>
    <t>"drátěná příčka 1.PP" 3,10*4,50</t>
  </si>
  <si>
    <t>311</t>
  </si>
  <si>
    <t>767581802</t>
  </si>
  <si>
    <t>Demontáž podhledu lamel</t>
  </si>
  <si>
    <t>1209127759</t>
  </si>
  <si>
    <t>Demontáž podhledů lamel</t>
  </si>
  <si>
    <t>https://podminky.urs.cz/item/CS_URS_2024_01/767581802</t>
  </si>
  <si>
    <t>"1.NP" 53,01*18,175</t>
  </si>
  <si>
    <t>312</t>
  </si>
  <si>
    <t>767582800</t>
  </si>
  <si>
    <t>Demontáž roštu podhledu</t>
  </si>
  <si>
    <t>1507569178</t>
  </si>
  <si>
    <t>Demontáž podhledů roštů</t>
  </si>
  <si>
    <t>https://podminky.urs.cz/item/CS_URS_2024_01/767582800</t>
  </si>
  <si>
    <t>313</t>
  </si>
  <si>
    <t>767620365</t>
  </si>
  <si>
    <t>Montáž oken kovových s izolačními trojskly otevíravých do betonu plochy přes 6 m2</t>
  </si>
  <si>
    <t>686756631</t>
  </si>
  <si>
    <t>Montáž oken s izolačními skly z hliníkových nebo ocelových profilů na polyuretanovou pěnu s trojskly otevíravých do betonu, plochy přes 6 m2</t>
  </si>
  <si>
    <t>https://podminky.urs.cz/item/CS_URS_2024_01/767620365</t>
  </si>
  <si>
    <t>"zpětní montáž prosklené stěny bazénu" 6,00*2,80</t>
  </si>
  <si>
    <t>314</t>
  </si>
  <si>
    <t>767620710.R</t>
  </si>
  <si>
    <t>Demontáž a zpětná montáž okenního ovládání stávajících oken</t>
  </si>
  <si>
    <t>-444390392</t>
  </si>
  <si>
    <t>315</t>
  </si>
  <si>
    <t>767833801</t>
  </si>
  <si>
    <t>Demontáž vnitřních kovových žebříků přímých dl do 2 m kotvených do zdiva</t>
  </si>
  <si>
    <t>-1383765985</t>
  </si>
  <si>
    <t>Demontáž vnitřních kovových žebříků přímých délky do 2 m</t>
  </si>
  <si>
    <t>https://podminky.urs.cz/item/CS_URS_2024_01/767833801</t>
  </si>
  <si>
    <t>316</t>
  </si>
  <si>
    <t>767881100.R</t>
  </si>
  <si>
    <t xml:space="preserve">D+M záchytného systému </t>
  </si>
  <si>
    <t>sada</t>
  </si>
  <si>
    <t>1202398554</t>
  </si>
  <si>
    <t>D+M záchytného systému</t>
  </si>
  <si>
    <t>317</t>
  </si>
  <si>
    <t>767900001.R</t>
  </si>
  <si>
    <t>Stávající schody - 1.PP - demontáž, renovace, nový nátěr, zpětná montáž</t>
  </si>
  <si>
    <t>-1760030417</t>
  </si>
  <si>
    <t>318</t>
  </si>
  <si>
    <t>Z-01</t>
  </si>
  <si>
    <t>D+M - drátěná stěna vč. dveří 2650/2100 - kompletní dodávka a montáž dle tabulky prvků ozn. Z01 a technické specifikace včetně povrchové úpravy, kotvení a všech doplňků</t>
  </si>
  <si>
    <t>1636993004</t>
  </si>
  <si>
    <t>319</t>
  </si>
  <si>
    <t>Z-02</t>
  </si>
  <si>
    <t>D+M - oboustranné zábradlí dl. 7800mm - kompletní dodávka a montáž dle tabulky prvků ozn. Z02 a technické specifikace včetně povrchové úpravy, kotvení a všech doplňků</t>
  </si>
  <si>
    <t>920751510</t>
  </si>
  <si>
    <t>320</t>
  </si>
  <si>
    <t>Z-04</t>
  </si>
  <si>
    <t>D+M - žebřík na střechu dl. 3850mm - kompletní dodávka a montáž dle tabulky prvků ozn. Z04 a technické specifikace včetně povrchové úpravy, kotvení a všech doplňků</t>
  </si>
  <si>
    <t>-281209616</t>
  </si>
  <si>
    <t>321</t>
  </si>
  <si>
    <t>Z-05</t>
  </si>
  <si>
    <t>D+M - vstup se schody - kompletní dodávka a montáž dle tabulky prvků ozn. Z05 a technické specifikace včetně povrchové úpravy, kotvení a všech doplňků</t>
  </si>
  <si>
    <t>789812162</t>
  </si>
  <si>
    <t>322</t>
  </si>
  <si>
    <t>Z-11</t>
  </si>
  <si>
    <t>D+M - prororošt 1100/1390mm - kompletní dodávka a montáž dle tabulky prvků ozn. Z11 a technické specifikace včetně povrchové úpravy, kotvení a všech doplňků</t>
  </si>
  <si>
    <t>1092634159</t>
  </si>
  <si>
    <t>323</t>
  </si>
  <si>
    <t>Z-12</t>
  </si>
  <si>
    <t>D+M - prororošt 550/950mm - kompletní dodávka a montáž dle tabulky prvků ozn. Z12 a technické specifikace včetně povrchové úpravy, kotvení a všech doplňků</t>
  </si>
  <si>
    <t>-1238337995</t>
  </si>
  <si>
    <t>324</t>
  </si>
  <si>
    <t>Z-13</t>
  </si>
  <si>
    <t>D+M - prororošt 650/950mm - kompletní dodávka a montáž dle tabulky prvků ozn. Z13 a technické specifikace včetně povrchové úpravy, kotvení a všech doplňků</t>
  </si>
  <si>
    <t>-1303921029</t>
  </si>
  <si>
    <t>325</t>
  </si>
  <si>
    <t>Z-14</t>
  </si>
  <si>
    <t>D+M - prororošt 800/950mm - kompletní dodávka a montáž dle tabulky prvků ozn. Z14 a technické specifikace včetně povrchové úpravy, kotvení a všech doplňků</t>
  </si>
  <si>
    <t>-472755632</t>
  </si>
  <si>
    <t>326</t>
  </si>
  <si>
    <t>Z-15</t>
  </si>
  <si>
    <t>D+M - prororošt 600/800mm - kompletní dodávka a montáž dle tabulky prvků ozn. Z15 a technické specifikace včetně povrchové úpravy, kotvení a všech doplňků</t>
  </si>
  <si>
    <t>1154502058</t>
  </si>
  <si>
    <t>327</t>
  </si>
  <si>
    <t>Z-17</t>
  </si>
  <si>
    <t>D+M - ocelový nosník L100/50/8mm - kompletní dodávka a montáž dle tabulky prvků ozn. Z17 a technické specifikace včetně povrchové úpravy, kotvení a všech doplňků</t>
  </si>
  <si>
    <t>kg</t>
  </si>
  <si>
    <t>4086547</t>
  </si>
  <si>
    <t>328</t>
  </si>
  <si>
    <t>998767211</t>
  </si>
  <si>
    <t>Přesun hmot procentní pro zámečnické konstrukce s omezením mechanizace v objektech v do 6 m</t>
  </si>
  <si>
    <t>-1319335237</t>
  </si>
  <si>
    <t>Přesun hmot pro zámečnické konstrukce stanovený procentní sazbou (%) z ceny vodorovná dopravní vzdálenost do 50 m s omezením mechanizace v objektech výšky do 6 m</t>
  </si>
  <si>
    <t>https://podminky.urs.cz/item/CS_URS_2024_01/998767211</t>
  </si>
  <si>
    <t>771</t>
  </si>
  <si>
    <t>Podlahy z dlaždic</t>
  </si>
  <si>
    <t>329</t>
  </si>
  <si>
    <t>771121011</t>
  </si>
  <si>
    <t>Nátěr penetrační na podlahu</t>
  </si>
  <si>
    <t>-1740683672</t>
  </si>
  <si>
    <t>Příprava podkladu před provedením dlažby nátěr penetrační na podlahu</t>
  </si>
  <si>
    <t>https://podminky.urs.cz/item/CS_URS_2024_01/771121011</t>
  </si>
  <si>
    <t>"skladba P04" (8,29+1,62)+(2,90+3,20+1,60+1,37)*2*0,15</t>
  </si>
  <si>
    <t>330</t>
  </si>
  <si>
    <t>771151021</t>
  </si>
  <si>
    <t>Samonivelační stěrka podlah pevnosti 30 MPa tl 3 mm</t>
  </si>
  <si>
    <t>-208075746</t>
  </si>
  <si>
    <t>Příprava podkladu před provedením dlažby samonivelační stěrka min.pevnosti 30 MPa, tloušťky do 3 mm</t>
  </si>
  <si>
    <t>https://podminky.urs.cz/item/CS_URS_2024_01/771151021</t>
  </si>
  <si>
    <t>331</t>
  </si>
  <si>
    <t>771161011</t>
  </si>
  <si>
    <t>Montáž profilu dilatační spáry bez izolace v rovině dlažby</t>
  </si>
  <si>
    <t>2092514542</t>
  </si>
  <si>
    <t>Příprava podkladu před provedením dlažby montáž profilu dilatační spáry v rovině dlažby</t>
  </si>
  <si>
    <t>https://podminky.urs.cz/item/CS_URS_2024_01/771161011</t>
  </si>
  <si>
    <t>"přelivový žlábek" 25,69*2</t>
  </si>
  <si>
    <t>332</t>
  </si>
  <si>
    <t>59054166</t>
  </si>
  <si>
    <t>profil dilatační s bočními díly z PVC/CPE tl 15mm</t>
  </si>
  <si>
    <t>-1767124641</t>
  </si>
  <si>
    <t>51,38*1,1 "Přepočtené koeficientem množství</t>
  </si>
  <si>
    <t>333</t>
  </si>
  <si>
    <t>771474114</t>
  </si>
  <si>
    <t>Montáž soklů z dlaždic keramických rovných lepených cementovým flexibilním lepidlem v přes 120 do 150 mm</t>
  </si>
  <si>
    <t>206121500</t>
  </si>
  <si>
    <t>Montáž soklů z dlaždic keramických lepených cementovým flexibilním lepidlem rovných, výšky přes 120 do 150 mm</t>
  </si>
  <si>
    <t>https://podminky.urs.cz/item/CS_URS_2024_01/771474114</t>
  </si>
  <si>
    <t>"skladba P04" (2,90+3,20+1,60+1,37)*2</t>
  </si>
  <si>
    <t>"skladba P07a" 7,35*2</t>
  </si>
  <si>
    <t>"skladba P07b" (4,55+3,775)*2</t>
  </si>
  <si>
    <t>334</t>
  </si>
  <si>
    <t>59761186.R</t>
  </si>
  <si>
    <t>sokl keramický mrazuvzdorný povrch hladký/lesklý tl do 10mm výšky přes 90 do 150mm</t>
  </si>
  <si>
    <t>-1560890618</t>
  </si>
  <si>
    <t>49,49*1,1 "Přepočtené koeficientem množství</t>
  </si>
  <si>
    <t>335</t>
  </si>
  <si>
    <t>771574400.R</t>
  </si>
  <si>
    <t xml:space="preserve">Montáž podlah keramických pro mechanické zatížení lepených cementovým flexibilním lepidlem </t>
  </si>
  <si>
    <t>-2096859972</t>
  </si>
  <si>
    <t>Montáž podlah z dlaždic keramických lepených cementovým flexibilním lepidlem pro vysoké mechanické zatížení</t>
  </si>
  <si>
    <t>336</t>
  </si>
  <si>
    <t>59761147</t>
  </si>
  <si>
    <t>dlažba keramická - dodávka dle výběru architekta</t>
  </si>
  <si>
    <t>1957648653</t>
  </si>
  <si>
    <t>9,91*1,1 "Přepočtené koeficientem množství</t>
  </si>
  <si>
    <t>337</t>
  </si>
  <si>
    <t>771574410.R1</t>
  </si>
  <si>
    <t>Montáž podlah keramických hladkých lepených cementovým flexibilním lepidlem</t>
  </si>
  <si>
    <t>-1955784156</t>
  </si>
  <si>
    <t>Montáž podlah z dlaždic keramických lepených cementovým flexibilním lepidlem</t>
  </si>
  <si>
    <t>338</t>
  </si>
  <si>
    <t>59761120.R</t>
  </si>
  <si>
    <t>dlažba keramická slinutá - bazénová - typ dle spárořezů včetně doplňků dlažeb (resp. tvarovek)</t>
  </si>
  <si>
    <t>-871660579</t>
  </si>
  <si>
    <t>287,7*1,1 "Přepočtené koeficientem množství</t>
  </si>
  <si>
    <t>341</t>
  </si>
  <si>
    <t>771574433.R3</t>
  </si>
  <si>
    <t xml:space="preserve">Montáž podlah keramických protiskluzných lepených cementovým flexibilním lepidlem </t>
  </si>
  <si>
    <t>1182794156</t>
  </si>
  <si>
    <t>Montáž podlah keramických protiskluzných lepených cementovým flexibilním lepidlem</t>
  </si>
  <si>
    <t>"skladba P10c" (24,50*1,55+2,575*2,05)</t>
  </si>
  <si>
    <t>"1.NP - viz spárořezy" 9,50+3,24+19,82+9,74+5,33+19,16+10,73+3,47+20,51+9,74+8,60+18,15+8,03+2,85+32,97+14,55+3,96+5,89+7,71+8,02</t>
  </si>
  <si>
    <t>342</t>
  </si>
  <si>
    <t>59761100.R3</t>
  </si>
  <si>
    <t>dlažba keramická - typ 3</t>
  </si>
  <si>
    <t>-2017488057</t>
  </si>
  <si>
    <t>265,224*1,15 'Přepočtené koeficientem množství</t>
  </si>
  <si>
    <t>343</t>
  </si>
  <si>
    <t>771574433.R4</t>
  </si>
  <si>
    <t>-119011915</t>
  </si>
  <si>
    <t>"1.NP - viz spárořezy" 41,98+6,66+3,57+4,40*2</t>
  </si>
  <si>
    <t>344</t>
  </si>
  <si>
    <t>59761100.R4</t>
  </si>
  <si>
    <t>dlažba keramická - typ 4</t>
  </si>
  <si>
    <t>-7104353</t>
  </si>
  <si>
    <t>61,01*1,15 'Přepočtené koeficientem množství</t>
  </si>
  <si>
    <t>391</t>
  </si>
  <si>
    <t>771574433.R5</t>
  </si>
  <si>
    <t>189199861</t>
  </si>
  <si>
    <t>"skladba P10c" -(24,50*1,55+2,575*2,05)</t>
  </si>
  <si>
    <t>392</t>
  </si>
  <si>
    <t>59761100.R5</t>
  </si>
  <si>
    <t>20741989</t>
  </si>
  <si>
    <t>dlažba keramická - typ 5</t>
  </si>
  <si>
    <t>544,486*1,15 'Přepočtené koeficientem množství</t>
  </si>
  <si>
    <t>389</t>
  </si>
  <si>
    <t>771575711</t>
  </si>
  <si>
    <t>Montáž keramických tvarovek bazénových průběžné hrany lepených cementovým flexibilním lepidlem</t>
  </si>
  <si>
    <t>1786938661</t>
  </si>
  <si>
    <t>Montáž keramických bazénových tvarovek lepených cementovým flexibilním lepidlem průběžné hrany</t>
  </si>
  <si>
    <t>https://podminky.urs.cz/item/CS_URS_2025_01/771575711</t>
  </si>
  <si>
    <t>"vnější hrana" 25,69*2+(11,10+0,35)*2*2+0,50*4*5</t>
  </si>
  <si>
    <t>390</t>
  </si>
  <si>
    <t>59761226</t>
  </si>
  <si>
    <t>hrana průběžná keramická vnější - vnější hrana, tmavá modrá, 2,4 x 20 cm R10/B</t>
  </si>
  <si>
    <t>-725635528</t>
  </si>
  <si>
    <t>107,18*1,1 'Přepočtené koeficientem množství</t>
  </si>
  <si>
    <t>345</t>
  </si>
  <si>
    <t>771575713</t>
  </si>
  <si>
    <t>Montáž keramických tvarovek bazénových přelivového žlábku lepených cemenovým flexibilním lepidlem</t>
  </si>
  <si>
    <t>-1743960504</t>
  </si>
  <si>
    <t>Montáž keramických bazénových tvarovek lepených cementovým flexibilním lepidlem přelivového žlábku</t>
  </si>
  <si>
    <t>https://podminky.urs.cz/item/CS_URS_2024_01/771575713</t>
  </si>
  <si>
    <t>346</t>
  </si>
  <si>
    <t>59761250</t>
  </si>
  <si>
    <t>tvarovka bazénová keramická přelivový žlábek 300x195x200 včetně plastové mřížky</t>
  </si>
  <si>
    <t>-1223609110</t>
  </si>
  <si>
    <t>47,48*1,1 "Přepočtené koeficientem množství</t>
  </si>
  <si>
    <t>347</t>
  </si>
  <si>
    <t>59761239.R</t>
  </si>
  <si>
    <t>tvarovka bazénová keramická přelivový žlábek s otvorem 300x195x200mm</t>
  </si>
  <si>
    <t>2063798756</t>
  </si>
  <si>
    <t>393</t>
  </si>
  <si>
    <t>77158441.R</t>
  </si>
  <si>
    <t>Montáž podlah z keramické mozaiky lepené cementovým flexibilním lepidlem základní prvek přes 800 ks/m2</t>
  </si>
  <si>
    <t>1446834206</t>
  </si>
  <si>
    <t>Montáž podlah z keramické mozaiky lepené na síti lepené cementovým flexibilním lepidlem</t>
  </si>
  <si>
    <t>"mozaika 1" 11,93</t>
  </si>
  <si>
    <t>"mozaika 2" 30,775*0,80</t>
  </si>
  <si>
    <t>394</t>
  </si>
  <si>
    <t>5976122.R1</t>
  </si>
  <si>
    <t>mozaika keramická nemrazuvzdorná lepená na síti mozaika č. 1 - viz spárořezy</t>
  </si>
  <si>
    <t>-1480335535</t>
  </si>
  <si>
    <t>11,93*1,1 'Přepočtené koeficientem množství</t>
  </si>
  <si>
    <t>395</t>
  </si>
  <si>
    <t>5976122.R2</t>
  </si>
  <si>
    <t>mozaika keramická nemrazuvzdorná lepená na síti mozaika č. 2 - viz spárořezy</t>
  </si>
  <si>
    <t>-1153840174</t>
  </si>
  <si>
    <t>24,62*1,1 'Přepočtené koeficientem množství</t>
  </si>
  <si>
    <t>348</t>
  </si>
  <si>
    <t>771591112</t>
  </si>
  <si>
    <t>Izolace pod dlažbu nátěrem nebo stěrkou ve dvou vrstvách</t>
  </si>
  <si>
    <t>1747587919</t>
  </si>
  <si>
    <t>Izolace podlahy pod dlažbu nátěrem nebo stěrkou ve dvou vrstvách</t>
  </si>
  <si>
    <t>https://podminky.urs.cz/item/CS_URS_2024_01/771591112</t>
  </si>
  <si>
    <t>349</t>
  </si>
  <si>
    <t>771591115</t>
  </si>
  <si>
    <t>Podlahy spárování silikonem</t>
  </si>
  <si>
    <t>-475474947</t>
  </si>
  <si>
    <t>Podlahy - dokončovací práce spárování silikonem</t>
  </si>
  <si>
    <t>https://podminky.urs.cz/item/CS_URS_2024_01/771591115</t>
  </si>
  <si>
    <t>"mč. 009" (2,90+2*1,47)</t>
  </si>
  <si>
    <t>"skladba P06" (10,40*1,47+10,40*(1,50+0,20+0,60)+25,02*(1,47+2,13)/2*2)</t>
  </si>
  <si>
    <t>350</t>
  </si>
  <si>
    <t>771591232</t>
  </si>
  <si>
    <t>Izolace těsnícími pásy pružná přes dilatační spáry</t>
  </si>
  <si>
    <t>2088937100</t>
  </si>
  <si>
    <t>Izolace podlahy pod dlažbu těsnícími izolačními pásy pro styčné nebo dilatační spáry</t>
  </si>
  <si>
    <t>https://podminky.urs.cz/item/CS_URS_2024_01/771591232</t>
  </si>
  <si>
    <t>351</t>
  </si>
  <si>
    <t>771591241.R</t>
  </si>
  <si>
    <t>Izolace těsnícími pásy vnitřní kout</t>
  </si>
  <si>
    <t>459513725</t>
  </si>
  <si>
    <t>Izolace podlahy pod dlažbu těsnícími izolačními pásy vnitřní kout</t>
  </si>
  <si>
    <t>"skladba P06" 2*(1,47+2,13)</t>
  </si>
  <si>
    <t>352</t>
  </si>
  <si>
    <t>771591264</t>
  </si>
  <si>
    <t>Izolace těsnícími pásy mezi podlahou a stěnou</t>
  </si>
  <si>
    <t>-92293643</t>
  </si>
  <si>
    <t>Izolace podlahy pod dlažbu těsnícími izolačními pásy mezi podlahou a stěnu</t>
  </si>
  <si>
    <t>https://podminky.urs.cz/item/CS_URS_2024_01/771591264</t>
  </si>
  <si>
    <t>"skladba P06" (10,40+25,02)*2</t>
  </si>
  <si>
    <t>353</t>
  </si>
  <si>
    <t>77159197.R</t>
  </si>
  <si>
    <t>Příplatek k montáži podlah za spárování epoxidem</t>
  </si>
  <si>
    <t>-418535002</t>
  </si>
  <si>
    <t>354</t>
  </si>
  <si>
    <t>998771111</t>
  </si>
  <si>
    <t>Přesun hmot tonážní pro podlahy z dlaždic s omezením mechanizace v objektech v do 6 m</t>
  </si>
  <si>
    <t>-1799768150</t>
  </si>
  <si>
    <t>Přesun hmot pro podlahy z dlaždic stanovený z hmotnosti přesunovaného materiálu vodorovná dopravní vzdálenost do 50 m s omezením mechanizace v objektech výšky do 6 m</t>
  </si>
  <si>
    <t>https://podminky.urs.cz/item/CS_URS_2024_01/998771111</t>
  </si>
  <si>
    <t>777</t>
  </si>
  <si>
    <t>Podlahy lité</t>
  </si>
  <si>
    <t>355</t>
  </si>
  <si>
    <t>777131101</t>
  </si>
  <si>
    <t>Penetrační epoxidový nátěr podlahy na suchý a vyzrálý podklad</t>
  </si>
  <si>
    <t>-1284257491</t>
  </si>
  <si>
    <t>Penetrační nátěr podlahy epoxidový na podklad suchý a vyzrálý</t>
  </si>
  <si>
    <t>https://podminky.urs.cz/item/CS_URS_2024_01/777131101</t>
  </si>
  <si>
    <t>"skladba P11" (74,71+4,50+(14,48+5,65+3,00+1,50)*2*0,15)</t>
  </si>
  <si>
    <t>356</t>
  </si>
  <si>
    <t>777131109</t>
  </si>
  <si>
    <t>Penetrační epoxidový nátěr podlahy na podklad znečištěný olejem</t>
  </si>
  <si>
    <t>1918136626</t>
  </si>
  <si>
    <t>Penetrační nátěr podlahy epoxidový odolný proti vzlínání olejů</t>
  </si>
  <si>
    <t>https://podminky.urs.cz/item/CS_URS_2024_01/777131109</t>
  </si>
  <si>
    <t>"skladba P02a" 26,24+((0,70+0,60)*2+3,575*2+1,65+0,15+5,85)*0,15</t>
  </si>
  <si>
    <t>"skladba P03" 59,36+(8,85+5,485+1,55)*2*0,15</t>
  </si>
  <si>
    <t>357</t>
  </si>
  <si>
    <t>7771311091.R</t>
  </si>
  <si>
    <t>Penetrační epoxidový nátěr podlahy na podklad - odolný chemickým látkám</t>
  </si>
  <si>
    <t>-1979592215</t>
  </si>
  <si>
    <t>"skladba P02b" (8,76+10,64)+(3,575+2,45+3,60+3,10)*2*0,15</t>
  </si>
  <si>
    <t>358</t>
  </si>
  <si>
    <t>777611101</t>
  </si>
  <si>
    <t>Krycí epoxidový dekorativní nátěr podlahy</t>
  </si>
  <si>
    <t>1664226115</t>
  </si>
  <si>
    <t>Krycí nátěr podlahy dekorativní epoxidový</t>
  </si>
  <si>
    <t>https://podminky.urs.cz/item/CS_URS_2024_01/777611101</t>
  </si>
  <si>
    <t>359</t>
  </si>
  <si>
    <t>777611143</t>
  </si>
  <si>
    <t>Krycí epoxidový chemicky odolný nátěr podlahy</t>
  </si>
  <si>
    <t>132597020</t>
  </si>
  <si>
    <t>Krycí nátěr podlahy chemicky odolný epoxidový</t>
  </si>
  <si>
    <t>https://podminky.urs.cz/item/CS_URS_2024_01/777611143</t>
  </si>
  <si>
    <t>360</t>
  </si>
  <si>
    <t>777611161</t>
  </si>
  <si>
    <t>Protiskluzná úprava lité podlahy prosypem křemenným pískem</t>
  </si>
  <si>
    <t>1953475032</t>
  </si>
  <si>
    <t>Krycí nátěr podlahy protiskluzová úprava prosyp křemenným pískem</t>
  </si>
  <si>
    <t>https://podminky.urs.cz/item/CS_URS_2024_01/777611161</t>
  </si>
  <si>
    <t>361</t>
  </si>
  <si>
    <t>777612101</t>
  </si>
  <si>
    <t>Uzavírací epoxidový barevný nátěr podlahy</t>
  </si>
  <si>
    <t>-260919592</t>
  </si>
  <si>
    <t>Uzavírací nátěr podlahy epoxidový barevný</t>
  </si>
  <si>
    <t>https://podminky.urs.cz/item/CS_URS_2024_01/777612101</t>
  </si>
  <si>
    <t>362</t>
  </si>
  <si>
    <t>998777111</t>
  </si>
  <si>
    <t>Přesun hmot tonážní pro podlahy lité s omezením mechanizace v objektech v do 6 m</t>
  </si>
  <si>
    <t>-373056553</t>
  </si>
  <si>
    <t>Přesun hmot pro podlahy lité stanovený z hmotnosti přesunovaného materiálu vodorovná dopravní vzdálenost do 50 m s omezením mechanizace v objektech výšky do 6 m</t>
  </si>
  <si>
    <t>https://podminky.urs.cz/item/CS_URS_2024_01/998777111</t>
  </si>
  <si>
    <t>781</t>
  </si>
  <si>
    <t>Dokončovací práce - obklady</t>
  </si>
  <si>
    <t>363</t>
  </si>
  <si>
    <t>781121011</t>
  </si>
  <si>
    <t>Nátěr penetrační na stěnu</t>
  </si>
  <si>
    <t>1159004912</t>
  </si>
  <si>
    <t>Příprava podkladu před provedením obkladu nátěr penetrační na stěnu</t>
  </si>
  <si>
    <t>https://podminky.urs.cz/item/CS_URS_2024_01/781121011</t>
  </si>
  <si>
    <t>"mč. 007" (2,45+3,575)*2*2,00-0,90*2,00</t>
  </si>
  <si>
    <t>"mč. 008" (3,10+3,60)*2*2,00-2,65*2,00</t>
  </si>
  <si>
    <t>"mč. 009" (2,90+2*1,47)*2,00</t>
  </si>
  <si>
    <t>"mč. 010" (1,60+1,37)*2*2,00-0,60*2,00</t>
  </si>
  <si>
    <t>"mč. 103" (2,20+1,50)*2*2,00-0,80*2,00</t>
  </si>
  <si>
    <t>"mč. 104" (1,375+3,20)*2*2,00-0,80*2,00</t>
  </si>
  <si>
    <t>"mč. 105" (1,375+3,20)*2*2,00-0,80*2,00</t>
  </si>
  <si>
    <t>"mč. 106" (6,05+0,70*2)*2,00</t>
  </si>
  <si>
    <t>"mč. 107" (0,50+3,55+0,85+1,65)*2,00</t>
  </si>
  <si>
    <t>"mč. 108" (1,35+6,05*2+0,80*2+0,15)*2,00-0,90*2,00</t>
  </si>
  <si>
    <t>"mč. 109" (3,30+2,95)*2*2,00-0,90*2,00</t>
  </si>
  <si>
    <t>"mč. 110" (2,30+2,00)*2*2,00-(1,50+1,25+0,70)*2,00</t>
  </si>
  <si>
    <t>"mč. 111" (2,675+5,70)*2*2,00-(0,80+1,25+1,45)*2,00</t>
  </si>
  <si>
    <t>"mč. 112" (2,675+3,90)*2*2,00-0,80*2,00</t>
  </si>
  <si>
    <t>"mč. 113" (3,65+1,65+0,50+0,85)*2,00</t>
  </si>
  <si>
    <t>"mč. 114" (3,40+8,35)*2*2,00-(2,10+0,90+1,25+1,425)*2,00</t>
  </si>
  <si>
    <t>"mč. 115" (3,30+2,95)*2*2,00-0,90*2,00</t>
  </si>
  <si>
    <t>"mč. 116" (2,60+2,00)*2*2,00-(0,70+1,25)*2,00</t>
  </si>
  <si>
    <t>"mč. 117" (5,15+1,50+2,25*2)*2*2,60-(0,95+0,925+1,50)*2,60</t>
  </si>
  <si>
    <t>"mč. 118" (1,825+4,40)*2*2,00-0,80*2,00</t>
  </si>
  <si>
    <t>"mč. 119" (1,425+2,00)*2*2,00-0,70*2,00*2</t>
  </si>
  <si>
    <t>"mč. 120" (7,15+3,60)*2*2,00-(1,50*2+2,45)*2,00</t>
  </si>
  <si>
    <t>"mč. 121" (3,75+3,45)*2*2,00-0,80*2,00</t>
  </si>
  <si>
    <t>"mč. 122" (12,325+1,50)*2*2,00-(1,00+0,90*4+1,50+1,225)*2,00</t>
  </si>
  <si>
    <t>"mč. 123" (2,20+1,80)*2*2,00-0,90*2,00*2</t>
  </si>
  <si>
    <t>"mč. 124" (2,20+2,675)*2*2,60-0,90*2,00*2</t>
  </si>
  <si>
    <t>"mč. 125" (2,20+3,525)*2*2,00-0,90*2,00</t>
  </si>
  <si>
    <t>"mč. 126" (2,20+3,675)*2*2,00-(0,90*2,00+1,20*1,10)</t>
  </si>
  <si>
    <t>"mč. 127" (4,225+13,775+32,75+0,61+0,91+0,61*2+0,66*2+0,81+0,61)*2*2,00-(2,45+1,55+1,20*5)*2,00</t>
  </si>
  <si>
    <t>364</t>
  </si>
  <si>
    <t>781131112.R</t>
  </si>
  <si>
    <t>Izolace pod obklad nátěrem nebo stěrkou ve dvou vrstvách vč.vyztužení koutů a rohů stěn a podlah</t>
  </si>
  <si>
    <t>-910560959</t>
  </si>
  <si>
    <t>Izolace stěny pod obklad izolace nátěrem nebo stěrkou ve dvou vrstvách vč.vyztužení koutů a rohů stěn a podlah</t>
  </si>
  <si>
    <t>"mč. 007" ((2,45+3,575)*2-0,90)*0,20</t>
  </si>
  <si>
    <t>"mč. 008" ((3,10+3,60)*2-2,65)*0,20</t>
  </si>
  <si>
    <t>"mč. 009" (1,10+2*1,47)*2,00+1,80*0,20</t>
  </si>
  <si>
    <t>"mč. 010" ((1,60+1,37)*2-0,60)*0,20</t>
  </si>
  <si>
    <t>"skladba P06 - stěny bazén" (10,40*1,47+10,40*(1,50+0,20+0,60)+25,02*(1,47+2,13)/2*2)</t>
  </si>
  <si>
    <t>"mč. 103" ((2,20+1,50)*2-0,80)*0,20</t>
  </si>
  <si>
    <t>"mč. 104" ((1,375+3,20)*2-0,80)*0,20</t>
  </si>
  <si>
    <t>"mč. 105" ((1,375+3,20)*2-0,80)*0,20</t>
  </si>
  <si>
    <t>"mč. 106" (6,05+0,70*2)*0,20</t>
  </si>
  <si>
    <t>"mč. 107" (0,50+3,55+0,85+1,65)*0,20</t>
  </si>
  <si>
    <t>"mč. 108" ((1,35+6,05*2+0,80*2+0,15)-0,90)*0,20</t>
  </si>
  <si>
    <t>"mč. 109" ((3,30+2,95)*2-0,90)*0,20</t>
  </si>
  <si>
    <t>"mč. 110" ((2,30+2,00)*2-(1,50+1,25+0,70))*0,20</t>
  </si>
  <si>
    <t>"mč. 112" ((2,675+3,90)*2-0,80)*0,20</t>
  </si>
  <si>
    <t>"mč. 113" (3,65+1,65+0,50+0,85)*0,20</t>
  </si>
  <si>
    <t>"mč. 114" ((3,40+8,35)*2-(2,10+0,90+1,25+1,425))*0,20</t>
  </si>
  <si>
    <t>"mč. 115" ((3,30+2,95)*2-0,90)*0,20</t>
  </si>
  <si>
    <t>"mč. 116" ((2,60+2,00)*2-(0,70+1,25))*0,20</t>
  </si>
  <si>
    <t>"mč. 118" ((1,825+4,40)*2-0,80)*0,20</t>
  </si>
  <si>
    <t>"mč. 119" ((1,425+2,00)*2-0,70*2)*0,20</t>
  </si>
  <si>
    <t>"mč. 120" ((7,15+3,60)*2-(1,50*2+2,45))*0,20</t>
  </si>
  <si>
    <t>"mč. 122" ((12,325+1,50)*2-(1,00+0,90*4+1,50+1,225))*0,20</t>
  </si>
  <si>
    <t>"mč. 123" ((2,20+1,80)*2-0,90*2)*0,20</t>
  </si>
  <si>
    <t>"mč. 125" ((2,20+3,525)*2-0,90)*0,20</t>
  </si>
  <si>
    <t>"mč. 126" ((2,20+3,675)*2-0,90)*0,20</t>
  </si>
  <si>
    <t>365</t>
  </si>
  <si>
    <t>781291675.R</t>
  </si>
  <si>
    <t>D+M - zrcadlo 600/800mm s plastovou lištou - dodávka dle tabulky prvků a technické specifikace - lepené do keramického obkladu</t>
  </si>
  <si>
    <t>-2086200952</t>
  </si>
  <si>
    <t>366</t>
  </si>
  <si>
    <t>781291676.R</t>
  </si>
  <si>
    <t>D+M - zrcadlo 600/800mm s nerezovou lištou - dodávka dle tabulky prvků a technické specifikace - lepené do keramického obkladu</t>
  </si>
  <si>
    <t>1647400104</t>
  </si>
  <si>
    <t>367</t>
  </si>
  <si>
    <t>781291677.R</t>
  </si>
  <si>
    <t>D+M - zrcadlo 2800/800mm s nerezovou lištou - dodávka dle tabulky prvků a technické specifikace - lepené do keramického obkladu</t>
  </si>
  <si>
    <t>847793166</t>
  </si>
  <si>
    <t>368</t>
  </si>
  <si>
    <t>781291678.R</t>
  </si>
  <si>
    <t>D+M - zrcadlo 1400/800mm s nerezovou lištou - dodávka dle tabulky prvků a technické specifikace - lepené do keramického obkladu</t>
  </si>
  <si>
    <t>-841105108</t>
  </si>
  <si>
    <t>369</t>
  </si>
  <si>
    <t>781291679.R</t>
  </si>
  <si>
    <t>D+M - zrcadlo 1200/800mm s nerezovou lištou - dodávka dle tabulky prvků a technické specifikace - lepené do keramického obkladu</t>
  </si>
  <si>
    <t>1922609632</t>
  </si>
  <si>
    <t>370</t>
  </si>
  <si>
    <t>781472210.R</t>
  </si>
  <si>
    <t>Montáž obkladů keramických hladkých lepených cementovým flexibilním lepidlem</t>
  </si>
  <si>
    <t>1964628876</t>
  </si>
  <si>
    <t>Montáž keramických obkladů stěn lepených cementovým flexibilním lepidlem</t>
  </si>
  <si>
    <t>371</t>
  </si>
  <si>
    <t>59761721.R</t>
  </si>
  <si>
    <t>obklad keramický (bližší specifikace viz PD)</t>
  </si>
  <si>
    <t>1329842087</t>
  </si>
  <si>
    <t>777,415*1,15 "Přepočtené koeficientem množství</t>
  </si>
  <si>
    <t>372</t>
  </si>
  <si>
    <t>781472210.R1</t>
  </si>
  <si>
    <t>-75218781</t>
  </si>
  <si>
    <t>373</t>
  </si>
  <si>
    <t>59761120.R1</t>
  </si>
  <si>
    <t>dlažba keramická - bazénová</t>
  </si>
  <si>
    <t>427328082</t>
  </si>
  <si>
    <t>129,28*1,15 "Přepočtené koeficientem množství</t>
  </si>
  <si>
    <t>374</t>
  </si>
  <si>
    <t>781484510.R</t>
  </si>
  <si>
    <t>Montáž obkladů stěn z keramické mozaiky nebo dekoru na síti lepených cementovým flexibilním rychletuhnoucím lepidlem</t>
  </si>
  <si>
    <t>-469288155</t>
  </si>
  <si>
    <t>Montáž keramických obkladů stěn z mozaiky nebo dekoru lepených na síti lepené cementovým flexibilním rychletuhnoucím lepidlem</t>
  </si>
  <si>
    <t>375</t>
  </si>
  <si>
    <t>59761224.R1</t>
  </si>
  <si>
    <t xml:space="preserve">mozaika keramická </t>
  </si>
  <si>
    <t>-1566114406</t>
  </si>
  <si>
    <t>mozaika keramická</t>
  </si>
  <si>
    <t>27,2*1,1 "Přepočtené koeficientem množství</t>
  </si>
  <si>
    <t>376</t>
  </si>
  <si>
    <t>78149196.R</t>
  </si>
  <si>
    <t>Příplatek k montáži obkladů vnitřních za spárování epoxidem</t>
  </si>
  <si>
    <t>247193199</t>
  </si>
  <si>
    <t>387</t>
  </si>
  <si>
    <t>781492211</t>
  </si>
  <si>
    <t>Montáž profilů rohových lepených flexibilním cementovým lepidlem</t>
  </si>
  <si>
    <t>-1632073929</t>
  </si>
  <si>
    <t>Obklad - dokončující práce montáž profilu lepeného flexibilním cementovým lepidlem rohového</t>
  </si>
  <si>
    <t>https://podminky.urs.cz/item/CS_URS_2024_01/781492211</t>
  </si>
  <si>
    <t>"mč. 106" (6,05+0,70*2)</t>
  </si>
  <si>
    <t>"mč. 107" (0,50+3,55+0,85+1,65)</t>
  </si>
  <si>
    <t>"mč. 108" (1,35+6,05*2+0,80*2+0,15)</t>
  </si>
  <si>
    <t>"mč. 113" (3,65+1,65+0,50+0,85)</t>
  </si>
  <si>
    <t>"mč. 114" (3,40+8,35)*2</t>
  </si>
  <si>
    <t>388</t>
  </si>
  <si>
    <t>59701</t>
  </si>
  <si>
    <t>Přechodová lišta nerez požlábková zaoblená mezi podlahou a stěnou</t>
  </si>
  <si>
    <t>-1643267108</t>
  </si>
  <si>
    <t>427,39*1,05 "Přepočtené koeficientem množství</t>
  </si>
  <si>
    <t>377</t>
  </si>
  <si>
    <t>998781111</t>
  </si>
  <si>
    <t>Přesun hmot tonážní pro obklady keramické s omezením mechanizace v objektech v do 6 m</t>
  </si>
  <si>
    <t>-989563042</t>
  </si>
  <si>
    <t>Přesun hmot pro obklady keramické stanovený z hmotnosti přesunovaného materiálu vodorovná dopravní vzdálenost do 50 m s omezením mechanizace v objektech výšky do 6 m</t>
  </si>
  <si>
    <t>https://podminky.urs.cz/item/CS_URS_2024_01/998781111</t>
  </si>
  <si>
    <t>784</t>
  </si>
  <si>
    <t>Dokončovací práce - malby a tapety</t>
  </si>
  <si>
    <t>378</t>
  </si>
  <si>
    <t>784111001</t>
  </si>
  <si>
    <t>Oprášení (ometení ) podkladu v místnostech v do 3,80 m</t>
  </si>
  <si>
    <t>-2144624917</t>
  </si>
  <si>
    <t>Oprášení (ometení) podkladu v místnostech výšky do 3,80 m</t>
  </si>
  <si>
    <t>https://podminky.urs.cz/item/CS_URS_2024_01/784111001</t>
  </si>
  <si>
    <t>"omítky" 386,95+2801,725</t>
  </si>
  <si>
    <t>"SDK" 53,972+35,67+14,46+12,478</t>
  </si>
  <si>
    <t>"odečet obkladů" -933,895</t>
  </si>
  <si>
    <t>379</t>
  </si>
  <si>
    <t>784181101</t>
  </si>
  <si>
    <t>Základní akrylátová jednonásobná bezbarvá penetrace podkladu v místnostech v do 3,80 m</t>
  </si>
  <si>
    <t>-1955386785</t>
  </si>
  <si>
    <t>Penetrace podkladu jednonásobná základní akrylátová bezbarvá v místnostech výšky do 3,80 m</t>
  </si>
  <si>
    <t>https://podminky.urs.cz/item/CS_URS_2024_01/784181101</t>
  </si>
  <si>
    <t>380</t>
  </si>
  <si>
    <t>784321031</t>
  </si>
  <si>
    <t>Dvojnásobné silikátové bílé malby v místnosti v do 3,80 m</t>
  </si>
  <si>
    <t>1609718731</t>
  </si>
  <si>
    <t>Malby silikátové dvojnásobné, bílé v místnostech výšky do 3,80 m</t>
  </si>
  <si>
    <t>https://podminky.urs.cz/item/CS_URS_2024_01/784321031</t>
  </si>
  <si>
    <t>789</t>
  </si>
  <si>
    <t>Povrchové úpravy ocelových konstrukcí a technologických zařízení</t>
  </si>
  <si>
    <t>384</t>
  </si>
  <si>
    <t>789223.R01</t>
  </si>
  <si>
    <t xml:space="preserve">Otryskání povrchů ocelových konstrukcí suché abrazivní tryskání </t>
  </si>
  <si>
    <t>1689732218</t>
  </si>
  <si>
    <t>Otryskání povrchů ocelových konstrukcí suché abrazivní tryskání</t>
  </si>
  <si>
    <t>"ocelové vazníky - stávající" (13*53,00+4*22,00)*(0,30+0,15)*2+2*22,00*(0,40+0,20*2)*2+23,00*(0,80+0,30*2)*2*8</t>
  </si>
  <si>
    <t>"ocelové trapézové plechy - stávající" 22,00*39,00</t>
  </si>
  <si>
    <t>385</t>
  </si>
  <si>
    <t>789325.R02</t>
  </si>
  <si>
    <t>Nátěr ocelových konstrukcí třídy - agresivita prostředín C4, životnost 15 let</t>
  </si>
  <si>
    <t>1769133650</t>
  </si>
  <si>
    <t>Práce a dodávky M</t>
  </si>
  <si>
    <t>33-M</t>
  </si>
  <si>
    <t>Montáže dopr.zaříz.,sklad. zař. a váh</t>
  </si>
  <si>
    <t>381</t>
  </si>
  <si>
    <t>9990101</t>
  </si>
  <si>
    <t>Demontáž stávajícího zdvihacího zařízení včetně odpojení od sítí a likvidace</t>
  </si>
  <si>
    <t>-1966436545</t>
  </si>
  <si>
    <t>382</t>
  </si>
  <si>
    <t>V-01</t>
  </si>
  <si>
    <t>D+M - spouštědlo pro zvedání/spouštění nákladu v prostorách č.m. 011 "strojovna bazénu" - kompletní dodávka a montáž dle tabulky prvků ozn. V01 a technické specifikace včetně povrchové úpravy, kotvení a všech doplňků</t>
  </si>
  <si>
    <t>379152935</t>
  </si>
  <si>
    <t>383</t>
  </si>
  <si>
    <t>V-02</t>
  </si>
  <si>
    <t>D+M - zvedací plošina se stranovým-bočním závěsem č.m. 011a "zásobování" - kompletní dodávka a montáž dle tabulky prvků ozn. V02 a technické specifikace včetně povrchové úpravy, kotvení a všech doplňků</t>
  </si>
  <si>
    <t>-303555238</t>
  </si>
  <si>
    <t>D.1.2 - Stavebně konstrukční řešení</t>
  </si>
  <si>
    <t>273326341</t>
  </si>
  <si>
    <t>Základové desky ze ŽB pro konstrukce bílých van tř. C 30/37 - S3, XC4, XD2, XA1, Dmax 22</t>
  </si>
  <si>
    <t>59444921</t>
  </si>
  <si>
    <t>Základy z betonu železového desky z betonu pro konstrukce bílých van tř. C 30/37 - S3, XC4, XD2, XA1, Dmax 22</t>
  </si>
  <si>
    <t>https://podminky.urs.cz/item/CS_URS_2024_01/273326341</t>
  </si>
  <si>
    <t>"deska bazénu" 25,96*11,10*0,35+0,55*10,50*0,107</t>
  </si>
  <si>
    <t>273356021</t>
  </si>
  <si>
    <t>Bednění základových desek ploch rovinných zřízení</t>
  </si>
  <si>
    <t>-1803364596</t>
  </si>
  <si>
    <t>Bednění základů z betonu prostého nebo železového desek pro plochy rovinné zřízení</t>
  </si>
  <si>
    <t>https://podminky.urs.cz/item/CS_URS_2024_01/273356021</t>
  </si>
  <si>
    <t>"deska bazénu" (25,96+11,10)*2*0,35</t>
  </si>
  <si>
    <t>273356022</t>
  </si>
  <si>
    <t>Bednění základových desek ploch rovinných odstranění</t>
  </si>
  <si>
    <t>2077877588</t>
  </si>
  <si>
    <t>Bednění základů z betonu prostého nebo železového desek pro plochy rovinné odstranění</t>
  </si>
  <si>
    <t>https://podminky.urs.cz/item/CS_URS_2024_01/273356022</t>
  </si>
  <si>
    <t>273366006</t>
  </si>
  <si>
    <t>Výztuž základových desek z betonářské oceli 10 505</t>
  </si>
  <si>
    <t>-1118252686</t>
  </si>
  <si>
    <t>Výztuž základů desek z oceli 10 505 (R) nebo BSt 500</t>
  </si>
  <si>
    <t>https://podminky.urs.cz/item/CS_URS_2024_01/273366006</t>
  </si>
  <si>
    <t>"deska bazénu" (25,96*11,10*0,35+0,55*10,50*0,107)*0,18</t>
  </si>
  <si>
    <t>274313711</t>
  </si>
  <si>
    <t>Základové pásy z betonu tř. C 20/25 - XC1</t>
  </si>
  <si>
    <t>1888341477</t>
  </si>
  <si>
    <t>Základy z betonu prostého pasy betonu kamenem neprokládaného tř. C 20/25 - XC1</t>
  </si>
  <si>
    <t>https://podminky.urs.cz/item/CS_URS_2024_01/274313711</t>
  </si>
  <si>
    <t>"základ přístavby" (3,85*2+18,90+0,60)*0,40*1,00</t>
  </si>
  <si>
    <t>274351121</t>
  </si>
  <si>
    <t>Zřízení bednění základových pasů rovného</t>
  </si>
  <si>
    <t>-1360377139</t>
  </si>
  <si>
    <t>Bednění základů pasů rovné zřízení</t>
  </si>
  <si>
    <t>https://podminky.urs.cz/item/CS_URS_2024_01/274351121</t>
  </si>
  <si>
    <t>"základ přístavby" (3,85*2+18,90+0,60)*0,40*2</t>
  </si>
  <si>
    <t>274351122</t>
  </si>
  <si>
    <t>Odstranění bednění základových pasů rovného</t>
  </si>
  <si>
    <t>-347463288</t>
  </si>
  <si>
    <t>Bednění základů pasů rovné odstranění</t>
  </si>
  <si>
    <t>https://podminky.urs.cz/item/CS_URS_2024_01/274351122</t>
  </si>
  <si>
    <t>279321346</t>
  </si>
  <si>
    <t>Základová zeď ze ŽB bez zvýšených nároků na prostředí tř. C 20/25 - XC1 bez výztuže</t>
  </si>
  <si>
    <t>391088989</t>
  </si>
  <si>
    <t>Základové zdi z betonu železového (bez výztuže) bez zvláštních nároků na prostředí tř. C 20/25 - XC1</t>
  </si>
  <si>
    <t>https://podminky.urs.cz/item/CS_URS_2024_01/279321346</t>
  </si>
  <si>
    <t>"základ přístavby" (3,85*2+18,90)*1,35*0,40</t>
  </si>
  <si>
    <t>1345135741</t>
  </si>
  <si>
    <t>"základ přístavby" (3,85*2+18,90)*1,35*2</t>
  </si>
  <si>
    <t>-612431769</t>
  </si>
  <si>
    <t>-445406875</t>
  </si>
  <si>
    <t>"základ přístavby" (3,85*2+18,90)*1,35*0,40*0,16</t>
  </si>
  <si>
    <t>311237111</t>
  </si>
  <si>
    <t>Zdivo jednovrstvé tepelně izolační z cihel broušených na tenkovrstvou maltu U přes 0,26 do 0,30 W/m2K tl zdiva 300 mm</t>
  </si>
  <si>
    <t>-692760888</t>
  </si>
  <si>
    <t>Zdivo jednovrstvé tepelně izolační z cihel děrovaných broušených na tenkovrstvou maltu, součinitel prostupu tepla U přes 0,26 do 0,30, tl. zdiva 300 mm</t>
  </si>
  <si>
    <t>https://podminky.urs.cz/item/CS_URS_2024_01/311237111</t>
  </si>
  <si>
    <t>"přístavby" (3,25*2+18,90)*3,37-(0,90*2,10+2,45*0,50*2+1,225*0,50)</t>
  </si>
  <si>
    <t>311238937</t>
  </si>
  <si>
    <t>Založení zdiva z cihel děrovaných broušených na zakládací maltu tloušťky přes 250 do 300 mm</t>
  </si>
  <si>
    <t>787473565</t>
  </si>
  <si>
    <t>Založení zdiva z broušených cihel na zakládací maltu, tlouštky zdiva přes 250 do 300 mm</t>
  </si>
  <si>
    <t>https://podminky.urs.cz/item/CS_URS_2024_01/311238937</t>
  </si>
  <si>
    <t>"přístavby" (3,25*2+18,90)</t>
  </si>
  <si>
    <t>334791111</t>
  </si>
  <si>
    <t>Prostup v betonových zdech z plastových trub DN do 50</t>
  </si>
  <si>
    <t>1355604413</t>
  </si>
  <si>
    <t>Prostup v betonových zdech z plastových trub průměru do DN 50</t>
  </si>
  <si>
    <t>https://podminky.urs.cz/item/CS_URS_2024_01/334791111</t>
  </si>
  <si>
    <t>334791112</t>
  </si>
  <si>
    <t>Prostup v betonových zdech z plastových trub DN do 110</t>
  </si>
  <si>
    <t>141281524</t>
  </si>
  <si>
    <t>Prostup v betonových zdech z plastových trub průměru do DN 110</t>
  </si>
  <si>
    <t>https://podminky.urs.cz/item/CS_URS_2024_01/334791112</t>
  </si>
  <si>
    <t>334791113</t>
  </si>
  <si>
    <t>Prostup v betonových zdech z plastových trub DN do 160</t>
  </si>
  <si>
    <t>-1251499585</t>
  </si>
  <si>
    <t>Prostup v betonových zdech z plastových trub průměru do DN 160</t>
  </si>
  <si>
    <t>https://podminky.urs.cz/item/CS_URS_2024_01/334791113</t>
  </si>
  <si>
    <t>334791114</t>
  </si>
  <si>
    <t>Prostup v betonových zdech z plastových trub DN do 200</t>
  </si>
  <si>
    <t>-572351006</t>
  </si>
  <si>
    <t>Prostup v betonových zdech z plastových trub průměru do DN 200</t>
  </si>
  <si>
    <t>https://podminky.urs.cz/item/CS_URS_2024_01/334791114</t>
  </si>
  <si>
    <t>334791116</t>
  </si>
  <si>
    <t>Prostup v betonových zdech z plastových trub DN do 315</t>
  </si>
  <si>
    <t>659989623</t>
  </si>
  <si>
    <t>Prostup v betonových zdech z plastových trub průměru do DN 315</t>
  </si>
  <si>
    <t>https://podminky.urs.cz/item/CS_URS_2024_01/334791116</t>
  </si>
  <si>
    <t>380326341</t>
  </si>
  <si>
    <t>Kompletní konstrukce ČOV, nádrží, vodojemů, žlabů ze ŽB pro konstrukce bílých van tř. C 30/37 - S3, XC4, XD2, XA1 tl přes 80 do 150 mm</t>
  </si>
  <si>
    <t>52003303</t>
  </si>
  <si>
    <t>Kompletní konstrukce čistíren odpadních vod, nádrží, vodojemů, kanálů z betonu železového bez výztuže a bednění pro konstrukce bílých van tř. C 30/37 - S3, XC4, XD2, XA1, tl. přes 80 do 150 mm</t>
  </si>
  <si>
    <t>https://podminky.urs.cz/item/CS_URS_2024_01/380326341</t>
  </si>
  <si>
    <t>"stěny bazénu" 25,96*2*0,175*0,15</t>
  </si>
  <si>
    <t>380326342</t>
  </si>
  <si>
    <t>Kompletní konstrukce ČOV, nádrží, vodojemů, žlabů ze ŽB pro konstrukce bílých van tř. C 30/37 - S3, XC4, XD2, XA1 tl přes 150 do 300 mm</t>
  </si>
  <si>
    <t>779290425</t>
  </si>
  <si>
    <t>Kompletní konstrukce čistíren odpadních vod, nádrží, vodojemů, kanálů z betonu železového bez výztuže a bednění pro konstrukce bílých van tř. C 30/37 - S3, XC4, XD2, XA1, tl. přes 150 do 300 mm</t>
  </si>
  <si>
    <t>https://podminky.urs.cz/item/CS_URS_2024_01/380326342</t>
  </si>
  <si>
    <t>"stěny bazénu" 25,96*2*(1,036+1,73)/2*0,30</t>
  </si>
  <si>
    <t>"stěny bazénu" 11,10*(0,77*0,26+0,70*0,25)</t>
  </si>
  <si>
    <t>380326343</t>
  </si>
  <si>
    <t>Kompletní konstrukce ČOV, nádrží, vodojemů, žlabů ze ŽB pro konstrukce bílých van tř. C 30/37 - S3, XC4, XD2, XA1 tl přes 300 mm</t>
  </si>
  <si>
    <t>872228334</t>
  </si>
  <si>
    <t>Kompletní konstrukce čistíren odpadních vod, nádrží, vodojemů, kanálů z betonu železového bez výztuže a bednění pro konstrukce bílých van tř. C 30/37 - S3, XC4, XD2, XA1, tl. přes 300 mm</t>
  </si>
  <si>
    <t>https://podminky.urs.cz/item/CS_URS_2024_01/380326343</t>
  </si>
  <si>
    <t>"stěny bazénu" 11,10*(1,036*0,42+1,73*0,42)</t>
  </si>
  <si>
    <t>"stěny bazénu" ((11,18+1,40)*2+10,20)*0,60*0,57</t>
  </si>
  <si>
    <t>"stěny bazénu" 25,96*0,60*0,40*2</t>
  </si>
  <si>
    <t>"dělící příčka jímky" 3,11*3,41*0,40</t>
  </si>
  <si>
    <t>380356231</t>
  </si>
  <si>
    <t>Bednění kompletních konstrukcí ČOV, nádrží nebo vodojemů neomítaných ploch rovinných zřízení</t>
  </si>
  <si>
    <t>2043662560</t>
  </si>
  <si>
    <t>Bednění kompletních konstrukcí čistíren odpadních vod, nádrží, vodojemů, kanálů konstrukcí neomítaných z betonu prostého nebo železového ploch rovinných zřízení</t>
  </si>
  <si>
    <t>https://podminky.urs.cz/item/CS_URS_2024_01/380356231</t>
  </si>
  <si>
    <t>"stěny bazénu" 25,96*2*0,175*2</t>
  </si>
  <si>
    <t>"stěny bazénu" 25,96*2*(1,036+1,73)/2*2</t>
  </si>
  <si>
    <t>"stěny bazénu" 11,10*(0,77+0,70)*2</t>
  </si>
  <si>
    <t>"stěny bazénu" 11,10*(1,036+1,73)*2</t>
  </si>
  <si>
    <t>"stěny bazénu" ((11,18+1,40)*2+10,20)*0,60*2</t>
  </si>
  <si>
    <t>"stěny bazénu" 25,96*0,60*2*2</t>
  </si>
  <si>
    <t>"dělící příčka jímky" 3,11*3,41*2</t>
  </si>
  <si>
    <t>380356232</t>
  </si>
  <si>
    <t>Bednění kompletních konstrukcí ČOV, nádrží nebo vodojemů neomítaných ploch rovinných odstranění</t>
  </si>
  <si>
    <t>-652965822</t>
  </si>
  <si>
    <t>Bednění kompletních konstrukcí čistíren odpadních vod, nádrží, vodojemů, kanálů konstrukcí neomítaných z betonu prostého nebo železového ploch rovinných odstranění</t>
  </si>
  <si>
    <t>https://podminky.urs.cz/item/CS_URS_2024_01/380356232</t>
  </si>
  <si>
    <t>380361006</t>
  </si>
  <si>
    <t>Výztuž kompletních konstrukcí ČOV, nádrží nebo vodojemů z betonářské oceli 10 505</t>
  </si>
  <si>
    <t>1986861889</t>
  </si>
  <si>
    <t>Výztuž kompletních konstrukcí čistíren odpadních vod, nádrží, vodojemů, kanálů z oceli 10 505 (R) nebo BSt 500</t>
  </si>
  <si>
    <t>https://podminky.urs.cz/item/CS_URS_2024_01/380361006</t>
  </si>
  <si>
    <t>"stěny bazénu" (1,363+25,707+41,691)*0,18</t>
  </si>
  <si>
    <t>411121121</t>
  </si>
  <si>
    <t>Montáž prefabrikovaných ŽB stropů ze stropních panelů š 1200 mm dl do 3800 mm</t>
  </si>
  <si>
    <t>244883729</t>
  </si>
  <si>
    <t>Montáž prefabrikovaných železobetonových stropů se zalitím spár, včetně podpěrné konstrukce, na cementovou maltu ze stropních panelů šířky do 1200 mm a délky do 3800 mm</t>
  </si>
  <si>
    <t>https://podminky.urs.cz/item/CS_URS_2024_01/411121121</t>
  </si>
  <si>
    <t>59346871.R</t>
  </si>
  <si>
    <t>panel stropní předpjatý š 1200mm v 200mm</t>
  </si>
  <si>
    <t>-326019986</t>
  </si>
  <si>
    <t>"přístavba na západní straně" 15*3,70</t>
  </si>
  <si>
    <t>59346872.R</t>
  </si>
  <si>
    <t>panel stropní předpjatý š 320mm v 200mm</t>
  </si>
  <si>
    <t>290834460</t>
  </si>
  <si>
    <t>"přístavba na západní straně" 3,70</t>
  </si>
  <si>
    <t>411121243</t>
  </si>
  <si>
    <t>Montáž prefabrikovaných ŽB stropů ze stropních desek dl přes 1800 do 2700 mm</t>
  </si>
  <si>
    <t>1510386678</t>
  </si>
  <si>
    <t>Montáž prefabrikovaných železobetonových stropů se zalitím spár, včetně podpěrné konstrukce, na cementovou maltu ze stropních desek, šířky do 600 mm a délky přes 1800 do 2700 mm</t>
  </si>
  <si>
    <t>https://podminky.urs.cz/item/CS_URS_2025_01/411121243</t>
  </si>
  <si>
    <t>"zastropení montážního otvoru" 8</t>
  </si>
  <si>
    <t>59341735.R</t>
  </si>
  <si>
    <t>deska stropní vylehčená PZD 2090x290x90mm V5</t>
  </si>
  <si>
    <t>-664000140</t>
  </si>
  <si>
    <t>Stropy deskové ze ŽB tř. C 30/37 - S3, XC4, XD2, XA1</t>
  </si>
  <si>
    <t>1843950909</t>
  </si>
  <si>
    <t>Stropy z betonu železového (bez výztuže) stropů deskových, plochých střech, desek balkonových, desek hřibových stropů včetně hlavic hřibových sloupů tř. C 30/37 - S3, XC4, XD2, XA1</t>
  </si>
  <si>
    <t>411324666.R</t>
  </si>
  <si>
    <t>Stropy deskové ze ŽB pro konstrukce bílých van tř. C 30/37 - S3, XC4, XD2, XA1</t>
  </si>
  <si>
    <t>943999047</t>
  </si>
  <si>
    <t>"deska ochozu" (14,435*(3,34+3,845)*0,20+25,63*(1,505+1,54)*0,15)</t>
  </si>
  <si>
    <t>"strop - chodba 003" 2,50*1,80*0,20</t>
  </si>
  <si>
    <t>411351011</t>
  </si>
  <si>
    <t>Zřízení bednění stropů deskových tl přes 5 do 25 cm bez podpěrné kce</t>
  </si>
  <si>
    <t>-1444948251</t>
  </si>
  <si>
    <t>Bednění stropních konstrukcí - bez podpěrné konstrukce desek tloušťky stropní desky přes 5 do 25 cm zřízení</t>
  </si>
  <si>
    <t>https://podminky.urs.cz/item/CS_URS_2024_01/411351011</t>
  </si>
  <si>
    <t>"deska ochozu" (14,435*(3,34+3,845)+25,63*(1,505+1,54))</t>
  </si>
  <si>
    <t>"strop - chodba 003" 2,50*1,80</t>
  </si>
  <si>
    <t>411351012</t>
  </si>
  <si>
    <t>Odstranění bednění stropů deskových tl přes 5 do 25 cm bez podpěrné kce</t>
  </si>
  <si>
    <t>-1990416558</t>
  </si>
  <si>
    <t>Bednění stropních konstrukcí - bez podpěrné konstrukce desek tloušťky stropní desky přes 5 do 25 cm odstranění</t>
  </si>
  <si>
    <t>https://podminky.urs.cz/item/CS_URS_2024_01/411351012</t>
  </si>
  <si>
    <t>411354233</t>
  </si>
  <si>
    <t>Bednění stropů ztracené z hraněných trapézových vln v 40 mm plech pozinkovaný tl 0,75 mm</t>
  </si>
  <si>
    <t>-826016592</t>
  </si>
  <si>
    <t>Bednění stropů ztracené ocelové žebrované ze širokých tenkostěnných ohýbaných profilů (hraněných trapézových vln), bez úpravy povrchu otevřeného podhledu, bez podpěrné konstrukce, s osazením nasucho na zdech do připravených ozubů, popř. na rovných zdech, trámech, průvlacích, do traverz s povrchem pozinkovaným, výšky vln 40 mm, tl. plechu 0,75 mm</t>
  </si>
  <si>
    <t>https://podminky.urs.cz/item/CS_URS_2024_01/411354233</t>
  </si>
  <si>
    <t>411354311</t>
  </si>
  <si>
    <t>Zřízení podpěrné konstrukce stropů výšky do 4 m tl přes 5 do 15 cm</t>
  </si>
  <si>
    <t>1926076677</t>
  </si>
  <si>
    <t>Podpěrná konstrukce stropů - desek, kleneb a skořepin výška podepření do 4 m tloušťka stropu přes 5 do 15 cm zřízení</t>
  </si>
  <si>
    <t>https://podminky.urs.cz/item/CS_URS_2024_01/411354311</t>
  </si>
  <si>
    <t>"deska ochozu" (25,63*(1,505+1,54))</t>
  </si>
  <si>
    <t>411354312</t>
  </si>
  <si>
    <t>Odstranění podpěrné konstrukce stropů výšky do 4 m tl přes 5 do 15 cm</t>
  </si>
  <si>
    <t>-1291855535</t>
  </si>
  <si>
    <t>Podpěrná konstrukce stropů - desek, kleneb a skořepin výška podepření do 4 m tloušťka stropu přes 5 do 15 cm odstranění</t>
  </si>
  <si>
    <t>https://podminky.urs.cz/item/CS_URS_2024_01/411354312</t>
  </si>
  <si>
    <t>411354313</t>
  </si>
  <si>
    <t>Zřízení podpěrné konstrukce stropů výšky do 4 m tl přes 15 do 25 cm</t>
  </si>
  <si>
    <t>1709670007</t>
  </si>
  <si>
    <t>Podpěrná konstrukce stropů - desek, kleneb a skořepin výška podepření do 4 m tloušťka stropu přes 15 do 25 cm zřízení</t>
  </si>
  <si>
    <t>https://podminky.urs.cz/item/CS_URS_2024_01/411354313</t>
  </si>
  <si>
    <t>"deska ochozu" (14,435*(3,34+3,845))</t>
  </si>
  <si>
    <t>411354314</t>
  </si>
  <si>
    <t>Odstranění podpěrné konstrukce stropů výšky do 4 m tl přes 15 do 25 cm</t>
  </si>
  <si>
    <t>359439571</t>
  </si>
  <si>
    <t>Podpěrná konstrukce stropů - desek, kleneb a skořepin výška podepření do 4 m tloušťka stropu přes 15 do 25 cm odstranění</t>
  </si>
  <si>
    <t>https://podminky.urs.cz/item/CS_URS_2024_01/411354314</t>
  </si>
  <si>
    <t>411361821</t>
  </si>
  <si>
    <t>Výztuž stropů betonářskou ocelí 10 505</t>
  </si>
  <si>
    <t>2019954452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</si>
  <si>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</si>
  <si>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https://podminky.urs.cz/item/CS_URS_2024_01/411361821</t>
  </si>
  <si>
    <t>"deska ochozu" (14,435*(3,34+3,845)*0,20+25,63*(1,505+1,54)*0,15)*0,16</t>
  </si>
  <si>
    <t>"strop - chodba 003" 2,50*1,80*0,20*0,16</t>
  </si>
  <si>
    <t>-1117272422</t>
  </si>
  <si>
    <t>1294467020</t>
  </si>
  <si>
    <t>"skladba S2" 3,25*3*14,40*0,001</t>
  </si>
  <si>
    <t>-835700756</t>
  </si>
  <si>
    <t>413941126.R</t>
  </si>
  <si>
    <t>Osazování ocelových válcovaných nosníků stropů I, IE, U, UE nebo L č. 24 a výše nebo výšky přes 220 mm včetně ukotvení ke stávajícím sloupům</t>
  </si>
  <si>
    <t>1956185133</t>
  </si>
  <si>
    <t>Osazování ocelových válcovaných nosníků ve stropech I nebo IE nebo U nebo UE nebo L č. 24 a výše nebo výšky přes 220 mm včetně ukotvení ke stávajícím sloupům</t>
  </si>
  <si>
    <t>"IPE 330" 3*6,00*50,40*0,001</t>
  </si>
  <si>
    <t>13010762</t>
  </si>
  <si>
    <t>ocel profilová jakost S235JR (11 375) průřez IPE 330</t>
  </si>
  <si>
    <t>1325708150</t>
  </si>
  <si>
    <t>0,907*1,05 "Přepočtené koeficientem množství</t>
  </si>
  <si>
    <t>417321414</t>
  </si>
  <si>
    <t>Ztužující pásy a věnce ze ŽB tř. C 20/25-XC1</t>
  </si>
  <si>
    <t>619877155</t>
  </si>
  <si>
    <t>Ztužující pásy a věnce z betonu železového (bez výztuže) tř. C 20/25-XC1</t>
  </si>
  <si>
    <t>https://podminky.urs.cz/item/CS_URS_2024_01/417321414</t>
  </si>
  <si>
    <t>"základ přístavby" (3,25*2+18,90)*0,25*0,30</t>
  </si>
  <si>
    <t>417351115</t>
  </si>
  <si>
    <t>Zřízení bednění ztužujících věnců</t>
  </si>
  <si>
    <t>-1006073160</t>
  </si>
  <si>
    <t>Bednění bočnic ztužujících pásů a věnců včetně vzpěr zřízení</t>
  </si>
  <si>
    <t>https://podminky.urs.cz/item/CS_URS_2024_01/417351115</t>
  </si>
  <si>
    <t>"základ přístavby" (3,25*2+18,90)*0,30*2</t>
  </si>
  <si>
    <t>417351116</t>
  </si>
  <si>
    <t>Odstranění bednění ztužujících věnců</t>
  </si>
  <si>
    <t>83108730</t>
  </si>
  <si>
    <t>Bednění bočnic ztužujících pásů a věnců včetně vzpěr odstranění</t>
  </si>
  <si>
    <t>https://podminky.urs.cz/item/CS_URS_2024_01/417351116</t>
  </si>
  <si>
    <t>417361821</t>
  </si>
  <si>
    <t>Výztuž ztužujících pásů a věnců betonářskou ocelí 10 505</t>
  </si>
  <si>
    <t>1590159724</t>
  </si>
  <si>
    <t>Výztuž ztužujících pásů a věnců z betonářské oceli 10 505 (R) nebo BSt 500</t>
  </si>
  <si>
    <t>https://podminky.urs.cz/item/CS_URS_2024_01/417361821</t>
  </si>
  <si>
    <t>"základ přístavby" (3,25*2+18,90)*0,25*0,30*0,16</t>
  </si>
  <si>
    <t>998012101</t>
  </si>
  <si>
    <t>Přesun hmot pro budovy monolitické s vyzdívaným obvodovým pláštěm v do 6 m</t>
  </si>
  <si>
    <t>1293412626</t>
  </si>
  <si>
    <t>Přesun hmot pro budovy občanské výstavby, bydlení, výrobu a služby nosnou svislou konstrukcí tyčovou s vyzdívaným obvodovým pláštěm vodorovná dopravní vzdálenost do 100 m základní pro budovy výšky do 6 m</t>
  </si>
  <si>
    <t>https://podminky.urs.cz/item/CS_URS_2024_01/998012101</t>
  </si>
  <si>
    <t>D.1.4 - Technická zařízení budov</t>
  </si>
  <si>
    <t>Úroveň 3:</t>
  </si>
  <si>
    <t>D.1.4-ÚT - Vytápěni</t>
  </si>
  <si>
    <t>PSV - Práce a dodávky PSV</t>
  </si>
  <si>
    <t xml:space="preserve">    727 - Zdravotechnika - požární ochrana</t>
  </si>
  <si>
    <t xml:space="preserve">    732 - Ústřední vytápění - strojovny</t>
  </si>
  <si>
    <t xml:space="preserve">    733 - Ústřední vytápění - rozvodné potrubí</t>
  </si>
  <si>
    <t xml:space="preserve">    734 - Ústřední vytápění - armatury</t>
  </si>
  <si>
    <t xml:space="preserve">    735 - Ústřední vytápění - otopná tělesa</t>
  </si>
  <si>
    <t xml:space="preserve">    783 - Dokončovací práce - nátěry</t>
  </si>
  <si>
    <t xml:space="preserve">    23-M - Montáže potrubí</t>
  </si>
  <si>
    <t>HZS - Hodinové zúčtovací sazby</t>
  </si>
  <si>
    <t>Práce a dodávky PSV</t>
  </si>
  <si>
    <t>713311211</t>
  </si>
  <si>
    <t>Montáž izolace tepelné těles plocha rovná 1x pásy s Al fólií</t>
  </si>
  <si>
    <t>1816241191</t>
  </si>
  <si>
    <t>713463213</t>
  </si>
  <si>
    <t>Montáž izolace tepelné potrubí potrubními pouzdry s Al fólií staženými Al páskou 1x D do 150 mm</t>
  </si>
  <si>
    <t>-1867079356</t>
  </si>
  <si>
    <t>63154574</t>
  </si>
  <si>
    <t>pouzdro izolační potrubní z minerální vlny s Al fólií max. 250/100°C 48/40mm</t>
  </si>
  <si>
    <t>1572818215</t>
  </si>
  <si>
    <t>63154018</t>
  </si>
  <si>
    <t>pouzdro izolační potrubní z minerální vlny s Al fólií max. 250/100°C 54/40mm</t>
  </si>
  <si>
    <t>963910931</t>
  </si>
  <si>
    <t>63154033</t>
  </si>
  <si>
    <t>pouzdro izolační potrubní z minerální vlny s Al fólií max. 250/100°C 89/60mm</t>
  </si>
  <si>
    <t>-655020821</t>
  </si>
  <si>
    <t>63154050</t>
  </si>
  <si>
    <t>pouzdro izolační potrubní z minerální vlny s Al fólií max. 250/100°C 108/80mm</t>
  </si>
  <si>
    <t>-1035587138</t>
  </si>
  <si>
    <t>63154052</t>
  </si>
  <si>
    <t>pouzdro izolační potrubní z minerální vlny s Al fólií max. 250/100°C 133/80mm</t>
  </si>
  <si>
    <t>-1599839442</t>
  </si>
  <si>
    <t>631546200</t>
  </si>
  <si>
    <t>páska samolepící ALS šířka 50 mm, délka 50 m</t>
  </si>
  <si>
    <t>-1956752643</t>
  </si>
  <si>
    <t>63150982</t>
  </si>
  <si>
    <t>rohož izolační z minerální vlny lamelová s Al fólií 25-40kg/m3 tl 40mm</t>
  </si>
  <si>
    <t>1231393380</t>
  </si>
  <si>
    <t>998713101</t>
  </si>
  <si>
    <t>Přesun hmot tonážní pro izolace tepelné v objektech v do 6 m</t>
  </si>
  <si>
    <t>1199214009</t>
  </si>
  <si>
    <t>998713192</t>
  </si>
  <si>
    <t>Příplatek k přesunu hmot tonážní 713 za zvětšený přesun do 100 m</t>
  </si>
  <si>
    <t>-2113569919</t>
  </si>
  <si>
    <t>727</t>
  </si>
  <si>
    <t>Zdravotechnika - požární ochrana</t>
  </si>
  <si>
    <t>727111001</t>
  </si>
  <si>
    <t>Trubní ucpávka ocelového potrubí bez izolace DN 25 stěnou tl 100 mm požární odolnost EI 120</t>
  </si>
  <si>
    <t>1282945102</t>
  </si>
  <si>
    <t>727111007</t>
  </si>
  <si>
    <t>Trubní ucpávka ocelového potrubí bez izolace DN 125 stěnou tl 100 mm požární odolnost EI 120</t>
  </si>
  <si>
    <t>-1536380305</t>
  </si>
  <si>
    <t>732</t>
  </si>
  <si>
    <t>Ústřední vytápění - strojovny</t>
  </si>
  <si>
    <t>1001</t>
  </si>
  <si>
    <t>Montáž deskového výměníku</t>
  </si>
  <si>
    <t>ks</t>
  </si>
  <si>
    <t>1993259454</t>
  </si>
  <si>
    <t>732110812</t>
  </si>
  <si>
    <t>Demontáž rozdělovače nebo sběrače DN přes 100 do 200</t>
  </si>
  <si>
    <t>1016534565</t>
  </si>
  <si>
    <t>732111139</t>
  </si>
  <si>
    <t>Tělesa rozdělovačů a sběračů DN 200 z trub ocelových bezešvých</t>
  </si>
  <si>
    <t>1067881943</t>
  </si>
  <si>
    <t>732111239</t>
  </si>
  <si>
    <t>Příplatek k rozdělovačům a sběračům za každých dalších 0,5 m tělesa DN 200</t>
  </si>
  <si>
    <t>-1625953813</t>
  </si>
  <si>
    <t>732111315</t>
  </si>
  <si>
    <t>Trubková hrdla rozdělovačů a sběračů bez přírub DN 32</t>
  </si>
  <si>
    <t>1786762942</t>
  </si>
  <si>
    <t>732111316</t>
  </si>
  <si>
    <t>Trubková hrdla rozdělovačů a sběračů bez přírub DN 40</t>
  </si>
  <si>
    <t>-1039469285</t>
  </si>
  <si>
    <t>732111318</t>
  </si>
  <si>
    <t>Trubková hrdla rozdělovačů a sběračů bez přírub DN 50</t>
  </si>
  <si>
    <t>-848274889</t>
  </si>
  <si>
    <t>732111332</t>
  </si>
  <si>
    <t>Trubková hrdla rozdělovačů a sběračů bez přírub DN 125</t>
  </si>
  <si>
    <t>-9861949</t>
  </si>
  <si>
    <t>732199100</t>
  </si>
  <si>
    <t>Montáž a dodávka orientačních štítků</t>
  </si>
  <si>
    <t>828661292</t>
  </si>
  <si>
    <t>732212815</t>
  </si>
  <si>
    <t>Demontáž ohříváku zásobníkového stojatého obsah do 1600 l</t>
  </si>
  <si>
    <t>-1259700899</t>
  </si>
  <si>
    <t>732420811</t>
  </si>
  <si>
    <t>Demontáž čerpadla oběhového spirálního DN 25</t>
  </si>
  <si>
    <t>1699849266</t>
  </si>
  <si>
    <t>732421404</t>
  </si>
  <si>
    <t>Čerpadlo teplovodní mokroběžné závitové oběhové DN 25 výtlak do 4,0 m průtok 2,7 m3/h PN 10 pro vytápění 230V 50W</t>
  </si>
  <si>
    <t>-38450416</t>
  </si>
  <si>
    <t>732421419</t>
  </si>
  <si>
    <t>Čerpadlo teplovodní mokroběžné závitové oběhové DN 25 výtlak do 8,0 m průtok 4,0 m3/h PN 10 pro vytápění 230V 75 W</t>
  </si>
  <si>
    <t>-543117253</t>
  </si>
  <si>
    <t>732421472</t>
  </si>
  <si>
    <t>Čerpadlo teplovodní mokroběžné závitové oběhové DN 32 výtlak do 8,0 m průtok 5,0 m3/h PN 10 pro vytápění 230V 100W</t>
  </si>
  <si>
    <t>-200055214</t>
  </si>
  <si>
    <t>732422531</t>
  </si>
  <si>
    <t>Čerpadlo teplovodní mokroběžné přírubové DN 65 výtlak do 6 m průtok 23,5 m3/h jednodílné pro vytápění 230V 600W</t>
  </si>
  <si>
    <t>-757817161</t>
  </si>
  <si>
    <t>732422532</t>
  </si>
  <si>
    <t>Čerpadlo teplovodní mokroběžné přírubové DN 65 výtlak do 9 m průtok 26,5 m3/h jednodílné pro vytápění 230V 600W</t>
  </si>
  <si>
    <t>1856657364</t>
  </si>
  <si>
    <t>732429212</t>
  </si>
  <si>
    <t>Montáž čerpadla oběhového mokroběžného závitového DN 25</t>
  </si>
  <si>
    <t>-190467940</t>
  </si>
  <si>
    <t>732429215</t>
  </si>
  <si>
    <t>Montáž čerpadla oběhového mokroběžného závitového DN 32</t>
  </si>
  <si>
    <t>-1962798571</t>
  </si>
  <si>
    <t>732429227</t>
  </si>
  <si>
    <t>Montáž čerpadla oběhového mokroběžného přírubového DN 65 jednodílné</t>
  </si>
  <si>
    <t>-362311909</t>
  </si>
  <si>
    <t>1000</t>
  </si>
  <si>
    <t>deskový nerezový výměník pájený pro TeV 70kW Út 70/50°C vnější závit vč izolace</t>
  </si>
  <si>
    <t>-560818795</t>
  </si>
  <si>
    <t>998732101</t>
  </si>
  <si>
    <t>Přesun hmot tonážní pro strojovny v objektech v do 6 m</t>
  </si>
  <si>
    <t>-1697593046</t>
  </si>
  <si>
    <t>998732193</t>
  </si>
  <si>
    <t>Příplatek k přesunu hmot tonážnímu pro strojovny za zvětšený přesun do 500 m</t>
  </si>
  <si>
    <t>1453907269</t>
  </si>
  <si>
    <t>733</t>
  </si>
  <si>
    <t>Ústřední vytápění - rozvodné potrubí</t>
  </si>
  <si>
    <t>733110803</t>
  </si>
  <si>
    <t>Demontáž potrubí ocelového závitového DN do 15</t>
  </si>
  <si>
    <t>-1085126019</t>
  </si>
  <si>
    <t>733110806</t>
  </si>
  <si>
    <t>Demontáž potrubí ocelového závitového DN přes 15 do 32</t>
  </si>
  <si>
    <t>1197404585</t>
  </si>
  <si>
    <t>733110808</t>
  </si>
  <si>
    <t>Demontáž potrubí ocelového závitového DN přes 32 do 50</t>
  </si>
  <si>
    <t>617172688</t>
  </si>
  <si>
    <t>733111103</t>
  </si>
  <si>
    <t>Potrubí ocelové závitové černé bezešvé běžné nízkotlaké DN 15</t>
  </si>
  <si>
    <t>-958749271</t>
  </si>
  <si>
    <t>733111104</t>
  </si>
  <si>
    <t>Potrubí ocelové závitové černé bezešvé běžné nízkotlaké DN 20</t>
  </si>
  <si>
    <t>-476538323</t>
  </si>
  <si>
    <t>733111105</t>
  </si>
  <si>
    <t>Potrubí ocelové závitové černé bezešvé běžné nízkotlaké DN 25</t>
  </si>
  <si>
    <t>-1181288224</t>
  </si>
  <si>
    <t>733111106</t>
  </si>
  <si>
    <t>Potrubí ocelové závitové černé bezešvé běžné nízkotlaké DN 32</t>
  </si>
  <si>
    <t>2002647197</t>
  </si>
  <si>
    <t>733111107</t>
  </si>
  <si>
    <t>Potrubí ocelové závitové černé bezešvé běžné nízkotlaké DN 40</t>
  </si>
  <si>
    <t>-2052215528</t>
  </si>
  <si>
    <t>733111108</t>
  </si>
  <si>
    <t>Potrubí ocelové závitové černé bezešvé běžné nízkotlaké DN 50</t>
  </si>
  <si>
    <t>2073899500</t>
  </si>
  <si>
    <t>733113113</t>
  </si>
  <si>
    <t>Příplatek k potrubí z trubek ocelových černých závitových za zhotovení závitové ocelové přípojky DN 15</t>
  </si>
  <si>
    <t>-1032547644</t>
  </si>
  <si>
    <t>733113115</t>
  </si>
  <si>
    <t>Příplatek k potrubí z trubek ocelových černých závitových za zhotovení závitové ocelové přípojky DN 25</t>
  </si>
  <si>
    <t>-568065930</t>
  </si>
  <si>
    <t>733120832</t>
  </si>
  <si>
    <t>Demontáž potrubí ocelového hladkého D přes 89 do 133</t>
  </si>
  <si>
    <t>1590459705</t>
  </si>
  <si>
    <t>733121125</t>
  </si>
  <si>
    <t>Potrubí ocelové hladké bezešvé nízkotlaké spojované svařováním D 89x3,6 mm</t>
  </si>
  <si>
    <t>1599565669</t>
  </si>
  <si>
    <t>733121128</t>
  </si>
  <si>
    <t>Potrubí ocelové hladké bezešvé nízkotlaké spojované svařováním D 108x4,0 mm</t>
  </si>
  <si>
    <t>-2086489833</t>
  </si>
  <si>
    <t>733121133</t>
  </si>
  <si>
    <t>Potrubí ocelové hladké bezešvé nízkotlaké spojované svařováním D 133x4,0 mm</t>
  </si>
  <si>
    <t>-845188841</t>
  </si>
  <si>
    <t>733123132</t>
  </si>
  <si>
    <t>Příplatek k potrubí ocelovému hladkému za zhotovení přípojky z trubek ocelových hladkých D 133x4,0 mm</t>
  </si>
  <si>
    <t>1109876796</t>
  </si>
  <si>
    <t>733131104</t>
  </si>
  <si>
    <t>Kompenzátor pro ocelové potrubí pryžový G 1 PN 16 do 100°C závitový</t>
  </si>
  <si>
    <t>437410005</t>
  </si>
  <si>
    <t>733131105</t>
  </si>
  <si>
    <t>Kompenzátor pro ocelové potrubí pryžový G 5/4 PN 16 do 100°C závitový</t>
  </si>
  <si>
    <t>-167846997</t>
  </si>
  <si>
    <t>733131106</t>
  </si>
  <si>
    <t>Kompenzátor pro ocelové potrubí pryžový G 6/4 PN 16 do 100°C závitový</t>
  </si>
  <si>
    <t>-1157224096</t>
  </si>
  <si>
    <t>733190107</t>
  </si>
  <si>
    <t>Zkouška těsnosti potrubí ocelové závitové DN do 40</t>
  </si>
  <si>
    <t>1498396457</t>
  </si>
  <si>
    <t>733190108</t>
  </si>
  <si>
    <t>Zkouška těsnosti potrubí ocelové závitové DN přes 40 do 50</t>
  </si>
  <si>
    <t>-1367899228</t>
  </si>
  <si>
    <t>733190225</t>
  </si>
  <si>
    <t>Zkouška těsnosti potrubí ocelové hladké D přes 60,3x2,9 do 89x5,0</t>
  </si>
  <si>
    <t>-1354733530</t>
  </si>
  <si>
    <t>733190232</t>
  </si>
  <si>
    <t>Zkouška těsnosti potrubí ocelové hladké D přes 89x5,0 do 133x5,0</t>
  </si>
  <si>
    <t>-1148347569</t>
  </si>
  <si>
    <t>733191823</t>
  </si>
  <si>
    <t>Odřezání držáku potrubí třmenového D přes 44,5 do 76 bez demontáže podpěr, konzol nebo výložníků</t>
  </si>
  <si>
    <t>-271544190</t>
  </si>
  <si>
    <t>733191828</t>
  </si>
  <si>
    <t>Odřezání držáku potrubí třmenového D přes 76 do 108 bez demontáže podpěr, konzol nebo výložníků</t>
  </si>
  <si>
    <t>1654678028</t>
  </si>
  <si>
    <t>733193810</t>
  </si>
  <si>
    <t>Rozřezání konzoly, podpěry nebo výložníku pro potrubí z L profilu do 50x50x5 mm</t>
  </si>
  <si>
    <t>-1734889797</t>
  </si>
  <si>
    <t>733222302</t>
  </si>
  <si>
    <t>Potrubí měděné polotvrdé spojované lisováním D 15x1 mm</t>
  </si>
  <si>
    <t>1317575381</t>
  </si>
  <si>
    <t>733222304</t>
  </si>
  <si>
    <t>Potrubí měděné polotvrdé spojované lisováním D 22x1 mm</t>
  </si>
  <si>
    <t>47018871</t>
  </si>
  <si>
    <t>733223304</t>
  </si>
  <si>
    <t>Potrubí měděné tvrdé spojované lisováním D 28x1,5 mm</t>
  </si>
  <si>
    <t>-194639005</t>
  </si>
  <si>
    <t>733223305</t>
  </si>
  <si>
    <t>Potrubí měděné tvrdé spojované lisováním D 35x1,5 mm</t>
  </si>
  <si>
    <t>-1256899976</t>
  </si>
  <si>
    <t>733223306</t>
  </si>
  <si>
    <t>Potrubí měděné tvrdé spojované lisováním D 42x1,5 mm</t>
  </si>
  <si>
    <t>1218847077</t>
  </si>
  <si>
    <t>733291101</t>
  </si>
  <si>
    <t>Zkouška těsnosti potrubí měděné D do 35x1,5</t>
  </si>
  <si>
    <t>-343427981</t>
  </si>
  <si>
    <t>733291102</t>
  </si>
  <si>
    <t>Zkouška těsnosti potrubí měděné D přes 35x1,5 do 64x2</t>
  </si>
  <si>
    <t>2050609324</t>
  </si>
  <si>
    <t>733322102</t>
  </si>
  <si>
    <t>Potrubí plastové z PE-X AL spojované násuvnou plastovou objímkou D 16x2</t>
  </si>
  <si>
    <t>535328549</t>
  </si>
  <si>
    <t>733322103</t>
  </si>
  <si>
    <t>Potrubí plastové z PE-X AL spojované násuvnou plastovou objímkou D22x2</t>
  </si>
  <si>
    <t>1660874833</t>
  </si>
  <si>
    <t>733322105</t>
  </si>
  <si>
    <t>Potrubí plastové z PE-X AL spojované násuvnou plastovou objímkou D 26x3</t>
  </si>
  <si>
    <t>532410191</t>
  </si>
  <si>
    <t>733322106</t>
  </si>
  <si>
    <t>Potrubí plastové z PE-X AL spojované násuvnou plastovou objímkou D 32x3</t>
  </si>
  <si>
    <t>-1685999297</t>
  </si>
  <si>
    <t>733391101</t>
  </si>
  <si>
    <t>Zkouška těsnosti potrubí plastové D do 32x3,0</t>
  </si>
  <si>
    <t>-161610644</t>
  </si>
  <si>
    <t>733811241</t>
  </si>
  <si>
    <t>Ochrana potrubí ústředního vytápění termoizolačními trubicemi z PE tl přes 13 do 20 mm DN do 22 mm</t>
  </si>
  <si>
    <t>510175300</t>
  </si>
  <si>
    <t>733811252</t>
  </si>
  <si>
    <t>Ochrana potrubí ústředního vytápění termoizolačními trubicemi z PE tl přes 20 do 25 mm DN přes 22 do 45 mm</t>
  </si>
  <si>
    <t>925711377</t>
  </si>
  <si>
    <t>998733101</t>
  </si>
  <si>
    <t>Přesun hmot tonážní pro rozvody potrubí v objektech v do 6 m</t>
  </si>
  <si>
    <t>-350499960</t>
  </si>
  <si>
    <t>998733193</t>
  </si>
  <si>
    <t>Příplatek k přesunu hmot tonážnímu pro rozvody potrubí za zvětšený přesun do 500 m</t>
  </si>
  <si>
    <t>-1419447920</t>
  </si>
  <si>
    <t>734</t>
  </si>
  <si>
    <t>Ústřední vytápění - armatury</t>
  </si>
  <si>
    <t>R40007</t>
  </si>
  <si>
    <t>Tlakově chráněný regulační ventil DN50 motorický pohon</t>
  </si>
  <si>
    <t>-1619000061</t>
  </si>
  <si>
    <t>R40005</t>
  </si>
  <si>
    <t>Tlakově chráněný regulační ventil DN32 motorický pohon</t>
  </si>
  <si>
    <t>805164274</t>
  </si>
  <si>
    <t>R40007a</t>
  </si>
  <si>
    <t>Tlakově chráněný regulační ventil DN50</t>
  </si>
  <si>
    <t>176122956</t>
  </si>
  <si>
    <t>81</t>
  </si>
  <si>
    <t>R40008</t>
  </si>
  <si>
    <t>Tlakově chráněný regulační ventil DN80</t>
  </si>
  <si>
    <t>2137401110</t>
  </si>
  <si>
    <t>R40008a</t>
  </si>
  <si>
    <t>Tlakově chráněný regulační ventil DN80 motorický pohon</t>
  </si>
  <si>
    <t>-676196446</t>
  </si>
  <si>
    <t>R40007R</t>
  </si>
  <si>
    <t>Seřízení balančního ventilu</t>
  </si>
  <si>
    <t>671003724</t>
  </si>
  <si>
    <t>734100812</t>
  </si>
  <si>
    <t>Demontáž armatury přírubové se dvěma přírubami DN přes 50 do 100</t>
  </si>
  <si>
    <t>838085750</t>
  </si>
  <si>
    <t>734109216</t>
  </si>
  <si>
    <t>Montáž armatury přírubové se dvěma přírubami PN 16 DN 80</t>
  </si>
  <si>
    <t>-1011965835</t>
  </si>
  <si>
    <t>734109217</t>
  </si>
  <si>
    <t>Montáž armatury přírubové se dvěma přírubami PN 16 DN 100</t>
  </si>
  <si>
    <t>123633164</t>
  </si>
  <si>
    <t>734109218</t>
  </si>
  <si>
    <t>Montáž armatury přírubové se dvěma přírubami PN 16 DN 125</t>
  </si>
  <si>
    <t>-588970533</t>
  </si>
  <si>
    <t>734163430</t>
  </si>
  <si>
    <t>Filtr DN 125 PN 16 do 300°C z uhlíkové oceli s vypouštěcí zátkou</t>
  </si>
  <si>
    <t>-537749188</t>
  </si>
  <si>
    <t>734192321</t>
  </si>
  <si>
    <t>Klapka přírubová zpětná DN 125 PN 16 do 100°C samočinná</t>
  </si>
  <si>
    <t>-441843880</t>
  </si>
  <si>
    <t>734193117</t>
  </si>
  <si>
    <t>Klapka mezipřírubová uzavírací DN 100 PN 16 do 120°C disk tvárná litina</t>
  </si>
  <si>
    <t>-165948034</t>
  </si>
  <si>
    <t>734193118</t>
  </si>
  <si>
    <t>Klapka mezipřírubová uzavírací DN 125 PN 16 do 120°C disk tvárná litina</t>
  </si>
  <si>
    <t>-1501036078</t>
  </si>
  <si>
    <t>734200821</t>
  </si>
  <si>
    <t>Demontáž armatury závitové se dvěma závity přes G 1/2 do G 1/2</t>
  </si>
  <si>
    <t>-84556464</t>
  </si>
  <si>
    <t>734200823</t>
  </si>
  <si>
    <t>Demontáž armatury závitové se dvěma závity přes G 1 přes G 1 do G 6/4</t>
  </si>
  <si>
    <t>-1311784911</t>
  </si>
  <si>
    <t>734209103</t>
  </si>
  <si>
    <t>Montáž armatury závitové s jedním závitem G 1/2</t>
  </si>
  <si>
    <t>-666845412</t>
  </si>
  <si>
    <t>734209113</t>
  </si>
  <si>
    <t>Montáž armatury závitové s dvěma závity G 1/2</t>
  </si>
  <si>
    <t>1078153072</t>
  </si>
  <si>
    <t>734209114</t>
  </si>
  <si>
    <t>Montáž armatury závitové s dvěma závity G 3/4</t>
  </si>
  <si>
    <t>1930769400</t>
  </si>
  <si>
    <t>734209115</t>
  </si>
  <si>
    <t>Montáž armatury závitové s dvěma závity G 1</t>
  </si>
  <si>
    <t>338086272</t>
  </si>
  <si>
    <t>734209116</t>
  </si>
  <si>
    <t>Montáž armatury závitové s dvěma závity G 5/4</t>
  </si>
  <si>
    <t>-1543049529</t>
  </si>
  <si>
    <t>734209117</t>
  </si>
  <si>
    <t>Montáž armatury závitové s dvěma závity G 6/4</t>
  </si>
  <si>
    <t>758070097</t>
  </si>
  <si>
    <t>734209118</t>
  </si>
  <si>
    <t>Montáž armatury závitové s dvěma závity G 2</t>
  </si>
  <si>
    <t>-190390236</t>
  </si>
  <si>
    <t>734211127</t>
  </si>
  <si>
    <t>Ventil závitový odvzdušňovací G 1/2 PN 14 do 120°C automatický se zpětnou klapkou otopných těles</t>
  </si>
  <si>
    <t>1974249998</t>
  </si>
  <si>
    <t>734220112</t>
  </si>
  <si>
    <t>Ventil závitový regulační přímý G 1/2 PN 25 do 120°C vyvažovací bez vypouštění</t>
  </si>
  <si>
    <t>-519624637</t>
  </si>
  <si>
    <t>734220113</t>
  </si>
  <si>
    <t>Ventil závitový regulační přímý G 3/4 PN 25 do 120°C vyvažovací bez vypouštění</t>
  </si>
  <si>
    <t>1649549019</t>
  </si>
  <si>
    <t>734220114</t>
  </si>
  <si>
    <t>Ventil závitový regulační přímý G 1 PN 25 do 120°C vyvažovací bez vypouštění</t>
  </si>
  <si>
    <t>1201987985</t>
  </si>
  <si>
    <t>734220115</t>
  </si>
  <si>
    <t>Ventil závitový regulační přímý G 5/4 PN 25 do 120°C vyvažovací bez vypouštění</t>
  </si>
  <si>
    <t>-1110250861</t>
  </si>
  <si>
    <t>734221682</t>
  </si>
  <si>
    <t>Termostatická hlavice kapalinová PN 10 do 110°C otopných těles VK</t>
  </si>
  <si>
    <t>-2002024007</t>
  </si>
  <si>
    <t>734242412</t>
  </si>
  <si>
    <t>Ventil závitový zpětný přímý G 1/2 PN 16 do 110°C</t>
  </si>
  <si>
    <t>-1580659416</t>
  </si>
  <si>
    <t>734242413</t>
  </si>
  <si>
    <t>Ventil závitový zpětný přímý G 3/4 PN 16 do 110°C</t>
  </si>
  <si>
    <t>-370001697</t>
  </si>
  <si>
    <t>734242415</t>
  </si>
  <si>
    <t>Ventil závitový zpětný přímý G 5/4 PN 16 do 110°C</t>
  </si>
  <si>
    <t>1577277433</t>
  </si>
  <si>
    <t>734242416</t>
  </si>
  <si>
    <t>Ventil závitový zpětný přímý G 6/4 PN 16 do 110°C</t>
  </si>
  <si>
    <t>2126354739</t>
  </si>
  <si>
    <t>734242417</t>
  </si>
  <si>
    <t>Ventil závitový zpětný přímý G 2 PN 16 do 110°C</t>
  </si>
  <si>
    <t>-113183212</t>
  </si>
  <si>
    <t>734261403</t>
  </si>
  <si>
    <t>Armatura připojovací rohová G 3/4x18 PN 10 do 110°C radiátorů typu VK</t>
  </si>
  <si>
    <t>-226794256</t>
  </si>
  <si>
    <t>734291254</t>
  </si>
  <si>
    <t>Filtr závitový pro topné a chladicí systémy přímý G 3/4 PN 16 do 160°C s vnitřními závity</t>
  </si>
  <si>
    <t>1231046343</t>
  </si>
  <si>
    <t>734291256</t>
  </si>
  <si>
    <t>Filtr závitový pro topné a chladicí systémy přímý G 1 1/4 PN 16 do 160°C s vnitřními závity</t>
  </si>
  <si>
    <t>1820877871</t>
  </si>
  <si>
    <t>734291257</t>
  </si>
  <si>
    <t>Filtr závitový pro topné a chladicí systémy přímý G 1 1/2 PN 16 do 160°C s vnitřními závity</t>
  </si>
  <si>
    <t>-917960671</t>
  </si>
  <si>
    <t>734291258</t>
  </si>
  <si>
    <t>Filtr závitový pro topné a chladicí systémy přímý G 2 PN 16 do 160°C s vnitřními závity</t>
  </si>
  <si>
    <t>-599546290</t>
  </si>
  <si>
    <t>734292713</t>
  </si>
  <si>
    <t>Kohout kulový přímý G 1/2 PN 42 do 185°C vnitřní závit</t>
  </si>
  <si>
    <t>-465015883</t>
  </si>
  <si>
    <t>734292714</t>
  </si>
  <si>
    <t>Kohout kulový přímý G 3/4 PN 42 do 185°C vnitřní závit</t>
  </si>
  <si>
    <t>-1320321215</t>
  </si>
  <si>
    <t>734292715</t>
  </si>
  <si>
    <t>Kohout kulový přímý G 1 PN 42 do 185°C vnitřní závit</t>
  </si>
  <si>
    <t>-334837532</t>
  </si>
  <si>
    <t>734292716</t>
  </si>
  <si>
    <t>Kohout kulový přímý G 1 1/4 PN 42 do 185°C vnitřní závit</t>
  </si>
  <si>
    <t>1772454929</t>
  </si>
  <si>
    <t>734292717</t>
  </si>
  <si>
    <t>Kohout kulový přímý G 1 1/2 PN 42 do 185°C vnitřní závit</t>
  </si>
  <si>
    <t>-907582150</t>
  </si>
  <si>
    <t>734292718</t>
  </si>
  <si>
    <t>Kohout kulový přímý G 2 PN 42 do 185°C vnitřní závit</t>
  </si>
  <si>
    <t>-1003867735</t>
  </si>
  <si>
    <t>734295021</t>
  </si>
  <si>
    <t>Směšovací ventil otopných a chladicích systémů závitový třícestný G 1/2" se servomotorem kv1,6</t>
  </si>
  <si>
    <t>-651291555</t>
  </si>
  <si>
    <t>734295022</t>
  </si>
  <si>
    <t>Směšovací ventil otopných a chladicích systémů závitový třícestný G 1" se servomotorem KV 6,3</t>
  </si>
  <si>
    <t>432839785</t>
  </si>
  <si>
    <t>734411103</t>
  </si>
  <si>
    <t>Teploměr technický s pevným stonkem a jímkou zadní připojení průměr 63 mm délky 100 mm</t>
  </si>
  <si>
    <t>-1631731737</t>
  </si>
  <si>
    <t>734411131</t>
  </si>
  <si>
    <t>Teploměr technický s pevným stonkem a jímkou spodní připojení průměr 80 mm délky 50 mm</t>
  </si>
  <si>
    <t>1987909291</t>
  </si>
  <si>
    <t>734421101</t>
  </si>
  <si>
    <t>Tlakoměr s pevným stonkem a zpětnou klapkou tlak 0-16 bar průměr 50 mm spodní připojení</t>
  </si>
  <si>
    <t>-1227167024</t>
  </si>
  <si>
    <t>734424101</t>
  </si>
  <si>
    <t>Kondenzační smyčka k přivaření zahnutá PN 250 do 300°C</t>
  </si>
  <si>
    <t>737605276</t>
  </si>
  <si>
    <t>734499211</t>
  </si>
  <si>
    <t>Montáž návarku M 20x1,5</t>
  </si>
  <si>
    <t>625547828</t>
  </si>
  <si>
    <t>998734101</t>
  </si>
  <si>
    <t>Přesun hmot tonážní pro armatury v objektech v do 6 m</t>
  </si>
  <si>
    <t>1378630007</t>
  </si>
  <si>
    <t>998734193</t>
  </si>
  <si>
    <t>Příplatek k přesunu hmot tonážnímu pro armatury za zvětšený přesun do 500 m</t>
  </si>
  <si>
    <t>2064401722</t>
  </si>
  <si>
    <t>R734261403</t>
  </si>
  <si>
    <t>Armatura připojovací rohová G 3/4x18 PN 10 do 110°C radiátorů typu MM</t>
  </si>
  <si>
    <t>-2039308004</t>
  </si>
  <si>
    <t>734291123</t>
  </si>
  <si>
    <t>Kohout plnící a vypouštěcí G 1/2 PN 10 do 90°C závitový</t>
  </si>
  <si>
    <t>707677444</t>
  </si>
  <si>
    <t>735</t>
  </si>
  <si>
    <t>Ústřední vytápění - otopná tělesa</t>
  </si>
  <si>
    <t>735000911</t>
  </si>
  <si>
    <t>Vyregulování ventilu nebo kohoutu dvojregulačního s ručním ovládáním</t>
  </si>
  <si>
    <t>2038075457</t>
  </si>
  <si>
    <t>735000912</t>
  </si>
  <si>
    <t>Vyregulování ventilu nebo kohoutu dvojregulačního s termostatickým ovládáním</t>
  </si>
  <si>
    <t>-755455339</t>
  </si>
  <si>
    <t>735111810</t>
  </si>
  <si>
    <t>Demontáž otopného tělesa litinového článkového</t>
  </si>
  <si>
    <t>878889050</t>
  </si>
  <si>
    <t>735152671</t>
  </si>
  <si>
    <t>Otopné těleso panelové VKM8 třídeskové 3 přídavné přestupní plochy výška/délka 600/400 mm výkon 962 W</t>
  </si>
  <si>
    <t>-183631161</t>
  </si>
  <si>
    <t>735152674</t>
  </si>
  <si>
    <t>Otopné těleso panelové VKM8 třídeskové 3 přídavné přestupní plochy výška/délka 600/700 mm výkon 1684 W</t>
  </si>
  <si>
    <t>-1564480736</t>
  </si>
  <si>
    <t>735152675</t>
  </si>
  <si>
    <t>Otopné těleso panelové VKM8 třídeskové 3 přídavné přestupní plochy výška/délka 600/800 mm výkon 1925 W</t>
  </si>
  <si>
    <t>1178571836</t>
  </si>
  <si>
    <t>735152676</t>
  </si>
  <si>
    <t>Otopné těleso panelové VKM8 třídeskové 3 přídavné přestupní plochy výška/délka 600/900 mm výkon 2165 W</t>
  </si>
  <si>
    <t>-645635017</t>
  </si>
  <si>
    <t>735152680</t>
  </si>
  <si>
    <t>Otopné těleso panelové VKM8 třídeskové 3 přídavné přestupní plochy výška/délka 600/1400 mm výkon 3368 W</t>
  </si>
  <si>
    <t>-874387495</t>
  </si>
  <si>
    <t>735152683</t>
  </si>
  <si>
    <t>Otopné těleso panelové VKM8 třídeskové 3 přídavné přestupní plochy výška/délka 600/2000 mm výkon 4812 W</t>
  </si>
  <si>
    <t>2002563403</t>
  </si>
  <si>
    <t>735159330</t>
  </si>
  <si>
    <t>Montáž otopných těles panelových třířadých dl přes 1500 do 1980 mm</t>
  </si>
  <si>
    <t>-1519199834</t>
  </si>
  <si>
    <t>735160121</t>
  </si>
  <si>
    <t>Otopné těleso trubkové teplovodní výška/délka 1 220/450 mm</t>
  </si>
  <si>
    <t>-2122180803</t>
  </si>
  <si>
    <t>735160123</t>
  </si>
  <si>
    <t>Otopné těleso trubkové teplovodní výška/délka 1 220/600 mm</t>
  </si>
  <si>
    <t>2128518910</t>
  </si>
  <si>
    <t>735160142</t>
  </si>
  <si>
    <t>Otopné těleso trubkové teplovodní výška/délka 1 820/500 mm</t>
  </si>
  <si>
    <t>-939017540</t>
  </si>
  <si>
    <t>735160144</t>
  </si>
  <si>
    <t>Otopné těleso trubkové teplovodní výška/délka 1 820/750 mm</t>
  </si>
  <si>
    <t>-242615646</t>
  </si>
  <si>
    <t>735164511</t>
  </si>
  <si>
    <t>Montáž otopného tělesa trubkového na stěnu výšky tělesa do 1500 mm</t>
  </si>
  <si>
    <t>-526432185</t>
  </si>
  <si>
    <t>735164512</t>
  </si>
  <si>
    <t>Montáž otopného tělesa trubkového na stěnu výšky tělesa přes 1500 mm</t>
  </si>
  <si>
    <t>616807677</t>
  </si>
  <si>
    <t>735191903</t>
  </si>
  <si>
    <t>Vyčištění otopných těles ocelových nebo hliníkových proplachem vodou</t>
  </si>
  <si>
    <t>-107050664</t>
  </si>
  <si>
    <t>735191910</t>
  </si>
  <si>
    <t>Napuštění vody do otopných těles</t>
  </si>
  <si>
    <t>872491673</t>
  </si>
  <si>
    <t>735291800</t>
  </si>
  <si>
    <t>Demontáž konzoly nebo držáku otopných těles, registrů nebo konvektorů do odpadu</t>
  </si>
  <si>
    <t>149159946</t>
  </si>
  <si>
    <t>735494811</t>
  </si>
  <si>
    <t>Vypuštění vody z otopných těles</t>
  </si>
  <si>
    <t>-2081354375</t>
  </si>
  <si>
    <t>735511010</t>
  </si>
  <si>
    <t>Podlahové vytápění - rozvodné potrubí polyethylen PE-Xa 17x2,0 mm pro systémovou desku rozteč 150 mm</t>
  </si>
  <si>
    <t>118796940</t>
  </si>
  <si>
    <t>735511033</t>
  </si>
  <si>
    <t>Podlahové vytápění - rozvodné potrubí polyethylen PE-Xa 20x2,0 mm pro kari síť rozteč 150 mm</t>
  </si>
  <si>
    <t>1152017248</t>
  </si>
  <si>
    <t>735511061</t>
  </si>
  <si>
    <t>Podlahové vytápění - krycí a separační PE fólie</t>
  </si>
  <si>
    <t>464359998</t>
  </si>
  <si>
    <t>735511062</t>
  </si>
  <si>
    <t>Podlahové vytápění - obvodový dilatační pás samolepící s folií</t>
  </si>
  <si>
    <t>-778880610</t>
  </si>
  <si>
    <t>735511063</t>
  </si>
  <si>
    <t>Podlahové vytápění - ochranná trubka potrubí podlahového topení</t>
  </si>
  <si>
    <t>-1231695623</t>
  </si>
  <si>
    <t>735511064</t>
  </si>
  <si>
    <t>Podlahové vytápění - středový (spárový) dilatační profil</t>
  </si>
  <si>
    <t>1483655659</t>
  </si>
  <si>
    <t>735511083</t>
  </si>
  <si>
    <t>Podlahové vytápění - rozdělovač mosazný s průtokoměry čtyřokruhový</t>
  </si>
  <si>
    <t>-1823475949</t>
  </si>
  <si>
    <t>735511086</t>
  </si>
  <si>
    <t>Podlahové vytápění - rozdělovač mosazný s průtokoměry sedmiokruhový</t>
  </si>
  <si>
    <t>-1335469432</t>
  </si>
  <si>
    <t>735511087</t>
  </si>
  <si>
    <t>Podlahové vytápění - rozdělovač mosazný s průtokoměry osmiokruhový</t>
  </si>
  <si>
    <t>-1657538888</t>
  </si>
  <si>
    <t>735511090</t>
  </si>
  <si>
    <t>Podlahové vytápění - rozdělovač mosazný s průtokoměry jedenáctiokruhový</t>
  </si>
  <si>
    <t>1434780208</t>
  </si>
  <si>
    <t>735511091</t>
  </si>
  <si>
    <t>Podlahové vytápění - rozdělovač mosazný s průtokoměry dvanáctiokruhový</t>
  </si>
  <si>
    <t>-351515678</t>
  </si>
  <si>
    <t>735511101</t>
  </si>
  <si>
    <t>Podlahové vytápění - skříň podomítková pro rozdělovač s 2-5 okruhy</t>
  </si>
  <si>
    <t>-562628257</t>
  </si>
  <si>
    <t>735511103</t>
  </si>
  <si>
    <t>Podlahové vytápění - skříň podomítková pro rozdělovač s 6-9 okruhy</t>
  </si>
  <si>
    <t>-920137627</t>
  </si>
  <si>
    <t>735511105</t>
  </si>
  <si>
    <t>Podlahové vytápění - skříň podomítková pro rozdělovač s 8-12 okruhy</t>
  </si>
  <si>
    <t>-242644285</t>
  </si>
  <si>
    <t>735531002</t>
  </si>
  <si>
    <t>Montáž podlahového vytápění elektrického položení topné rohože 100 W/m2</t>
  </si>
  <si>
    <t>2121164411</t>
  </si>
  <si>
    <t>735531007</t>
  </si>
  <si>
    <t>Montáž podlahového vytápění elektrického kontrolní měření odporu vyhřívacích rohoží</t>
  </si>
  <si>
    <t>1080116056</t>
  </si>
  <si>
    <t>735531008</t>
  </si>
  <si>
    <t>Montáž podlahového vytápění elektrického napojení topné rohože na síť</t>
  </si>
  <si>
    <t>2104198044</t>
  </si>
  <si>
    <t>2000</t>
  </si>
  <si>
    <t>Topná rohož do podlahové konstrukce</t>
  </si>
  <si>
    <t>1207519119</t>
  </si>
  <si>
    <t>20001</t>
  </si>
  <si>
    <t>Sálavý panel stropní plochý 800W včetně závěsů</t>
  </si>
  <si>
    <t>-1380697522</t>
  </si>
  <si>
    <t>998735101</t>
  </si>
  <si>
    <t>Přesun hmot tonážní pro otopná tělesa v objektech v do 6 m</t>
  </si>
  <si>
    <t>470803132</t>
  </si>
  <si>
    <t>998735193</t>
  </si>
  <si>
    <t>Příplatek k přesunu hmot tonážnímu pro otopná tělesa za zvětšený přesun do 500 m</t>
  </si>
  <si>
    <t>319832034</t>
  </si>
  <si>
    <t>783</t>
  </si>
  <si>
    <t>Dokončovací práce - nátěry</t>
  </si>
  <si>
    <t>783314101</t>
  </si>
  <si>
    <t>Základní jednonásobný syntetický nátěr zámečnických konstrukcí</t>
  </si>
  <si>
    <t>1389962770</t>
  </si>
  <si>
    <t>783315101</t>
  </si>
  <si>
    <t>Mezinátěr jednonásobný syntetický standardní zámečnických konstrukcí</t>
  </si>
  <si>
    <t>-1461223779</t>
  </si>
  <si>
    <t>783417101</t>
  </si>
  <si>
    <t>Krycí jednonásobný syntetický nátěr klempířských konstrukcí</t>
  </si>
  <si>
    <t>-824288409</t>
  </si>
  <si>
    <t>783614551</t>
  </si>
  <si>
    <t>Základní jednonásobný syntetický nátěr potrubí DN do 50 mm</t>
  </si>
  <si>
    <t>450045452</t>
  </si>
  <si>
    <t>783614561</t>
  </si>
  <si>
    <t>Základní jednonásobný syntetický nátěr potrubí DN do 100 mm</t>
  </si>
  <si>
    <t>-1973597009</t>
  </si>
  <si>
    <t>783614571</t>
  </si>
  <si>
    <t>Základní jednonásobný syntetický nátěr potrubí přes DN 100 do DN 150 mm</t>
  </si>
  <si>
    <t>-1903142076</t>
  </si>
  <si>
    <t>783615551</t>
  </si>
  <si>
    <t>Mezinátěr jednonásobný syntetický nátěr potrubí DN do 50 mm</t>
  </si>
  <si>
    <t>487329333</t>
  </si>
  <si>
    <t>783617601</t>
  </si>
  <si>
    <t>Krycí jednonásobný syntetický nátěr potrubí DN do 50 mm</t>
  </si>
  <si>
    <t>-1556432679</t>
  </si>
  <si>
    <t>23-M</t>
  </si>
  <si>
    <t>Montáže potrubí</t>
  </si>
  <si>
    <t>230120043</t>
  </si>
  <si>
    <t>Čištění potrubí profukováním nebo proplachováním DN 50</t>
  </si>
  <si>
    <t>1144898867</t>
  </si>
  <si>
    <t>HZS</t>
  </si>
  <si>
    <t>Hodinové zúčtovací sazby</t>
  </si>
  <si>
    <t>HZS2161</t>
  </si>
  <si>
    <t>Hodinová zúčtovací sazba izolatér-oprava tepelné izolace po odkrytí stoupacích vedení v konzole</t>
  </si>
  <si>
    <t>hod</t>
  </si>
  <si>
    <t>262144</t>
  </si>
  <si>
    <t>-217455271</t>
  </si>
  <si>
    <t>HZS2221</t>
  </si>
  <si>
    <t>Hodinová zúčtovací sazba topenář-zjištění polohy stoupacích potrubí navazujících podlaží v konzole</t>
  </si>
  <si>
    <t>498900713</t>
  </si>
  <si>
    <t>HZS4111</t>
  </si>
  <si>
    <t>Hodinová zúčtovací sazba řidič odvoz demontovaného materiálu</t>
  </si>
  <si>
    <t>557751594</t>
  </si>
  <si>
    <t>HZS4211</t>
  </si>
  <si>
    <t>Hodinová zúčtovací sazba revizní technik topná zkouška</t>
  </si>
  <si>
    <t>1764486697</t>
  </si>
  <si>
    <t>D.1.4-EL - Elektroinstalace</t>
  </si>
  <si>
    <t>D1 - Kabely  (dodávka, montáž, ukončení)</t>
  </si>
  <si>
    <t>D2 - Kabelové trasy (dodávka, montáž)</t>
  </si>
  <si>
    <t>D3 - Přístroje, krabice, ovládače</t>
  </si>
  <si>
    <t>D4 - Rozvaděče (dodávka+montáž)</t>
  </si>
  <si>
    <t>D5 - Svítidla vč. recyklačních poplatků (dodávka+montáž)</t>
  </si>
  <si>
    <t>D6 - Uzemňovací soustava a ochranné pospojování, hromsovod</t>
  </si>
  <si>
    <t>D7 - Vyhřívání lavic</t>
  </si>
  <si>
    <t>D8 - Ostatní</t>
  </si>
  <si>
    <t>D1</t>
  </si>
  <si>
    <t>Kabely  (dodávka, montáž, ukončení)</t>
  </si>
  <si>
    <t>1.1</t>
  </si>
  <si>
    <t>Kabel CXKE(H)-R-J 1x120mm2</t>
  </si>
  <si>
    <t>bm</t>
  </si>
  <si>
    <t>-817118780</t>
  </si>
  <si>
    <t>1.2</t>
  </si>
  <si>
    <t>Kabel CXKE(H)-R-J 5x25mm2</t>
  </si>
  <si>
    <t>344988802</t>
  </si>
  <si>
    <t>1.3</t>
  </si>
  <si>
    <t>Kabel CXKE(H)-R-J 5x16mm2</t>
  </si>
  <si>
    <t>854908350</t>
  </si>
  <si>
    <t>1.4</t>
  </si>
  <si>
    <t>Kabel CXKE(H)-R-J 5x10mm2</t>
  </si>
  <si>
    <t>-1530913541</t>
  </si>
  <si>
    <t>1.5</t>
  </si>
  <si>
    <t>Kabel CXKE(H)-R-J 5x6mm2</t>
  </si>
  <si>
    <t>-532087688</t>
  </si>
  <si>
    <t>1.6</t>
  </si>
  <si>
    <t>Kabel CXKH-R 5x4mm2</t>
  </si>
  <si>
    <t>-597392226</t>
  </si>
  <si>
    <t>1.7</t>
  </si>
  <si>
    <t>Kabel CXKH-R 5x2,5mm2</t>
  </si>
  <si>
    <t>-382347215</t>
  </si>
  <si>
    <t>1.8</t>
  </si>
  <si>
    <t>Kabel CXKE(H)-R-J 3x4mm2</t>
  </si>
  <si>
    <t>-1562884292</t>
  </si>
  <si>
    <t>1.9</t>
  </si>
  <si>
    <t>Kabel CXKE(H)-R-J 2x2,5mm2</t>
  </si>
  <si>
    <t>666351202</t>
  </si>
  <si>
    <t>1.10</t>
  </si>
  <si>
    <t>Kabel CXKE(H)-R-J 3x2,5mm2</t>
  </si>
  <si>
    <t>1254759876</t>
  </si>
  <si>
    <t>1.11</t>
  </si>
  <si>
    <t>Kabel CXKE(H)-R-J 3x1,5mm2</t>
  </si>
  <si>
    <t>-1576425894</t>
  </si>
  <si>
    <t>1.12</t>
  </si>
  <si>
    <t>Kabel CXKH-R-O 3x1,5mm2</t>
  </si>
  <si>
    <t>-1058133181</t>
  </si>
  <si>
    <t>1.13</t>
  </si>
  <si>
    <t>Kabel CXKE(H)-R-J 5x1,5mm2</t>
  </si>
  <si>
    <t>1763171647</t>
  </si>
  <si>
    <t>1.14</t>
  </si>
  <si>
    <t>Kabel H07RN-F 3Gx1,5mm2</t>
  </si>
  <si>
    <t>2137021444</t>
  </si>
  <si>
    <t>1.15</t>
  </si>
  <si>
    <t>Kabel H05RR-F 5Gx1,5mm2</t>
  </si>
  <si>
    <t>1046426310</t>
  </si>
  <si>
    <t>1.16</t>
  </si>
  <si>
    <t>Kabel CYA120 mm2 žl./zel.</t>
  </si>
  <si>
    <t>-658275310</t>
  </si>
  <si>
    <t>1.17</t>
  </si>
  <si>
    <t>Kabel CYA25 mm2 žl./zel.</t>
  </si>
  <si>
    <t>1386841173</t>
  </si>
  <si>
    <t>1.18</t>
  </si>
  <si>
    <t>Kabel CYA16 mm2 žl./zel.</t>
  </si>
  <si>
    <t>-155993996</t>
  </si>
  <si>
    <t>1.19</t>
  </si>
  <si>
    <t>Kabel CYA6 mm2 žl./zel.</t>
  </si>
  <si>
    <t>2094049104</t>
  </si>
  <si>
    <t>D2</t>
  </si>
  <si>
    <t>Kabelové trasy (dodávka, montáž)</t>
  </si>
  <si>
    <t>2.1</t>
  </si>
  <si>
    <t>Mřížový žlab šířka 50mm, výška bočnice 60mm, komplet včetně výložníků a závěsů po 1,5m</t>
  </si>
  <si>
    <t>-304738127</t>
  </si>
  <si>
    <t>2.2</t>
  </si>
  <si>
    <t>Mřížový žlab šířka 100mm, výška bočnice 60mm, komplet včetně výložníků a závěsů po 1,5m</t>
  </si>
  <si>
    <t>1515585399</t>
  </si>
  <si>
    <t>2.3</t>
  </si>
  <si>
    <t>Mřížový žlab šířka 200mm, výška bočnice 50mm, komplet včetně výložníků a závěsů po 1,5m</t>
  </si>
  <si>
    <t>99880165</t>
  </si>
  <si>
    <t>2.4</t>
  </si>
  <si>
    <t>Mřížový žlab šířka 300mm, výška bočnice 110mm, komplet včetně výložníků a závěsů po 1,0m</t>
  </si>
  <si>
    <t>1733965516</t>
  </si>
  <si>
    <t>2.5</t>
  </si>
  <si>
    <t>Stoupací kabelový žebřík pozinkovaný šířka 300mm, výška bočnice 110mm, středně těžký, včetně upevňovacího materiálu</t>
  </si>
  <si>
    <t>36038872</t>
  </si>
  <si>
    <t>2.6</t>
  </si>
  <si>
    <t>Plechový zákryt do výšky 2,5m od podlahy pro stoupací kabelový žebřík pozinkovaný š=300mm, středně těžký, včetně upevňovacího materiálu</t>
  </si>
  <si>
    <t>-19681131</t>
  </si>
  <si>
    <t>2.7</t>
  </si>
  <si>
    <t>Závitová tyč d=12mm, délka 1m</t>
  </si>
  <si>
    <t>-688417573</t>
  </si>
  <si>
    <t>2.8</t>
  </si>
  <si>
    <t>Žárově pozinkovaná podpěra nosníků vysoká 21 mm pro lehké zatížení, délka 3m</t>
  </si>
  <si>
    <t>-2048484336</t>
  </si>
  <si>
    <t>2.9</t>
  </si>
  <si>
    <t>Přepážka žlabu s výškou dělicí příčky 94mm, délky 2m, profil tvaru L, šroubovací upevnění, povrchová úprava zinkování Sendzimir</t>
  </si>
  <si>
    <t>1009622376</t>
  </si>
  <si>
    <t>2.10</t>
  </si>
  <si>
    <t>Nosná ocelová konstrukce pro kabelové trasy, povrchová úprava - žárově pozinkovaná</t>
  </si>
  <si>
    <t>-295102805</t>
  </si>
  <si>
    <t>2.11</t>
  </si>
  <si>
    <t>Třmenová příchytka pro kabelové žebříky, rozsah upínání 16 až 22mm</t>
  </si>
  <si>
    <t>1124513705</t>
  </si>
  <si>
    <t>2.12</t>
  </si>
  <si>
    <t>Třmenová příchytka pro kabelové žebříky, rozsah upínání 28 až 34mm</t>
  </si>
  <si>
    <t>727964735</t>
  </si>
  <si>
    <t>2.13</t>
  </si>
  <si>
    <t>Kabelová příchytka svazkový držák kabelů nad podhledy, velikost 20</t>
  </si>
  <si>
    <t>-976127420</t>
  </si>
  <si>
    <t>2.14</t>
  </si>
  <si>
    <t>Kabelová příchytka svazkový držák kabelů nad podhledy, velikost 40</t>
  </si>
  <si>
    <t>1395316232</t>
  </si>
  <si>
    <t>2.15</t>
  </si>
  <si>
    <t>Kabelová příchytka kovová, velikost 30</t>
  </si>
  <si>
    <t>2055920025</t>
  </si>
  <si>
    <t>2.16</t>
  </si>
  <si>
    <t>Ocelová el. instalační trubka D=50mm včetně držáků</t>
  </si>
  <si>
    <t>422668102</t>
  </si>
  <si>
    <t>2.17</t>
  </si>
  <si>
    <t>PVC elektroinstalační trubka ohebná, bezhalogenová D=32mm včetně držáků</t>
  </si>
  <si>
    <t>367237911</t>
  </si>
  <si>
    <t>2.18</t>
  </si>
  <si>
    <t>PVC elektroinstalační trubka ohebná, bezhalogenová D=25mm včetně držáků</t>
  </si>
  <si>
    <t>820290690</t>
  </si>
  <si>
    <t>2.19</t>
  </si>
  <si>
    <t>PVC elektroinstalační trubka ohebná, bezhalogenová D=20mm včetně držáků</t>
  </si>
  <si>
    <t>1380427894</t>
  </si>
  <si>
    <t>2.20</t>
  </si>
  <si>
    <t>PVC elektroinstalační trubka tuhá, bezhalogenová D=25mm včetně držáků</t>
  </si>
  <si>
    <t>-1222474952</t>
  </si>
  <si>
    <t>2.21</t>
  </si>
  <si>
    <t>PVC elektroinstalační trubka tuhá, UV odolná D=25mm včetně držáků</t>
  </si>
  <si>
    <t>1268834817</t>
  </si>
  <si>
    <t>2.22</t>
  </si>
  <si>
    <t>Lišta vkládací 40x20</t>
  </si>
  <si>
    <t>-1137206021</t>
  </si>
  <si>
    <t>2.23</t>
  </si>
  <si>
    <t>Protipožární přepážka ve stěně nebo stropu do průměru 150mm</t>
  </si>
  <si>
    <t>1945052307</t>
  </si>
  <si>
    <t>D3</t>
  </si>
  <si>
    <t>Přístroje, krabice, ovládače</t>
  </si>
  <si>
    <t>3.1</t>
  </si>
  <si>
    <t>Zásuvka 230V/16A, pod omítku IP20, bílá</t>
  </si>
  <si>
    <t>-1985398244</t>
  </si>
  <si>
    <t>3.2</t>
  </si>
  <si>
    <t>Zásuvka 230V/16A, pod omítku IP20, červená, s přep. ochranou "D"</t>
  </si>
  <si>
    <t>-466366992</t>
  </si>
  <si>
    <t>3.3</t>
  </si>
  <si>
    <t>Zásuvka 230V/16A, na povrch IP44, šedá</t>
  </si>
  <si>
    <t>1218751957</t>
  </si>
  <si>
    <t>3.4</t>
  </si>
  <si>
    <t>Zásuvka průmyslová pro přenosné osvětelní 12VAC SELV, nezáměnná</t>
  </si>
  <si>
    <t>-707230105</t>
  </si>
  <si>
    <t>3.5</t>
  </si>
  <si>
    <t>Zásuvka průmyslová 5P 400V/16A</t>
  </si>
  <si>
    <t>-1213124666</t>
  </si>
  <si>
    <t>3.6</t>
  </si>
  <si>
    <t>Zásuvková skříň s proudovým chráničem; vývody chráněny jističi; zásuvky: 1x400V/32A; 2x400V/16A; 2x230V/16A; IP54</t>
  </si>
  <si>
    <t>671471930</t>
  </si>
  <si>
    <t>3.7</t>
  </si>
  <si>
    <t>Trojpólový vypínač (IP54) 25A</t>
  </si>
  <si>
    <t>564805321</t>
  </si>
  <si>
    <t>3.8</t>
  </si>
  <si>
    <t>Vypínač jednopólový 230V/10A IP20 pod omítku</t>
  </si>
  <si>
    <t>450498110</t>
  </si>
  <si>
    <t>3.9</t>
  </si>
  <si>
    <t>Vypínač jednopólový 230V/10A IP44 na povrch</t>
  </si>
  <si>
    <t>1703256896</t>
  </si>
  <si>
    <t>3.10</t>
  </si>
  <si>
    <t>Vypínač sériový 230V/10A IP20 pod omítku</t>
  </si>
  <si>
    <t>-1158120265</t>
  </si>
  <si>
    <t>3.11</t>
  </si>
  <si>
    <t>Vypínač střídavý 230V/10A IP44 na povrch</t>
  </si>
  <si>
    <t>-661272004</t>
  </si>
  <si>
    <t>3.12</t>
  </si>
  <si>
    <t>Tlačítko ovládací 230V/10A IP20 pod omítku</t>
  </si>
  <si>
    <t>238989511</t>
  </si>
  <si>
    <t>3.13</t>
  </si>
  <si>
    <t>Tlačítko ovládací 230V/10A IP44 na povrch</t>
  </si>
  <si>
    <t>-2094225171</t>
  </si>
  <si>
    <t>3.14</t>
  </si>
  <si>
    <t>Instal.a přístrojové krabice bezhalogenová (IP54) velká, na povrch</t>
  </si>
  <si>
    <t>-452361456</t>
  </si>
  <si>
    <t>3.15</t>
  </si>
  <si>
    <t>Instal.a přístrojové krabice bezhalogenová (IP54) malá na povrch</t>
  </si>
  <si>
    <t>-1533901957</t>
  </si>
  <si>
    <t>3.16</t>
  </si>
  <si>
    <t>Krabice rozvodná kruhová s víčkem a svorkovnicí, průměr 73mm, hloubka 43mm, bezhalogenová</t>
  </si>
  <si>
    <t>-939964601</t>
  </si>
  <si>
    <t>3.17</t>
  </si>
  <si>
    <t>Krabice univerzální kruhová, průměr 73mm, hloubka 43mm, materál PVC</t>
  </si>
  <si>
    <t>1394714016</t>
  </si>
  <si>
    <t>3.18</t>
  </si>
  <si>
    <t>Krabice přístrojová kruhová, průměr vč. spojovacích pacek 89mm, hloubka 45mm, bezhalogenová</t>
  </si>
  <si>
    <t>-732966959</t>
  </si>
  <si>
    <t>3.19</t>
  </si>
  <si>
    <t>Krabice rozvodná kruhová s víčkem a svorkovnicí, průměr 103mm, hloubka 50mm, bezhalogenová</t>
  </si>
  <si>
    <t>-977484793</t>
  </si>
  <si>
    <t>3.20</t>
  </si>
  <si>
    <t>Krabice univerzální  kruhová do SDK, průměr 73mm, hloubka 45mm, třída reakce na oheň A1 - F,  bezhalogenová</t>
  </si>
  <si>
    <t>2134778924</t>
  </si>
  <si>
    <t>Krabice univerzální kruhová do SDK, průměr 73mm, hloubka 45mm, třída reakce na oheň A1 - F, bezhalogenová</t>
  </si>
  <si>
    <t>3.21</t>
  </si>
  <si>
    <t>Detektor pohybu IP44, stropní montáž, 360°, bílý, 106x106x53mm (šxdxv)</t>
  </si>
  <si>
    <t>-242770149</t>
  </si>
  <si>
    <t>3.22</t>
  </si>
  <si>
    <t>Doběhové relé pod vypínač</t>
  </si>
  <si>
    <t>332432580</t>
  </si>
  <si>
    <t>3.23</t>
  </si>
  <si>
    <t>Drobný pomocný a popisovací materiál</t>
  </si>
  <si>
    <t>809649785</t>
  </si>
  <si>
    <t>D4</t>
  </si>
  <si>
    <t>Rozvaděče (dodávka+montáž)</t>
  </si>
  <si>
    <t>4.1</t>
  </si>
  <si>
    <t>Rozvaděč RH-B</t>
  </si>
  <si>
    <t>-1934298509</t>
  </si>
  <si>
    <t>Poznámka k položce:_x000D_
přístrojová náplň dle výkresu číslo 05</t>
  </si>
  <si>
    <t>4.2</t>
  </si>
  <si>
    <t>Rozváděč RS1</t>
  </si>
  <si>
    <t>-1648188251</t>
  </si>
  <si>
    <t>Poznámka k položce:_x000D_
přístrojová náplň dle výkresu číslo 06</t>
  </si>
  <si>
    <t>4.3</t>
  </si>
  <si>
    <t>Rozváděč RS2</t>
  </si>
  <si>
    <t>342251946</t>
  </si>
  <si>
    <t>Poznámka k položce:_x000D_
přístrojová náplň dle výkresu číslo 07</t>
  </si>
  <si>
    <t>4.4</t>
  </si>
  <si>
    <t>Doplnění stávajícího rozvaděče  : Doplnění 1x jistič o velikosti 3x250A, Ir=200A, nastavitelný Ir=0,5-1xIn vč. potřebného materiálu a příslušenství</t>
  </si>
  <si>
    <t>-912356058</t>
  </si>
  <si>
    <t>Doplnění stávajícího rozvaděče : Doplnění 1x jistič o velikosti 3x250A, Ir=200A, nastavitelný Ir=0,5-1xIn vč. potřebného materiálu a příslušenství</t>
  </si>
  <si>
    <t>4.5</t>
  </si>
  <si>
    <t>Dílenská dokumentace rozvaděčů</t>
  </si>
  <si>
    <t>1328755428</t>
  </si>
  <si>
    <t>D5</t>
  </si>
  <si>
    <t>Svítidla vč. recyklačních poplatků (dodávka+montáž)</t>
  </si>
  <si>
    <t>5.1</t>
  </si>
  <si>
    <t>Typ A1 - Svítidlo průmyslopvé liniové pro přisazenou nebo zavěšenou montáž, 52,7W, 6630lm, 126lm/w, 4000K, min. IP65</t>
  </si>
  <si>
    <t>532293147</t>
  </si>
  <si>
    <t>5.2</t>
  </si>
  <si>
    <t>Typ A1N - Svítidlo průmyslopvé liniové pro přisazenou nebo zavěšenou montáž, 52,7W, 6630lm, 126lm/w, 4000K, min. IP65 včtně nouzového modulu na 60min. Provozu</t>
  </si>
  <si>
    <t>-700570025</t>
  </si>
  <si>
    <t>5.3</t>
  </si>
  <si>
    <t>Typ D1 - Svítidlo interiérové typ downlight pro montáž do podhledu, 16,3W, 1950lm, 120lm/w, 4000K, min. IP65</t>
  </si>
  <si>
    <t>1623824421</t>
  </si>
  <si>
    <t>5.4</t>
  </si>
  <si>
    <t>Typ E1 - Svítidlo interiérové typ panel 600mm x 600mm pro montáž do podhledu, 40W, 4404lm, 110lm/w, 3000K / 3500K / 4000K s nasatevním pomocí spínače, min. IP44</t>
  </si>
  <si>
    <t>-524682374</t>
  </si>
  <si>
    <t>5.5</t>
  </si>
  <si>
    <t>Typ F1 - Svítidlo interiérové typ panel 600mm x 600mm pro montáž do podhledu, 36,9W, 4590lm, 124lm/w, 4000K, min. IP50 horní strana, min. IP65 spodní strana, ocelový plech bílé barvy s práškovým nástřikem odolné půsoebním chlóru, kryt vyroben ze 4mm skla</t>
  </si>
  <si>
    <t>2104892940</t>
  </si>
  <si>
    <t>Typ F1 - Svítidlo interiérové typ panel 600mm x 600mm pro montáž do podhledu, 36,9W, 4590lm, 124lm/w, 4000K, min. IP50 horní strana, min. IP65 spodní strana, ocelový plech bílé barvy s práškovým nástřikem odolné půsoebním chlóru, kryt vyroben ze 4mm tepelně zpracovaného bezpečnostního skla</t>
  </si>
  <si>
    <t>5.6</t>
  </si>
  <si>
    <t>Typ G - Svítidlo interiérové typ downlight pro montáž do podhledu, 15,5W, 2048lm, 132lm/w, 4000K, min. IP44</t>
  </si>
  <si>
    <t>-1124424001</t>
  </si>
  <si>
    <t>5.7</t>
  </si>
  <si>
    <t>Typ H - Svítidlo interiérové typ downlight pro montáž do podhledu, 6,6W, 600lm, 91lm/w, 4000K, min. IP65</t>
  </si>
  <si>
    <t>-233668125</t>
  </si>
  <si>
    <t>5.8</t>
  </si>
  <si>
    <t>Nouzové svítidlo s vlastním zdrojem na dobu provozu min. 60minut a piktogramem označující směr úniku</t>
  </si>
  <si>
    <t>988636674</t>
  </si>
  <si>
    <t>5.9</t>
  </si>
  <si>
    <t>Nouzové svítidlo s vlastním zdrojem na dobu provozu min. 60minut s prostorovou optikou pro protipanické osvětlení</t>
  </si>
  <si>
    <t>592590068</t>
  </si>
  <si>
    <t>5.10</t>
  </si>
  <si>
    <t>Montážní, kotvící a ostatní materiál pro svítidla</t>
  </si>
  <si>
    <t>664063176</t>
  </si>
  <si>
    <t>Nouzové svítidlo s vlastním zdrojem na dobu provozu min. 60minut a piktogramem označující hasící přístroj</t>
  </si>
  <si>
    <t>5.11</t>
  </si>
  <si>
    <t>-622414163</t>
  </si>
  <si>
    <t>D6</t>
  </si>
  <si>
    <t>Uzemňovací soustava a ochranné pospojování, hromsovod</t>
  </si>
  <si>
    <t>6.1</t>
  </si>
  <si>
    <t>Zemnící pásek FeZn 30x4</t>
  </si>
  <si>
    <t>1763665496</t>
  </si>
  <si>
    <t>6.2</t>
  </si>
  <si>
    <t>Zemnící drát  FeZn 10</t>
  </si>
  <si>
    <t>-2118378767</t>
  </si>
  <si>
    <t>Zemnící drát FeZn 10</t>
  </si>
  <si>
    <t>6.3</t>
  </si>
  <si>
    <t>Zemnící tyč délky 1m</t>
  </si>
  <si>
    <t>-496348303</t>
  </si>
  <si>
    <t>6.4</t>
  </si>
  <si>
    <t>Přeložení sátvajících svodů hromosvodu</t>
  </si>
  <si>
    <t>15021714</t>
  </si>
  <si>
    <t>6.5</t>
  </si>
  <si>
    <t>Svorka páska-páska</t>
  </si>
  <si>
    <t>1721905471</t>
  </si>
  <si>
    <t>6.6</t>
  </si>
  <si>
    <t>Svorka páska-drát</t>
  </si>
  <si>
    <t>1667580434</t>
  </si>
  <si>
    <t>6.7</t>
  </si>
  <si>
    <t>Svorkovnice halvního pospojování MET/HOP</t>
  </si>
  <si>
    <t>-2037616147</t>
  </si>
  <si>
    <t>6.8</t>
  </si>
  <si>
    <t>Ekvipotencionální přípojnice EP</t>
  </si>
  <si>
    <t>-2007148032</t>
  </si>
  <si>
    <t>6.9</t>
  </si>
  <si>
    <t>Gumosfalt-černý SA12-5kg (301201)</t>
  </si>
  <si>
    <t>1882916515</t>
  </si>
  <si>
    <t>6.10</t>
  </si>
  <si>
    <t>CUI zaváděcí vývod, délky 3,5m</t>
  </si>
  <si>
    <t>575709204</t>
  </si>
  <si>
    <t>6.11</t>
  </si>
  <si>
    <t>Jimací vedení AlMgSi 8mm</t>
  </si>
  <si>
    <t>-1158975002</t>
  </si>
  <si>
    <t>6.12</t>
  </si>
  <si>
    <t>Podpěra vedení PV21</t>
  </si>
  <si>
    <t>984814539</t>
  </si>
  <si>
    <t>6.13</t>
  </si>
  <si>
    <t>Svorka spojovací SS</t>
  </si>
  <si>
    <t>554711283</t>
  </si>
  <si>
    <t>6.14</t>
  </si>
  <si>
    <t>Svorka připojovací SP</t>
  </si>
  <si>
    <t>565857551</t>
  </si>
  <si>
    <t>6.15</t>
  </si>
  <si>
    <t>Svorka zksušební SZ</t>
  </si>
  <si>
    <t>925120068</t>
  </si>
  <si>
    <t>D7</t>
  </si>
  <si>
    <t>Vyhřívání lavic</t>
  </si>
  <si>
    <t>7.1</t>
  </si>
  <si>
    <t>Elektrická topná rohož 150w/m2</t>
  </si>
  <si>
    <t>-2077948587</t>
  </si>
  <si>
    <t>7.2</t>
  </si>
  <si>
    <t>Termostat na DIN, teplotní rozsah -10…+50°C, napájení AC 230V ±10 %, 50...60 Hz, výstup 10A, diference 0,3…6°K, vlastní spotřeba 3VA, teplotní senzor NTC termistor, IP20 (čelní panel)/II, provozní teplota prostředí 0…+50°C, rozměry 86x36x58mm (2 moduly)</t>
  </si>
  <si>
    <t>1255752117</t>
  </si>
  <si>
    <t>Termostat na DIN, teplotní rozsah -10…+50°C, napájení AC 230V ±10 %, 50...60 Hz, výstup 10A, diference 0,3…6°K, vlastní spotřeba 3VA, teplotní senzor NTC termistor, IP20 (čelní panel)/II, provozní teplota prostředí 0…+50°C, rozměry 86x36x58mm (2 moduly), hmotnost 170g</t>
  </si>
  <si>
    <t>7.3</t>
  </si>
  <si>
    <t>Kabelový teplotní senzor NTC 12 kohm/+25°C; teplotní rozsah -20...+70°C, přívod 10 m, PVC</t>
  </si>
  <si>
    <t>241557365</t>
  </si>
  <si>
    <t>7.4</t>
  </si>
  <si>
    <t>Sklotextilní páska pro připevnění topné rohože, teplotní odolnost 80°C, vysoká mechanická odolnost</t>
  </si>
  <si>
    <t>1917696163</t>
  </si>
  <si>
    <t>7.5</t>
  </si>
  <si>
    <t>Souprava pro napojení topné rohože do instalační krabice</t>
  </si>
  <si>
    <t>-1916378586</t>
  </si>
  <si>
    <t>D8</t>
  </si>
  <si>
    <t>8.4</t>
  </si>
  <si>
    <t>Výchozí revize</t>
  </si>
  <si>
    <t>1140458929</t>
  </si>
  <si>
    <t>8.5</t>
  </si>
  <si>
    <t>Kabelové štítky</t>
  </si>
  <si>
    <t>301910159</t>
  </si>
  <si>
    <t>8.6</t>
  </si>
  <si>
    <t>Upevňovací a ostatní drobný materiál (šrouby, vruty)</t>
  </si>
  <si>
    <t>1477133311</t>
  </si>
  <si>
    <t>8.8</t>
  </si>
  <si>
    <t>Měření intenzity umělého osvětlení</t>
  </si>
  <si>
    <t>871995809</t>
  </si>
  <si>
    <t>8.9</t>
  </si>
  <si>
    <t>Kontrola TIČR</t>
  </si>
  <si>
    <t>564609718</t>
  </si>
  <si>
    <t>8.7</t>
  </si>
  <si>
    <t>Demontáže stávajícíh zařízení elektro</t>
  </si>
  <si>
    <t>-1711073873</t>
  </si>
  <si>
    <t>D.1.4-MaR - Měření a regulace</t>
  </si>
  <si>
    <t>D1 - Polní přístroje</t>
  </si>
  <si>
    <t>D2 - Řídicí systém</t>
  </si>
  <si>
    <t>D3 - Rozváděče</t>
  </si>
  <si>
    <t>D4 - Kabely</t>
  </si>
  <si>
    <t>D5 - Nosný a montážní materiál</t>
  </si>
  <si>
    <t>D6 - V04: Inženýrská činnost</t>
  </si>
  <si>
    <t>Polní přístroje</t>
  </si>
  <si>
    <t>X01</t>
  </si>
  <si>
    <t>Prostorové čidlo teploty a vlhkosti, napájení 24V st/ss, výstup 0..10V,  IP65, rozsah měření - 35 ...+75 °C,  vlhkost 0...100% rH, pouzdro -p olyamid posílený skelným vláknem</t>
  </si>
  <si>
    <t>-745820131</t>
  </si>
  <si>
    <t>Prostorové čidlo teploty a vlhkosti, napájení 24V st/ss, výstup 0..10V, IP65, rozsah měření - 35 ...+75 °C, vlhkost 0...100% rH, pouzdro -p olyamid posílený skelným vláknem</t>
  </si>
  <si>
    <t>X02</t>
  </si>
  <si>
    <t>Prostorové čidlo teploty, měřící článek Ni1000/5000 (6180) ppm, Pt1000,  IP65, rozsah měření -40°C až +50°C,pouzdro -polyamid posílený skelným vláknem</t>
  </si>
  <si>
    <t>1453808337</t>
  </si>
  <si>
    <t>Prostorové čidlo teploty, měřící článek Ni1000/5000 (6180) ppm, Pt1000, IP65, rozsah měření -40°C až +50°C,pouzdro -polyamid posílený skelným vláknem</t>
  </si>
  <si>
    <t>X03</t>
  </si>
  <si>
    <t>Stonkové čidlo teploty, měřící článek Ni1000/5000 (6180) ppm, IP65, rozsah měření -30°C až +150°C, pouzdro - polykarbonát, délka stonku 150 mm, návarek G1/2"*50, jímka nerez délka 100 mm</t>
  </si>
  <si>
    <t>-1091915794</t>
  </si>
  <si>
    <t>X04</t>
  </si>
  <si>
    <t>Kabelové čidlo teploty, měřící článek Ni1000/5000 (6180) ppm, Pt1000, IP65, rozsah měření -30°C až +150°C</t>
  </si>
  <si>
    <t>-554658080</t>
  </si>
  <si>
    <t>X05</t>
  </si>
  <si>
    <t>Kanálové čidlo teploty do VZT potruvbí, měřící článek Ni1000/5000 (6180) ppm, IP65, rozsah měření -30°C až +150°C, pouzdro - polykarbonát, délka stonku 240 mm</t>
  </si>
  <si>
    <t>-252973531</t>
  </si>
  <si>
    <t>X06</t>
  </si>
  <si>
    <t>Příložné čidlo teploty, měřící článek Ni1000/5000 (6180) ppm, IP65, rozsah měření -30°C až +80°C, pouzdro - polykarbonát</t>
  </si>
  <si>
    <t>-72309879</t>
  </si>
  <si>
    <t>X07</t>
  </si>
  <si>
    <t>Snímač relativního tlaku, měřící membrána - médium voda, IP65, rozsah 0-600 kPa, výstupní signál 0-10V, napájení 24VAC/DC, konektor, napojení G1/2"</t>
  </si>
  <si>
    <t>-656894015</t>
  </si>
  <si>
    <t>X08</t>
  </si>
  <si>
    <t>Kondenzační smyčka stočená přivařovací M20x1.5, max.pracovní teplota 300°C, uhlíková ocel</t>
  </si>
  <si>
    <t>480013811</t>
  </si>
  <si>
    <t>X09</t>
  </si>
  <si>
    <t>Tlakoměrový kohout uzavírací s čepem M20x1.5/M20x1.5, max.pracovní teplota 50°C</t>
  </si>
  <si>
    <t>-14928924</t>
  </si>
  <si>
    <t>X10</t>
  </si>
  <si>
    <t>Přípojka tlakoměrová přechodová M20x1.5/G1/2"-uhlíková ocel</t>
  </si>
  <si>
    <t>507917690</t>
  </si>
  <si>
    <t>X11</t>
  </si>
  <si>
    <t>Diferenční snímač tlaku, měřící membrána - médium vzduch, IP54, rozsah 0-2000 Pa, výstupní signál 0-10V, napájení 24VAC/DC, včetně příslušenství: 2 připevňovací šrouby, 2 nátrubky z plastu, 2 m hadice z plastu</t>
  </si>
  <si>
    <t>-524341276</t>
  </si>
  <si>
    <t>X12</t>
  </si>
  <si>
    <t>Diferenční snímač tlaku, měřící membrána - médium vzduch, IP54, rozsah 0-1000 Pa, výstupní signál 0-10V, napájení 24VAC/DC, včetně příslušenství: 2 připevňovací šrouby, 2 nátrubky z plastu, 2 m hadice z plastu</t>
  </si>
  <si>
    <t>-813731481</t>
  </si>
  <si>
    <t>X13</t>
  </si>
  <si>
    <t>Kanálové čidlo teploty a vlhkosti, napájení 24V st/ss, výstup 0..10V,  IP65, rozsah měření - 35 ...+80 °C,  vlhkost 0…95% rH, pouzdro -p olyamid posílený skelným vláknem</t>
  </si>
  <si>
    <t>421328846</t>
  </si>
  <si>
    <t>Kanálové čidlo teploty a vlhkosti, napájení 24V st/ss, výstup 0..10V, IP65, rozsah měření - 35 ...+80 °C, vlhkost 0…95% rH, pouzdro -p olyamid posílený skelným vláknem</t>
  </si>
  <si>
    <t>X14</t>
  </si>
  <si>
    <t>Detektor pohybu 230V AC, s kontaktním výstupem</t>
  </si>
  <si>
    <t>1014528358</t>
  </si>
  <si>
    <t>X15</t>
  </si>
  <si>
    <t>Kanálové čidlo kvality vzduchu CO2 a VOC, napájení 24V st/ss, Výstupní signál pro CO2 0 až 10 V DC, 0 až 2000 ppm; výstupní signál pro VOC 0 až 10 V DC,  IP54</t>
  </si>
  <si>
    <t>1532505222</t>
  </si>
  <si>
    <t>Kanálové čidlo kvality vzduchu CO2 a VOC, napájení 24V st/ss, Výstupní signál pro CO2 0 až 10 V DC, 0 až 2000 ppm; výstupní signál pro VOC 0 až 10 V DC, IP54</t>
  </si>
  <si>
    <t>X16</t>
  </si>
  <si>
    <t>Stonkový regulátor teploty, IP65, rozsah 30..70°C, výstupní spínací kontakt 230V, provozní teplota okolí 0°C až +50°C, vlhkost 5 až 85% r.v., jímka nerez 100mm</t>
  </si>
  <si>
    <t>1944301609</t>
  </si>
  <si>
    <t>X17</t>
  </si>
  <si>
    <t>Vlnovcový snímač tlaku rozsah 63-630kPa, výstup beznapěťový kontakt</t>
  </si>
  <si>
    <t>-1033438823</t>
  </si>
  <si>
    <t>X18</t>
  </si>
  <si>
    <t>Ventil včetně servopohonu 24V/0..10V je součástí dodávky UT</t>
  </si>
  <si>
    <t>813191545</t>
  </si>
  <si>
    <t>X19</t>
  </si>
  <si>
    <t>Snímač hladiny součást dodávky bazénové technologie</t>
  </si>
  <si>
    <t>-998354568</t>
  </si>
  <si>
    <t>X20</t>
  </si>
  <si>
    <t>Plovákový spínač,  přepínací kontakt 230VAC/2A</t>
  </si>
  <si>
    <t>635899806</t>
  </si>
  <si>
    <t>Plovákový spínač, přepínací kontakt 230VAC/2A</t>
  </si>
  <si>
    <t>X21</t>
  </si>
  <si>
    <t>Protimrazový termostat. Délka kapiláry 6m, Rozsah nastavení +4,5 °C...+20 °C, přepínací kontakt 230VAC/2A</t>
  </si>
  <si>
    <t>-280966630</t>
  </si>
  <si>
    <t>X22</t>
  </si>
  <si>
    <t>Diferenční tlakový spínač 20-300Pa, přepínací kontakt 230VAC/2A, Součástí dodávky jsou hadičky a připojovací sada</t>
  </si>
  <si>
    <t>-652876935</t>
  </si>
  <si>
    <t>X23</t>
  </si>
  <si>
    <t>Klapkový servopohon s havarijní funkcí 24V AC/DC ovládání 2.bodové, 10Nm, signalizace polohy beznapěťovým kontaktem</t>
  </si>
  <si>
    <t>275993203</t>
  </si>
  <si>
    <t>X24</t>
  </si>
  <si>
    <t>Klapkový servopohon  24V AC/DC ovládání 2.bodové, 10Nm, signalizace polohy beznapěťovým kontaktem</t>
  </si>
  <si>
    <t>2123999946</t>
  </si>
  <si>
    <t>Klapkový servopohon 24V AC/DC ovládání 2.bodové, 10Nm, signalizace polohy beznapěťovým kontaktem</t>
  </si>
  <si>
    <t>X25</t>
  </si>
  <si>
    <t>Klapkový servopohon 24V AC/DC ovládání 0..10V, 10Nm</t>
  </si>
  <si>
    <t>466810409</t>
  </si>
  <si>
    <t>X26</t>
  </si>
  <si>
    <t>Servisní vypínač v plastové krabici IP54, 400V/4kW, se sihnalizací polohy</t>
  </si>
  <si>
    <t>-504587321</t>
  </si>
  <si>
    <t>X27</t>
  </si>
  <si>
    <t>Akustická houkačka 230V</t>
  </si>
  <si>
    <t>-63128915</t>
  </si>
  <si>
    <t>X28</t>
  </si>
  <si>
    <t>přepínač třípolohový AUT/VYP/ZAP v plastové krabici, 230V/6A</t>
  </si>
  <si>
    <t>1286512522</t>
  </si>
  <si>
    <t>X29</t>
  </si>
  <si>
    <t>Elektroinstalační zásuvka, L-N-PE, 16A/250VAC, IP43, montáž na povrch</t>
  </si>
  <si>
    <t>379809520</t>
  </si>
  <si>
    <t>X30</t>
  </si>
  <si>
    <t>Drobný montážní teriál (závěsy na světla, hmoždinky, šroubky, atd.)</t>
  </si>
  <si>
    <t>925526605</t>
  </si>
  <si>
    <t>Řídicí systém</t>
  </si>
  <si>
    <t>X100</t>
  </si>
  <si>
    <t>Programovatelný regulátor s barevným grafickým dotykovým displejem komunikační rozhraní: 2x CAN-based, Ethernet -nativ BACnet IP, nebo ModBus TCP IP, WEBSERVER Min. Konfigurace včetně 10% rezervy: AI:33, AO:7, DI:36, DO:16</t>
  </si>
  <si>
    <t>1973402488</t>
  </si>
  <si>
    <t>X101</t>
  </si>
  <si>
    <t>Programovatelný regulátor s barevným grafickým dotykovým displejem komunikační rozhraní: 2x CAN-based, Ethernet -nativ BACnet IP, nebo ModBus TCP IP, WEBSERVER Min. Konfigurace včetně 10% rezervy: AI:30, AO:10, DI:36, DO:16</t>
  </si>
  <si>
    <t>-455947963</t>
  </si>
  <si>
    <t>X102</t>
  </si>
  <si>
    <t>ModBus RTU koncentrátor s rozhraním BACNet IP</t>
  </si>
  <si>
    <t>112517073</t>
  </si>
  <si>
    <t>X103</t>
  </si>
  <si>
    <t>Programovatelný regulátor s barevným grafickým dotykovým displejem komunikační rozhraní: 2x CAN-based, Ethernet -nativ BACnet IP, nebo ModBus TCP IP, WEBSERVER Min. Konfigurace včetně 10% rezervy: AI:24, AO:12, DI:116, DO:64</t>
  </si>
  <si>
    <t>714222490</t>
  </si>
  <si>
    <t>X104</t>
  </si>
  <si>
    <t>M-Bus koncentrátor s rozhraním BACNet IP pro 20 měřičů</t>
  </si>
  <si>
    <t>-1133755577</t>
  </si>
  <si>
    <t>X105</t>
  </si>
  <si>
    <t>GSM brána</t>
  </si>
  <si>
    <t>-1596264870</t>
  </si>
  <si>
    <t>X106</t>
  </si>
  <si>
    <t>ModBus TCP IP koncentrátor s rozhraním BACNet IP</t>
  </si>
  <si>
    <t>-265997918</t>
  </si>
  <si>
    <t>Rozváděče</t>
  </si>
  <si>
    <t>X200</t>
  </si>
  <si>
    <t>Skříňový rozváděč: 1 POLE 800x2000x400 mm (šxvxh) oceloplechový, IP44/IP20, montážní deska, 400V/3kW/10kA Bezpečnostní tabulky, kapsa na dokumentaci, přepěťová ochrana  3.stupně,  a ostatní náplň dle regulačního schéma a přílohy 1 TZ</t>
  </si>
  <si>
    <t>-1534795749</t>
  </si>
  <si>
    <t>Skříňový rozváděč: 1 POLE 800x2000x400 mm (šxvxh) oceloplechový, IP44/IP20, montážní deska, 400V/3kW/10kA Bezpečnostní tabulky, kapsa na dokumentaci, přepěťová ochrana 3.stupně, a ostatní náplň dle regulačního schéma a přílohy 1 TZ</t>
  </si>
  <si>
    <t>X201</t>
  </si>
  <si>
    <t>Montáž rozvaděče</t>
  </si>
  <si>
    <t>-974385420</t>
  </si>
  <si>
    <t>X202</t>
  </si>
  <si>
    <t xml:space="preserve">Skříňový rozváděč: 1 POLE 800x2000x400 mm (šxvxh) oceloplechový, IP44/IP20, montážní deska, 400V/12kW/10kA Bezpečnostní tabulky, kapsa na dokumentaci, přepěťová ochrana  3.stupně,  a ostatní náplň dle regulačního schéma a přílohy 1 TZ, u čerpadel nad 3kW </t>
  </si>
  <si>
    <t>1356848186</t>
  </si>
  <si>
    <t>Skříňový rozváděč: 1 POLE 800x2000x400 mm (šxvxh) oceloplechový, IP44/IP20, montážní deska, 400V/12kW/10kA Bezpečnostní tabulky, kapsa na dokumentaci, přepěťová ochrana 3.stupně, a ostatní náplň dle regulačního schéma a přílohy 1 TZ, u čerpadel nad 3kW sofstarter s regulací ve třech fázích, proudové chrániče 30mA</t>
  </si>
  <si>
    <t>X203</t>
  </si>
  <si>
    <t>-1632391919</t>
  </si>
  <si>
    <t>X204</t>
  </si>
  <si>
    <t xml:space="preserve">Skříňový rozváděč: 2 POLE 1000x2000x400 mm (šxvxh) oceloplechový, IP44/IP20, montážní deska, 400V/40kW/10kA Bezpečnostní tabulky, kapsa na dokumentaci, přepěťová ochrana  3.stupně,  proudové chrániče a ostatní náplň dle regulačního schéma a přílohy 1 TZ, </t>
  </si>
  <si>
    <t>-58444316</t>
  </si>
  <si>
    <t>Skříňový rozváděč: 2 POLE 1000x2000x400 mm (šxvxh) oceloplechový, IP44/IP20, montážní deska, 400V/40kW/10kA Bezpečnostní tabulky, kapsa na dokumentaci, přepěťová ochrana 3.stupně, proudové chrániče a ostatní náplň dle regulačního schéma a přílohy 1 TZ, u čerpadel a dmychadel nad 2kW sofstarter s regulací ve třech fázích, proudové chrániče 30mA</t>
  </si>
  <si>
    <t>X205</t>
  </si>
  <si>
    <t>Softstarter 400V/3kW třífázový</t>
  </si>
  <si>
    <t>990499213</t>
  </si>
  <si>
    <t>X206</t>
  </si>
  <si>
    <t>896905565</t>
  </si>
  <si>
    <t>X207</t>
  </si>
  <si>
    <t xml:space="preserve">Stávající regulace MaR UT, úpravy v rozvaděči (stará čerpadla budou nahrazena novými s jinými výkonovými parametry) doplnit do stávající MaR vstup pro signál z nové MaR (požadavek na teplo) .                                                                </t>
  </si>
  <si>
    <t>-455678707</t>
  </si>
  <si>
    <t>Stávající regulace MaR UT, úpravy v rozvaděči (stará čerpadla budou nahrazena novými s jinými výkonovými parametry) doplnit do stávající MaR vstup pro signál z nové MaR (požadavek na teplo) . Bude nutno kontaktovat a spolupracovat se stávajícím servisem starého řídícího systému</t>
  </si>
  <si>
    <t>Kabely</t>
  </si>
  <si>
    <t>X300</t>
  </si>
  <si>
    <t>1-CXKH-R3x1,5-J  Bezhalogenový silový kabel B2cas1d0(1)a1,  provozní napětí 600/1000VAC, barevné značení dle ČSN 330165, provozní teplota -30 - +90°C,</t>
  </si>
  <si>
    <t>25406795</t>
  </si>
  <si>
    <t>1-CXKH-R3x1,5-J Bezhalogenový silový kabel B2cas1d0(1)a1, provozní napětí 600/1000VAC, barevné značení dle ČSN 330165, provozní teplota -30 - +90°C,</t>
  </si>
  <si>
    <t>X301</t>
  </si>
  <si>
    <t>1-CXKH-R4x1,5-J  Bezhalogenový silový kabel B2cas1d0(1)a1,  provozní napětí 600/1000VAC, barevné značení dle ČSN 330165, provozní teplota -30 - +90°C,</t>
  </si>
  <si>
    <t>-653760599</t>
  </si>
  <si>
    <t>1-CXKH-R4x1,5-J Bezhalogenový silový kabel B2cas1d0(1)a1, provozní napětí 600/1000VAC, barevné značení dle ČSN 330165, provozní teplota -30 - +90°C,</t>
  </si>
  <si>
    <t>X302</t>
  </si>
  <si>
    <t>1-CXKH-R4x2,5-J  Bezhalogenový silový kabel B2cas1d0(1)a1,  provozní napětí 600/1000VAC, barevné značení dle ČSN 330165, provozní teplota -30 - +90°C,</t>
  </si>
  <si>
    <t>1778199891</t>
  </si>
  <si>
    <t>1-CXKH-R4x2,5-J Bezhalogenový silový kabel B2cas1d0(1)a1, provozní napětí 600/1000VAC, barevné značení dle ČSN 330165, provozní teplota -30 - +90°C,</t>
  </si>
  <si>
    <t>X303</t>
  </si>
  <si>
    <t>1-CXKH-R5x1,5-J  Bezhalogenový silový kabel B2cas1d0(1)a1,  provozní napětí 600/1000VAC, barevné značení dle ČSN 330165, provozní teplota -30 - +90°C,</t>
  </si>
  <si>
    <t>-1193659592</t>
  </si>
  <si>
    <t>1-CXKH-R5x1,5-J Bezhalogenový silový kabel B2cas1d0(1)a1, provozní napětí 600/1000VAC, barevné značení dle ČSN 330165, provozní teplota -30 - +90°C,</t>
  </si>
  <si>
    <t>X304</t>
  </si>
  <si>
    <t>1-CXKH-R5x2,5-J  Bezhalogenový silový kabel B2cas1d0(1)a1,  provozní napětí 600/1000VAC, barevné značení dle ČSN 330165, provozní teplota -30 - +90°C,</t>
  </si>
  <si>
    <t>1292888827</t>
  </si>
  <si>
    <t>1-CXKH-R5x2,5-J Bezhalogenový silový kabel B2cas1d0(1)a1, provozní napětí 600/1000VAC, barevné značení dle ČSN 330165, provozní teplota -30 - +90°C,</t>
  </si>
  <si>
    <t>X305</t>
  </si>
  <si>
    <t>1-CXKH-R7x1,5-J  Bezhalogenový silový kabel B2cas1d0(1)a1,  provozní napětí 600/1000VAC, barevné značení dle ČSN 330165, provozní teplota -30 - +90°C,</t>
  </si>
  <si>
    <t>-1647023703</t>
  </si>
  <si>
    <t>1-CXKH-R7x1,5-J Bezhalogenový silový kabel B2cas1d0(1)a1, provozní napětí 600/1000VAC, barevné značení dle ČSN 330165, provozní teplota -30 - +90°C,</t>
  </si>
  <si>
    <t>X306</t>
  </si>
  <si>
    <t>CMFM4x1,5 silový kabel,  provozní napětí 300/500VAC, barevné značení dle ČSN 330165, provozní teplota -50 - +70°C,</t>
  </si>
  <si>
    <t>-1409478615</t>
  </si>
  <si>
    <t>CMFM4x1,5 silový kabel, provozní napětí 300/500VAC, barevné značení dle ČSN 330165, provozní teplota -50 - +70°C,</t>
  </si>
  <si>
    <t>X307</t>
  </si>
  <si>
    <t>CMFM4x2,5 silový kabel,  provozní napětí 300/500VAC, barevné značení dle ČSN 330165, provozní teplota -50 - +70°C,</t>
  </si>
  <si>
    <t>1033257233</t>
  </si>
  <si>
    <t>CMFM4x2,5 silový kabel, provozní napětí 300/500VAC, barevné značení dle ČSN 330165, provozní teplota -50 - +70°C,</t>
  </si>
  <si>
    <t>X308</t>
  </si>
  <si>
    <t>JXFE-R1x2x0,8                                                                                                Bezhalogenový slaboproudý kabel s vnějším stíněním B2cas1d0, provozní napětí 100V, barevné značení dle ČSN 330165, provozní teplota -30 - +90°C,</t>
  </si>
  <si>
    <t>477831549</t>
  </si>
  <si>
    <t>JXFE-R1x2x0,8 Bezhalogenový slaboproudý kabel s vnějším stíněním B2cas1d0, provozní napětí 100V, barevné značení dle ČSN 330165, provozní teplota -30 - +90°C,</t>
  </si>
  <si>
    <t>X309</t>
  </si>
  <si>
    <t>JXFE-R2x2x0,8                                                                                                Bezhalogenový slaboproudý kabel s vnějším stíněním B2cas1d0, provozní napětí 100V, barevné značení dle ČSN 330165, provozní teplota -30 - +90°C,</t>
  </si>
  <si>
    <t>-326444058</t>
  </si>
  <si>
    <t>JXFE-R2x2x0,8 Bezhalogenový slaboproudý kabel s vnějším stíněním B2cas1d0, provozní napětí 100V, barevné značení dle ČSN 330165, provozní teplota -30 - +90°C,</t>
  </si>
  <si>
    <t>Nosný a montážní materiál</t>
  </si>
  <si>
    <t>X400</t>
  </si>
  <si>
    <t>Kovový kabelový žlab min.250x100 mm,  vč.konstrukčních dílů na zeď a montáže</t>
  </si>
  <si>
    <t>-1217588136</t>
  </si>
  <si>
    <t>Kovový kabelový žlab min.250x100 mm, vč.konstrukčních dílů na zeď a montáže</t>
  </si>
  <si>
    <t>X401</t>
  </si>
  <si>
    <t>Kovový kabelový žlab min.125x50 mm,  vč.konstrukčních dílů na zeď a montáže</t>
  </si>
  <si>
    <t>-101175041</t>
  </si>
  <si>
    <t>Kovový kabelový žlab min.125x50 mm, vč.konstrukčních dílů na zeď a montáže</t>
  </si>
  <si>
    <t>X402</t>
  </si>
  <si>
    <t>Kovový kabelový žlab min.62x50 mm,  vč.konstrukčních dílů na zeď a montáže</t>
  </si>
  <si>
    <t>2106693284</t>
  </si>
  <si>
    <t>Kovový kabelový žlab min.62x50 mm, vč.konstrukčních dílů na zeď a montáže</t>
  </si>
  <si>
    <t>X403</t>
  </si>
  <si>
    <t>Trubka pevná PVC P20 Bezhalogenová B2cas1d0, vč mont.prvků a montáže</t>
  </si>
  <si>
    <t>122937751</t>
  </si>
  <si>
    <t>X404</t>
  </si>
  <si>
    <t>Trubka ohebnáPVC P20 Bezhalogenová B2cas1d0, vč mont.prvků a montáže</t>
  </si>
  <si>
    <t>-1293326995</t>
  </si>
  <si>
    <t>X405</t>
  </si>
  <si>
    <t>Krabicová rozvodka se svorkovnicí</t>
  </si>
  <si>
    <t>759046048</t>
  </si>
  <si>
    <t>X406</t>
  </si>
  <si>
    <t>Drobný montážní teriál (šroubky, hmoždinky, natlokací pkabelové příchytky,zdrhovací pásky, popisovací štítky, atd.)</t>
  </si>
  <si>
    <t>-1987324667</t>
  </si>
  <si>
    <t>V04: Inženýrská činnost</t>
  </si>
  <si>
    <t>X501</t>
  </si>
  <si>
    <t>Montáž zařízení</t>
  </si>
  <si>
    <t>1255075087</t>
  </si>
  <si>
    <t>X502</t>
  </si>
  <si>
    <t>SW podstanice</t>
  </si>
  <si>
    <t>-1616386883</t>
  </si>
  <si>
    <t>X503</t>
  </si>
  <si>
    <t>SW WEBSERVER</t>
  </si>
  <si>
    <t>1725859396</t>
  </si>
  <si>
    <t>X504</t>
  </si>
  <si>
    <t>Oživení a zprovoznění</t>
  </si>
  <si>
    <t>-145540085</t>
  </si>
  <si>
    <t>X505</t>
  </si>
  <si>
    <t>Revize</t>
  </si>
  <si>
    <t>-1886976361</t>
  </si>
  <si>
    <t>X506</t>
  </si>
  <si>
    <t>Zaškolení obsluhy</t>
  </si>
  <si>
    <t>-357279011</t>
  </si>
  <si>
    <t>X508</t>
  </si>
  <si>
    <t>Plošiny a lešení</t>
  </si>
  <si>
    <t>-586633531</t>
  </si>
  <si>
    <t>X510</t>
  </si>
  <si>
    <t>Ostatní náklady spojené s realizací (koordinace, likvidace odpadu...)</t>
  </si>
  <si>
    <t>-739391982</t>
  </si>
  <si>
    <t>D.1.4-SL - Slaboproud</t>
  </si>
  <si>
    <t>oddíl 1 - Strukturovaná kabeláž</t>
  </si>
  <si>
    <t xml:space="preserve">    220990004 - 19" datový rozvaděč DR</t>
  </si>
  <si>
    <t xml:space="preserve">    220990014 - Optika a příslušenství - DR</t>
  </si>
  <si>
    <t xml:space="preserve">    220990022 - Aktivní prvky - DR</t>
  </si>
  <si>
    <t xml:space="preserve">    220990024 - Optické moduly - DR</t>
  </si>
  <si>
    <t xml:space="preserve">    220990026 - Optické patch cordy  - DR</t>
  </si>
  <si>
    <t xml:space="preserve">    220990028 - Zdroj UPS - DR</t>
  </si>
  <si>
    <t xml:space="preserve">    220990030 - stávající 19" datový rozvaděč DRs (školy) - dovybavení</t>
  </si>
  <si>
    <t xml:space="preserve">    220990034 - Optika a příslušenství - DRs</t>
  </si>
  <si>
    <t xml:space="preserve">    220990042 - Optické moduly - DRs</t>
  </si>
  <si>
    <t xml:space="preserve">    220990044 - Optické patch cordy  - DRs</t>
  </si>
  <si>
    <t xml:space="preserve">    220990046 - Převodníky  - DRs</t>
  </si>
  <si>
    <t xml:space="preserve">    220990048 - Zúčtovací hodinové sazby- DRs</t>
  </si>
  <si>
    <t xml:space="preserve">    220990050 - Wifi - access point AP</t>
  </si>
  <si>
    <t xml:space="preserve">    220990053 - Kabely a elektroinstalační materiál</t>
  </si>
  <si>
    <t>oddíl 2 - Jednotný čas a školní zvonek</t>
  </si>
  <si>
    <t xml:space="preserve">    220990084 - Elektroinstalační materiál a kabely</t>
  </si>
  <si>
    <t>oddíl 3 - Rozhlas 100V</t>
  </si>
  <si>
    <t xml:space="preserve">    220990094 - Napojení na stávající rozhlas školy</t>
  </si>
  <si>
    <t xml:space="preserve">    220990096 - Kabely a elektroinstalační materiál</t>
  </si>
  <si>
    <t xml:space="preserve">      220990104 - Ozvučení bazénu 100V</t>
  </si>
  <si>
    <t xml:space="preserve">      220990112 - Kabely a elektroinstalační materiál</t>
  </si>
  <si>
    <t>oddíl 4 - Signalizační zařízení INV</t>
  </si>
  <si>
    <t xml:space="preserve">    220990133 - Kabely a elektroinstalační materiál</t>
  </si>
  <si>
    <t>oddíl 5 - Poplachový zabezpečovací a tísňový systém PZTS (rozšíření stáv. systému Jablotron)</t>
  </si>
  <si>
    <t xml:space="preserve">    220990156 - Kabely a elektroinstalační materiál</t>
  </si>
  <si>
    <t>oddíl 6 - Kabelový nosný systém</t>
  </si>
  <si>
    <t>oddíl 7 - Požární ucpávky</t>
  </si>
  <si>
    <t>oddíl 8 - Demontáže</t>
  </si>
  <si>
    <t>oddíl 1</t>
  </si>
  <si>
    <t>Strukturovaná kabeláž</t>
  </si>
  <si>
    <t>220990001</t>
  </si>
  <si>
    <t>zásuvka pod omítku 1xRJ45 UTP CAT6 včetně rámečku</t>
  </si>
  <si>
    <t>-620357501</t>
  </si>
  <si>
    <t>220990002</t>
  </si>
  <si>
    <t>zásuvka pod omítku 2xRJ45 UTP CAT6 včetně rámečku</t>
  </si>
  <si>
    <t>2110342369</t>
  </si>
  <si>
    <t>220990003</t>
  </si>
  <si>
    <t>zásuvka pod omítku 1xRJ45 UTP CAT6 (IP 66) včetně krabice pro montáž na povrchu</t>
  </si>
  <si>
    <t>-1007871732</t>
  </si>
  <si>
    <t>220990004</t>
  </si>
  <si>
    <t>19" datový rozvaděč DR</t>
  </si>
  <si>
    <t>220990005</t>
  </si>
  <si>
    <t>Rozvaděč stojan. 22U/600x600, šedý, dveře sklo</t>
  </si>
  <si>
    <t>-1432487466</t>
  </si>
  <si>
    <t>220990006</t>
  </si>
  <si>
    <t>Rozvodný panel 5x 230V včetně vany 2U v černé barvě</t>
  </si>
  <si>
    <t>-1862194243</t>
  </si>
  <si>
    <t>220990007</t>
  </si>
  <si>
    <t>19" polička s perforací 1U/550mm, max. nosnost 40kg</t>
  </si>
  <si>
    <t>90853634</t>
  </si>
  <si>
    <t>220990008</t>
  </si>
  <si>
    <t>Patch panel U/UTP 24 x RJ45 1U, CAT6</t>
  </si>
  <si>
    <t>-1711867930</t>
  </si>
  <si>
    <t>220990009</t>
  </si>
  <si>
    <t>telefonní ISDN 25 port</t>
  </si>
  <si>
    <t>-441695775</t>
  </si>
  <si>
    <t>220990010</t>
  </si>
  <si>
    <t>Vyvazovací panel 1U plastová oka BK černý</t>
  </si>
  <si>
    <t>-1081872199</t>
  </si>
  <si>
    <t>220990011</t>
  </si>
  <si>
    <t>Vyvazovací panel 2U plastová oka BK černý</t>
  </si>
  <si>
    <t>-2049025821</t>
  </si>
  <si>
    <t>220990012</t>
  </si>
  <si>
    <t>Patch kabel UTP  3m, CAT6</t>
  </si>
  <si>
    <t>1534642989</t>
  </si>
  <si>
    <t>Patch kabel UTP 3m, CAT6</t>
  </si>
  <si>
    <t>220990013</t>
  </si>
  <si>
    <t>Patch kabel UTP  5m, CAT6</t>
  </si>
  <si>
    <t>1875539468</t>
  </si>
  <si>
    <t>Patch kabel UTP 5m, CAT6</t>
  </si>
  <si>
    <t>220990014</t>
  </si>
  <si>
    <t>Optika a příslušenství - DR</t>
  </si>
  <si>
    <t>220990015</t>
  </si>
  <si>
    <t>výsuvný hliníkový optický rozvaděč pro montáž do 19“ datového rozvaděče, pro 24 duplexních spojek SC,  (LC, E2000)  s možnosti instalace dvou optických kazet, výška 1U - (včetně čela optické vany)</t>
  </si>
  <si>
    <t>-106883037</t>
  </si>
  <si>
    <t>výsuvný hliníkový optický rozvaděč pro montáž do 19“ datového rozvaděče, pro 24 duplexních spojek SC, (LC, E2000) s možnosti instalace dvou optických kazet, výška 1U - (včetně čela optické vany)</t>
  </si>
  <si>
    <t>220990016</t>
  </si>
  <si>
    <t>optický adaptér / spojka LC/SC single-mode duplex</t>
  </si>
  <si>
    <t>372227742</t>
  </si>
  <si>
    <t>220990017</t>
  </si>
  <si>
    <t>záslepka pro čelo vany</t>
  </si>
  <si>
    <t>694107067</t>
  </si>
  <si>
    <t>220990018</t>
  </si>
  <si>
    <t>Optická kazeta pro 24 svárů bez ochran sváru včetně víka</t>
  </si>
  <si>
    <t>1250081976</t>
  </si>
  <si>
    <t>220990019</t>
  </si>
  <si>
    <t>optický svár SM</t>
  </si>
  <si>
    <t>1107397515</t>
  </si>
  <si>
    <t>220990020</t>
  </si>
  <si>
    <t>ochrana optického svaru FPS - 60mm</t>
  </si>
  <si>
    <t>562490425</t>
  </si>
  <si>
    <t>220990021</t>
  </si>
  <si>
    <t>pigtail 9/125 SC SM OS1 1,5m</t>
  </si>
  <si>
    <t>369150091</t>
  </si>
  <si>
    <t>220990022</t>
  </si>
  <si>
    <t>Aktivní prvky - DR</t>
  </si>
  <si>
    <t>220990023</t>
  </si>
  <si>
    <t>Switch - 24x Gbit LAN POE ( US-24-400W ) - 24x 10/100/1000Mbps včetně POE + 2x 1G/10Gbps SFP+ ,  PoE switch v 19" rackmount provedení konfigurovatelný gigabitový přepínač 3. vrstvy, který nabízí 400W PoE rozpočet. K dispozici je 1.3" dotykový displej.</t>
  </si>
  <si>
    <t>944173922</t>
  </si>
  <si>
    <t>Switch - 24x Gbit LAN POE ( US-24-400W ) - 24x 10/100/1000Mbps včetně POE + 2x 1G/10Gbps SFP+ , PoE switch v 19" rackmount provedení konfigurovatelný gigabitový přepínač 3. vrstvy, který nabízí 400W PoE rozpočet. K dispozici je 1.3" dotykový displej. Napájení je možné přes 230V, ale také s pomocí SmartPower RPS (není součástí balení). Jednotka podporuje UniFi Controller verze 5.14.12 a vyšší. Rozhraní: 12 x 100M/1G/2.5G s podporou 802.3af/at PoE+ (30W/port), 12 x 10/100M/1G s podporou 802.3af/at PoE+ (30W/port), 2 x 1/10G</t>
  </si>
  <si>
    <t>220990024</t>
  </si>
  <si>
    <t>Optické moduly - DR</t>
  </si>
  <si>
    <t>220990025</t>
  </si>
  <si>
    <t>SFP+  Single-Mode optický modul SFP+, 10Gbit  / Konektory: (2) LC</t>
  </si>
  <si>
    <t>188115940</t>
  </si>
  <si>
    <t>SFP+ Single-Mode optický modul SFP+, 10Gbit / Konektory: (2) LC</t>
  </si>
  <si>
    <t>220990026</t>
  </si>
  <si>
    <t>Optické patch cordy  - DR</t>
  </si>
  <si>
    <t>220990027</t>
  </si>
  <si>
    <t>Patch kabel 9/125 LCupc/LCupc SM OS 1m duplex SXPC-LC/LC-UPC-OS-1M-D</t>
  </si>
  <si>
    <t>-1781518761</t>
  </si>
  <si>
    <t>220990028</t>
  </si>
  <si>
    <t>Zdroj UPS - DR</t>
  </si>
  <si>
    <t>220990029</t>
  </si>
  <si>
    <t>Záložní zdroj - 1500 VA / 1000 W, Line interactive, 2×IEC Jumpers, 4×IEC 320 C13, USB, RS-232 a Ethernet (Smart-UPS 1500VA LCD RM 2U 230V do stojanu, se síťovou kartou) Šířka 432 mm x Výška 89 mm x Hloubka 457 mm</t>
  </si>
  <si>
    <t>1847014705</t>
  </si>
  <si>
    <t>220990030</t>
  </si>
  <si>
    <t>stávající 19" datový rozvaděč DRs (školy) - dovybavení</t>
  </si>
  <si>
    <t>220990031</t>
  </si>
  <si>
    <t>974811764</t>
  </si>
  <si>
    <t>220990032</t>
  </si>
  <si>
    <t>494897971</t>
  </si>
  <si>
    <t>220990033</t>
  </si>
  <si>
    <t>-1065077871</t>
  </si>
  <si>
    <t>220990034</t>
  </si>
  <si>
    <t>Optika a příslušenství - DRs</t>
  </si>
  <si>
    <t>220990035</t>
  </si>
  <si>
    <t>1862821282</t>
  </si>
  <si>
    <t>220990036</t>
  </si>
  <si>
    <t>2016319944</t>
  </si>
  <si>
    <t>220990037</t>
  </si>
  <si>
    <t>-1900016951</t>
  </si>
  <si>
    <t>220990038</t>
  </si>
  <si>
    <t>1098223504</t>
  </si>
  <si>
    <t>220990039</t>
  </si>
  <si>
    <t>1030496737</t>
  </si>
  <si>
    <t>220990040</t>
  </si>
  <si>
    <t>-77065466</t>
  </si>
  <si>
    <t>220990041</t>
  </si>
  <si>
    <t>-1870409810</t>
  </si>
  <si>
    <t>220990042</t>
  </si>
  <si>
    <t>Optické moduly - DRs</t>
  </si>
  <si>
    <t>220990044</t>
  </si>
  <si>
    <t>Optické patch cordy  - DRs</t>
  </si>
  <si>
    <t>220990045</t>
  </si>
  <si>
    <t>848613169</t>
  </si>
  <si>
    <t>220990046</t>
  </si>
  <si>
    <t>Převodníky  - DRs</t>
  </si>
  <si>
    <t>220990047</t>
  </si>
  <si>
    <t>převodník ethernet / opto, včetně zdroje</t>
  </si>
  <si>
    <t>-1772280513</t>
  </si>
  <si>
    <t>220990048</t>
  </si>
  <si>
    <t>Zúčtovací hodinové sazby- DRs</t>
  </si>
  <si>
    <t>220990049</t>
  </si>
  <si>
    <t>Přepojení, úprava stáv. rozvodů a HW uvnitř rozvaděče</t>
  </si>
  <si>
    <t>-170932442</t>
  </si>
  <si>
    <t>220990050</t>
  </si>
  <si>
    <t>Wifi - access point AP</t>
  </si>
  <si>
    <t>220990051</t>
  </si>
  <si>
    <t>UAP-AC-HD 2,4GHz/5GHz, Acess Point, UniFi HD</t>
  </si>
  <si>
    <t>-993610404</t>
  </si>
  <si>
    <t>220990052</t>
  </si>
  <si>
    <t>UniFi Controller rack mount (zařízení s předinstalovaným UniFi Controllerem pro správu až 40 zařízení. HW výbava: Broadcom BCM2837B0, Cortex-A53 64-bit SoC @ 1.4GHz, 1 GB LPDDR2 SDRAM. Rozhraní: 2.4GHz a 5GHz IEEE 802.11.b/g/n/ac bezdrátová LAN, Bluetooth</t>
  </si>
  <si>
    <t>121139283</t>
  </si>
  <si>
    <t>UniFi Controller rack mount (zařízení s předinstalovaným UniFi Controllerem pro správu až 40 zařízení. HW výbava: Broadcom BCM2837B0, Cortex-A53 64-bit SoC @ 1.4GHz, 1 GB LPDDR2 SDRAM. Rozhraní: 2.4GHz a 5GHz IEEE 802.11.b/g/n/ac bezdrátová LAN, Bluetooth 4.2, BLE, 4x USB 2.0 porty, microSDHC slot, gigabitový ethernetový port přes USB 2.0, napájení přes microUSB konektor, 1 x HDMI, MIPI DSI display port, MIPI CSI port, 4 x pole stereo out a kompozitní video port.)</t>
  </si>
  <si>
    <t>220990053</t>
  </si>
  <si>
    <t>Kabely a elektroinstalační materiál</t>
  </si>
  <si>
    <t>220990054</t>
  </si>
  <si>
    <t>Kabel U/UTP drát  CAT6, LSZH, cívka 305m, reakce na oheň Eca</t>
  </si>
  <si>
    <t>1608014633</t>
  </si>
  <si>
    <t>Kabel U/UTP drát CAT6, LSZH, cívka 305m, reakce na oheň Eca</t>
  </si>
  <si>
    <t>220990055</t>
  </si>
  <si>
    <t>Kabel SYKFY 15x2x0,5</t>
  </si>
  <si>
    <t>-1439863588</t>
  </si>
  <si>
    <t>220990056</t>
  </si>
  <si>
    <t>Kabel gelový, 09/125um, 12 vl., LSOH,CLT se základní ochranou proti hlodavcům</t>
  </si>
  <si>
    <t>-1599395405</t>
  </si>
  <si>
    <t>220990058</t>
  </si>
  <si>
    <t>trubka obebná - MONOFLEX 20 320N PVC šedá s protah.drátem</t>
  </si>
  <si>
    <t>1825743896</t>
  </si>
  <si>
    <t>220990059</t>
  </si>
  <si>
    <t>trubka obebná - MONOFLEX 25 320N PVC šedá s protah.drátem</t>
  </si>
  <si>
    <t>-270403757</t>
  </si>
  <si>
    <t>220990060</t>
  </si>
  <si>
    <t>trubka obebná - MONOFLEX 32 320N PVC šedá s protah.drátem</t>
  </si>
  <si>
    <t>1962216716</t>
  </si>
  <si>
    <t>220990061</t>
  </si>
  <si>
    <t>krabice KU68-1901 vč.víčka pod omítku</t>
  </si>
  <si>
    <t>911284863</t>
  </si>
  <si>
    <t>220990062</t>
  </si>
  <si>
    <t>krabice odbočná KO 100 E5 pod omítku včetně víčka</t>
  </si>
  <si>
    <t>-1773155517</t>
  </si>
  <si>
    <t>220990063</t>
  </si>
  <si>
    <t>krabice přístrojová KP68/2</t>
  </si>
  <si>
    <t>2025733525</t>
  </si>
  <si>
    <t>220990064</t>
  </si>
  <si>
    <t>Kabelová příchytka KB 16 (s natloukací hmoždinkou N 6) rozm.15x230mm  - bal.50ks - oboustranná</t>
  </si>
  <si>
    <t>-834525701</t>
  </si>
  <si>
    <t>Kabelová příchytka KB 16 (s natloukací hmoždinkou N 6) rozm.15x230mm - bal.50ks - oboustranná</t>
  </si>
  <si>
    <t>220990065</t>
  </si>
  <si>
    <t>Kabelová příchytka KB 8 (s natloukací hmoždinkou N 6) rozm.15x133mm  - bal.50ks - jednostranná</t>
  </si>
  <si>
    <t>-3011769</t>
  </si>
  <si>
    <t>Kabelová příchytka KB 8 (s natloukací hmoždinkou N 6) rozm.15x133mm - bal.50ks - jednostranná</t>
  </si>
  <si>
    <t>220990066</t>
  </si>
  <si>
    <t>stahovací pásky SP (bal 100 ks)</t>
  </si>
  <si>
    <t>1904735570</t>
  </si>
  <si>
    <t>220990067</t>
  </si>
  <si>
    <t>lišta hranatá 40x20 HA (3m) včetně spoj.materiálu</t>
  </si>
  <si>
    <t>1681014111</t>
  </si>
  <si>
    <t>220990068</t>
  </si>
  <si>
    <t>lišta hranatá 40x40 HA (3m) včetně spoj.materiálu</t>
  </si>
  <si>
    <t>-341257534</t>
  </si>
  <si>
    <t>220990069</t>
  </si>
  <si>
    <t>trubka tuhá bezhalogenová PVC 320N 1532 (3m) včetně příchytek a spoj.mat.</t>
  </si>
  <si>
    <t>-882499980</t>
  </si>
  <si>
    <t>220990070</t>
  </si>
  <si>
    <t>drážka pro tr.20, cihla</t>
  </si>
  <si>
    <t>-966256928</t>
  </si>
  <si>
    <t>220990071</t>
  </si>
  <si>
    <t>drážka pro tr.25, cihla</t>
  </si>
  <si>
    <t>-1871577915</t>
  </si>
  <si>
    <t>220990072</t>
  </si>
  <si>
    <t>prostup stavební konstrukcí zdivo do tl.300mm, otvor 30x30mm</t>
  </si>
  <si>
    <t>-1979576217</t>
  </si>
  <si>
    <t>220990074</t>
  </si>
  <si>
    <t>ICT měření UTP kabelů (počet portů)</t>
  </si>
  <si>
    <t>650355774</t>
  </si>
  <si>
    <t>220990075</t>
  </si>
  <si>
    <t>vystavení měřícího protokolu metalické rozvody</t>
  </si>
  <si>
    <t>-255007703</t>
  </si>
  <si>
    <t>220990076</t>
  </si>
  <si>
    <t>měření otických rozvodů 12vl</t>
  </si>
  <si>
    <t>925871441</t>
  </si>
  <si>
    <t>220990077</t>
  </si>
  <si>
    <t>certifikace optických rozvodů (vystavení měřícího protokolu)</t>
  </si>
  <si>
    <t>1252616809</t>
  </si>
  <si>
    <t>220990078</t>
  </si>
  <si>
    <t>drobný elektroinstalační materiál (10kg)</t>
  </si>
  <si>
    <t>-87820440</t>
  </si>
  <si>
    <t>oddíl 2</t>
  </si>
  <si>
    <t>Jednotný čas a školní zvonek</t>
  </si>
  <si>
    <t>220990079</t>
  </si>
  <si>
    <t>Mateční a spínací hodiny ML minutová linka max. 24V/0,9A, Jmenovité napětí linky 6V, 12V, 24V impuls 1 - 3 sec., mezera 0 - 3 sec., do krok 12/24 hod., pro řízení analogových hodin PH a digitálních hodin EDHpm, vestavěný zdroj zvonkového napětí 75V/0,6A~</t>
  </si>
  <si>
    <t>-40762473</t>
  </si>
  <si>
    <t>Mateční a spínací hodiny ML minutová linka max. 24V/0,9A, Jmenovité napětí linky 6V, 12V, 24V impuls 1 - 3 sec., mezera 0 - 3 sec., do krok 12/24 hod., pro řízení analogových hodin PH a digitálních hodin EDHpm, vestavěný zdroj zvonkového napětí 75V/0,6A~, Počet hodin na lince max. 100</t>
  </si>
  <si>
    <t>220990080</t>
  </si>
  <si>
    <t>Přijímač rádiového časového signálu DCF, včetně kabelu 3m (lze až 100m), anténa</t>
  </si>
  <si>
    <t>273233367</t>
  </si>
  <si>
    <t>220990081</t>
  </si>
  <si>
    <t>Ručičkové hodiny interiérové kulaté 40cm, nástěnné, jednostranné, řízené ML24V</t>
  </si>
  <si>
    <t>1890568473</t>
  </si>
  <si>
    <t>220990082</t>
  </si>
  <si>
    <t>Ručičkové hodiny exterierové kulaté 60cm, nástěnné, jednostranné, řízené ML24V</t>
  </si>
  <si>
    <t>-1498476548</t>
  </si>
  <si>
    <t>220990083</t>
  </si>
  <si>
    <t>školní zvonek nástěnný</t>
  </si>
  <si>
    <t>981157039</t>
  </si>
  <si>
    <t>220990084</t>
  </si>
  <si>
    <t>Elektroinstalační materiál a kabely</t>
  </si>
  <si>
    <t>220990085</t>
  </si>
  <si>
    <t>H05VV-F 2x2,5 (CYSY 2Dx2,5)</t>
  </si>
  <si>
    <t>1915054223</t>
  </si>
  <si>
    <t>220990086</t>
  </si>
  <si>
    <t>1305043080</t>
  </si>
  <si>
    <t>220990087</t>
  </si>
  <si>
    <t>-532239843</t>
  </si>
  <si>
    <t>220990088</t>
  </si>
  <si>
    <t>krabice KU68-1901 vč.víčka / pod omítku</t>
  </si>
  <si>
    <t>2012088685</t>
  </si>
  <si>
    <t>220990089</t>
  </si>
  <si>
    <t>krabice se svorkovnicí a víčkem</t>
  </si>
  <si>
    <t>-1433111776</t>
  </si>
  <si>
    <t>220990090</t>
  </si>
  <si>
    <t>1026877541</t>
  </si>
  <si>
    <t>220990091</t>
  </si>
  <si>
    <t>drážka pro kabel pod omítkou</t>
  </si>
  <si>
    <t>-720348112</t>
  </si>
  <si>
    <t>220990093</t>
  </si>
  <si>
    <t>drobný elektroinstalační materiál (5kg)</t>
  </si>
  <si>
    <t>-2095186899</t>
  </si>
  <si>
    <t>220990043</t>
  </si>
  <si>
    <t>SFP+  Single-Mode optický modul SFP+, 10Gbit ( UF-SM-10G ) / Konektory: (2) LC</t>
  </si>
  <si>
    <t>893188757</t>
  </si>
  <si>
    <t>SFP+ Single-Mode optický modul SFP+, 10Gbit ( UF-SM-10G ) / Konektory: (2) LC</t>
  </si>
  <si>
    <t>oddíl 3</t>
  </si>
  <si>
    <t>Rozhlas 100V</t>
  </si>
  <si>
    <t>220990094</t>
  </si>
  <si>
    <t>Napojení na stávající rozhlas školy</t>
  </si>
  <si>
    <t>220990095</t>
  </si>
  <si>
    <t>6W podhledový reproduktor, 100V, 6/3/1,5W, plast, IP21</t>
  </si>
  <si>
    <t>255506052</t>
  </si>
  <si>
    <t>220990096</t>
  </si>
  <si>
    <t>220990097</t>
  </si>
  <si>
    <t>kabel 3x2,5mm², B2CA s1_d1_a1</t>
  </si>
  <si>
    <t>571284982</t>
  </si>
  <si>
    <t>220990098</t>
  </si>
  <si>
    <t>-2038010358</t>
  </si>
  <si>
    <t>220990099</t>
  </si>
  <si>
    <t>-1316900664</t>
  </si>
  <si>
    <t>220990100</t>
  </si>
  <si>
    <t>-1079888796</t>
  </si>
  <si>
    <t>220990102</t>
  </si>
  <si>
    <t>1103012674</t>
  </si>
  <si>
    <t>220990104</t>
  </si>
  <si>
    <t>Ozvučení bazénu 100V</t>
  </si>
  <si>
    <t>220990105</t>
  </si>
  <si>
    <t>Kompaktní rozhlasová ústředna s mixážním zesilovačem 240W @ 100V/4Ohm (RMS), 5 výstupních zón. Digitální topologie Class-D s vysokou účinností přes 80%, pasivní chlazení bez ventilátoru pro bezhlučný provoz.</t>
  </si>
  <si>
    <t>1859973428</t>
  </si>
  <si>
    <t>Kompaktní rozhlasová ústředna s mixážním zesilovačem 240W @ 100V/4Ohm (RMS), 5 výstupních zón. Digitální topologie Class-D s vysokou účinností přes 80%, pasivní chlazení bez ventilátoru pro bezhlučný provoz. Integrovaná procesorem řízená ochrana proti zkratu, přehřátí a DC napětí. 2x symetrický vstup Mic/Line XLR + Jack 6,3mm s nezávisle volitelnou prioritou VOX, 2x symetrický vstup Mic/Line XLR, 2x symetrický vstup Mic Jack 6,3mm / nesymetrický stereo Line RCA, 2x symetrický vstup pro externí zdroje prioritního hlášení, 2x linkový výstup pro externí výkonové zesilovače, 2x externí vstup do výkonové části. Frekvenční rozsah 20Hz-20kHz @ ±3dB, odstup S/N &gt;90dB, THD+N &lt;0,5%. Odnímatelné 19" úchyty součástí dodávky. Rozměry (ŠxVxH) 420x88x320mm, hmotnost 11kg</t>
  </si>
  <si>
    <t>220990106</t>
  </si>
  <si>
    <t>Digitální audio přehrávač pro reprodukci z CD, USB, SD/MMC médií + FM/AM tuner. Dva nezávislé audio výstupy s fixní výstupní úrovní pro část CD/USB/SD a pro část FM/AM, regulovatelný výstup s nastavitelným přiřazením k části CD/USB/SD nebo části FM/AM.</t>
  </si>
  <si>
    <t>1426344851</t>
  </si>
  <si>
    <t>Digitální audio přehrávač pro reprodukci z CD, USB, SD/MMC médií + FM/AM tuner. Dva nezávislé audio výstupy s fixní výstupní úrovní pro část CD/USB/SD a pro část FM/AM, regulovatelný výstup s nastavitelným přiřazením k části CD/USB/SD nebo části FM/AM. Sériové rozhraní RS-232 pro integraci s externími systémy. Podporuje audio kodeky MPEG 1/2/5 Layer 2/3 decoding (8kHz-48kHz), MWA V4, V7, V8, V9 (L1, L2) decoding (8kHz-48kHz) a média SD/MMC max. 16 GB / FAT32, USB max. 16 GB / FAT32.</t>
  </si>
  <si>
    <t>220990107</t>
  </si>
  <si>
    <t>Reproduktor dvoupásmový 8"+1" pro venkovní instalaci, 140/70W @ 16 Ohm / 60/30/15W @ 100V, citlivost 89dB @ 1W/1m, max. SPL 108dB @ 1m, frekvenční rozsah 60Hz-17kHz @ ±3dB, 50Hz-20kHz @ -10dB, vyzařovací úhel 110°x110°, stupeň krytí IP55, otočný vodotěsný</t>
  </si>
  <si>
    <t>748987366</t>
  </si>
  <si>
    <t>Reproduktor dvoupásmový 8"+1" pro venkovní instalaci, 140/70W @ 16 Ohm / 60/30/15W @ 100V, citlivost 89dB @ 1W/1m, max. SPL 108dB @ 1m, frekvenční rozsah 60Hz-17kHz @ ±3dB, 50Hz-20kHz @ -10dB, vyzařovací úhel 110°x110°, stupeň krytí IP55, otočný vodotěsný konektor AWX-5, včetně montážní konzoly v barvě reproboxu, bílý</t>
  </si>
  <si>
    <t>220990108</t>
  </si>
  <si>
    <t>mikrofonní stanice</t>
  </si>
  <si>
    <t>-853869923</t>
  </si>
  <si>
    <t>220990109</t>
  </si>
  <si>
    <t>Rozvaděč stojan. 12U/600 x 500, šedý, dveře sklo,</t>
  </si>
  <si>
    <t>181284428</t>
  </si>
  <si>
    <t>220990110</t>
  </si>
  <si>
    <t>Rozvodný panel 6poz 220V, včetně vany šnůra 3m</t>
  </si>
  <si>
    <t>-675050901</t>
  </si>
  <si>
    <t>220990111</t>
  </si>
  <si>
    <t>19“ horizontální ventilační jednotka 2U se 4 ventilátory, bimetalový termostat</t>
  </si>
  <si>
    <t>-1688074966</t>
  </si>
  <si>
    <t>220990112</t>
  </si>
  <si>
    <t>220990113</t>
  </si>
  <si>
    <t>kabel 2x2,5mm², B2CA s1_d1_a1</t>
  </si>
  <si>
    <t>-1622577552</t>
  </si>
  <si>
    <t>220990114</t>
  </si>
  <si>
    <t>kabel FTP 4p cat5E</t>
  </si>
  <si>
    <t>-1203649887</t>
  </si>
  <si>
    <t>220990115</t>
  </si>
  <si>
    <t>-1441173873</t>
  </si>
  <si>
    <t>220990116</t>
  </si>
  <si>
    <t>-1195994683</t>
  </si>
  <si>
    <t>220990117</t>
  </si>
  <si>
    <t>trubka tuhá bezhalogenová PVC 320N 1540 (3m) včetně příchytek a spoj.mat.</t>
  </si>
  <si>
    <t>-1173501905</t>
  </si>
  <si>
    <t>220990118</t>
  </si>
  <si>
    <t>-279144276</t>
  </si>
  <si>
    <t>220990119</t>
  </si>
  <si>
    <t>1492569872</t>
  </si>
  <si>
    <t>220990120</t>
  </si>
  <si>
    <t>1272040345</t>
  </si>
  <si>
    <t>220990121</t>
  </si>
  <si>
    <t>450185118</t>
  </si>
  <si>
    <t>220990122</t>
  </si>
  <si>
    <t>zprovoznění systému</t>
  </si>
  <si>
    <t>511278147</t>
  </si>
  <si>
    <t>220990124</t>
  </si>
  <si>
    <t>1288124683</t>
  </si>
  <si>
    <t>220990103</t>
  </si>
  <si>
    <t>1653204498</t>
  </si>
  <si>
    <t>oddíl 4</t>
  </si>
  <si>
    <t>Signalizační zařízení INV</t>
  </si>
  <si>
    <t>220990125</t>
  </si>
  <si>
    <t>základní modul signalizačního systému 4 zóny</t>
  </si>
  <si>
    <t>675181696</t>
  </si>
  <si>
    <t>220990126</t>
  </si>
  <si>
    <t>napaječ 1,5A/40W/24 V DC</t>
  </si>
  <si>
    <t>-628995481</t>
  </si>
  <si>
    <t>220990127</t>
  </si>
  <si>
    <t>kabel k napaječi</t>
  </si>
  <si>
    <t>-1206061634</t>
  </si>
  <si>
    <t>220990128</t>
  </si>
  <si>
    <t>oriantační světlo</t>
  </si>
  <si>
    <t>2100821993</t>
  </si>
  <si>
    <t>220990129</t>
  </si>
  <si>
    <t>potvrzovací tlačítko</t>
  </si>
  <si>
    <t>679690549</t>
  </si>
  <si>
    <t>220990130</t>
  </si>
  <si>
    <t>přivolávací tlačítko</t>
  </si>
  <si>
    <t>-1551370886</t>
  </si>
  <si>
    <t>220990131</t>
  </si>
  <si>
    <t>přivolávací tlačítko s táhlem</t>
  </si>
  <si>
    <t>-717630135</t>
  </si>
  <si>
    <t>220990132</t>
  </si>
  <si>
    <t>konektor RJ45</t>
  </si>
  <si>
    <t>1731168249</t>
  </si>
  <si>
    <t>220990133</t>
  </si>
  <si>
    <t>220990134</t>
  </si>
  <si>
    <t>kabel JYSTY 2x2x0,8</t>
  </si>
  <si>
    <t>1049963201</t>
  </si>
  <si>
    <t>220990135</t>
  </si>
  <si>
    <t>1359335781</t>
  </si>
  <si>
    <t>220990136</t>
  </si>
  <si>
    <t>1244144077</t>
  </si>
  <si>
    <t>220990137</t>
  </si>
  <si>
    <t>trubka obebná - MONOFLEX 16 320N PVC šedá s protah.drátem</t>
  </si>
  <si>
    <t>-1150051038</t>
  </si>
  <si>
    <t>220990138</t>
  </si>
  <si>
    <t>1012968326</t>
  </si>
  <si>
    <t>220990139</t>
  </si>
  <si>
    <t>krabice KU68-1901 vč.víčka</t>
  </si>
  <si>
    <t>-221538697</t>
  </si>
  <si>
    <t>220990140</t>
  </si>
  <si>
    <t>drážka pro tr.23, cihla</t>
  </si>
  <si>
    <t>-1308422220</t>
  </si>
  <si>
    <t>220990142</t>
  </si>
  <si>
    <t>-1980355205</t>
  </si>
  <si>
    <t>oddíl 5</t>
  </si>
  <si>
    <t>Poplachový zabezpečovací a tísňový systém PZTS (rozšíření stáv. systému Jablotron)</t>
  </si>
  <si>
    <t>220990143</t>
  </si>
  <si>
    <t>Sběrnicový přístupový modul (klávesnice)</t>
  </si>
  <si>
    <t>813549416</t>
  </si>
  <si>
    <t>220990144</t>
  </si>
  <si>
    <t>uzamykatelný kryt s tamper kontaktem (pro klávesnici)</t>
  </si>
  <si>
    <t>-2143294934</t>
  </si>
  <si>
    <t>220990145</t>
  </si>
  <si>
    <t>adresovatelný zálohovaný posilovač sběrnice, výstupní proud max. 2A, 2 nezávislé výstupní svorkovnice sběrnice - každá poskytuje 500 m délky sběrnice</t>
  </si>
  <si>
    <t>1774119408</t>
  </si>
  <si>
    <t>220990146</t>
  </si>
  <si>
    <t>plastový kryt 357 x 297 x 105 mm pro zdroj</t>
  </si>
  <si>
    <t>-173187504</t>
  </si>
  <si>
    <t>220990147</t>
  </si>
  <si>
    <t>akumulátor 18Ah/12VDC</t>
  </si>
  <si>
    <t>934426315</t>
  </si>
  <si>
    <t>220990148</t>
  </si>
  <si>
    <t>Sběrnicový modul 4 vstupů a 4 výstupů</t>
  </si>
  <si>
    <t>1425075718</t>
  </si>
  <si>
    <t>220990149</t>
  </si>
  <si>
    <t>Víceúčelová montážní krabice - střední velikost</t>
  </si>
  <si>
    <t>1410677843</t>
  </si>
  <si>
    <t>220990150</t>
  </si>
  <si>
    <t>Sběrnicový PIR detektor pohybu IP65</t>
  </si>
  <si>
    <t>1261850432</t>
  </si>
  <si>
    <t>220990151</t>
  </si>
  <si>
    <t>Sběrnicový PIR detektor pohybu</t>
  </si>
  <si>
    <t>-1131803630</t>
  </si>
  <si>
    <t>220990152</t>
  </si>
  <si>
    <t>Sběrnicový modul připoj. magne. detektoru dvouvstupňový</t>
  </si>
  <si>
    <t>-780914874</t>
  </si>
  <si>
    <t>220990153</t>
  </si>
  <si>
    <t>Detektor magnetický dveřní kontakt (mini)</t>
  </si>
  <si>
    <t>865317852</t>
  </si>
  <si>
    <t>220990154</t>
  </si>
  <si>
    <t>Sběrnicová siréna vnitřní</t>
  </si>
  <si>
    <t>-1535103531</t>
  </si>
  <si>
    <t>220990155</t>
  </si>
  <si>
    <t>Rozbočovač sběrnice (možnost instalace do KU68)</t>
  </si>
  <si>
    <t>1367403913</t>
  </si>
  <si>
    <t>220990156</t>
  </si>
  <si>
    <t>220990157</t>
  </si>
  <si>
    <t>Kabel sběrnice 2x20AWG + 2x24AW</t>
  </si>
  <si>
    <t>1176615507</t>
  </si>
  <si>
    <t>220990158</t>
  </si>
  <si>
    <t>844879937</t>
  </si>
  <si>
    <t>220990159</t>
  </si>
  <si>
    <t>1342282108</t>
  </si>
  <si>
    <t>220990160</t>
  </si>
  <si>
    <t>201055940</t>
  </si>
  <si>
    <t>220990161</t>
  </si>
  <si>
    <t>-459344434</t>
  </si>
  <si>
    <t>220990162</t>
  </si>
  <si>
    <t>drážka pro tr.16, cihla</t>
  </si>
  <si>
    <t>1300941141</t>
  </si>
  <si>
    <t>220990163</t>
  </si>
  <si>
    <t>1210271632</t>
  </si>
  <si>
    <t>220990164</t>
  </si>
  <si>
    <t>-1955510396</t>
  </si>
  <si>
    <t>220990166</t>
  </si>
  <si>
    <t>programování ústředny, zprovoznění systému</t>
  </si>
  <si>
    <t>361082272</t>
  </si>
  <si>
    <t>220990167</t>
  </si>
  <si>
    <t>revize zařízení</t>
  </si>
  <si>
    <t>776697059</t>
  </si>
  <si>
    <t>220990168</t>
  </si>
  <si>
    <t>-814921001</t>
  </si>
  <si>
    <t>oddíl 6</t>
  </si>
  <si>
    <t>Kabelový nosný systém</t>
  </si>
  <si>
    <t>220990169</t>
  </si>
  <si>
    <t>kabelový žlab KZI 60x75x0.75 pozink (včetně víka, přepážky,spoj.mat a kotvení)</t>
  </si>
  <si>
    <t>-1921990357</t>
  </si>
  <si>
    <t>220990170</t>
  </si>
  <si>
    <t>stahovací pásky SP (bal100 ks)</t>
  </si>
  <si>
    <t>-280751469</t>
  </si>
  <si>
    <t>oddíl 7</t>
  </si>
  <si>
    <t>Požární ucpávky</t>
  </si>
  <si>
    <t>220990171</t>
  </si>
  <si>
    <t>bílý protipožární tmel ,třída reakce na oheň dle ČSN EN 13501-1:2007 B-s1, d0, Požární odolnosti v dané spáře vyšší než 240 minut (bal 310 ml)</t>
  </si>
  <si>
    <t>647676468</t>
  </si>
  <si>
    <t>220990172</t>
  </si>
  <si>
    <t>Protipožární ucpávka EI90min, min. tl.stěny 150, až do 300 cm2</t>
  </si>
  <si>
    <t>1463673982</t>
  </si>
  <si>
    <t>220990173</t>
  </si>
  <si>
    <t>Štítek protipožární HILTI</t>
  </si>
  <si>
    <t>422373197</t>
  </si>
  <si>
    <t>oddíl 8</t>
  </si>
  <si>
    <t>Demontáže</t>
  </si>
  <si>
    <t>220990174</t>
  </si>
  <si>
    <t>Demontáž všech koncových prvků a uložného materiálu pro kabelové rozvody</t>
  </si>
  <si>
    <t>-1745808512</t>
  </si>
  <si>
    <t>D.1.4-VZT - Vzduchotechnika</t>
  </si>
  <si>
    <t>D1 - Zařízení č. 1 - Hala plaveckého bazénu - přívod a odvod vzduchu, vytápění, odvlhčování</t>
  </si>
  <si>
    <t>D2 - Zařízení č. 2 - Šatny, umývárny a WC - přívod a odvod vzduchu</t>
  </si>
  <si>
    <t>D3 - Zařízení č. 3 - Technické prostory 1.PP - přívod a odvod vzduchu</t>
  </si>
  <si>
    <t>D4 - Zařízení č. 4 - WC recepce a WC 1.PP - odvod vzduchu</t>
  </si>
  <si>
    <t>D5 - Zařízení č. 5 - Osušovny - teplovzdušné jednotky</t>
  </si>
  <si>
    <t>D6 - Zařízení č. 6 - Akumulační jímky - přívod a odvod vzduchu</t>
  </si>
  <si>
    <t>D7 - Ostatní</t>
  </si>
  <si>
    <t>Zařízení č. 1 - Hala plaveckého bazénu - přívod a odvod vzduchu, vytápění, odvlhčování</t>
  </si>
  <si>
    <t>1.01</t>
  </si>
  <si>
    <t>Klimatizační jednotka pro přívod a odvod vzduchu, vytápění a odvlhčování, sestavná, vnitřní provedení, uspořádání nad sebou, ochrana proti agresívní vodě (bazénová úprava)</t>
  </si>
  <si>
    <t>1083099145</t>
  </si>
  <si>
    <t>Klimatizační jednotka pro přívod a odvod vzduchu, vytápění a odvlhčování, sestavná, vnitřní provedení, uspořádání nad sebou, ochrana proti agresívní vodě (bazénová úprava), složená v přívodní sekci z tlumících vložek, uzavírací klapky, filtru kapsového tř.F7, směšovací sekce, deskového rekuperátoru s obtokem (účinnost 82 %), směšovací sekce, kondenzátoru TČ 53 kW a kondenzátoru bazénové vody 16 kW, 2 ventilátorů s volným oběžným kolem a EC motorem, V = 15500 m3/h, pext = 500 Pa, hluk sání/výtlak/okolí 69/84/74 dB(A), a teplovodního dohřívače - Qt = 53 kW, spád 50/40°C a v odvodní sekci z tlumících vložek, filtru kapsového tř. M5, 2 ventilátorů s volným oběžným kolem a s EC motorem, V = 15500 m3/h, pext = 500 Pa, hluk sání/výtlak/okolí 77/78/74 dB(A), výparníku 43 kW a kompresoru TČ, výstupní klapky, okruh tepelného čerpadla kompletní, chladivo R407C, odvlhčovací výkon min.100 kg/h, vč.kuličkových sifonů a odvodnění do kanalizace a vč. řídícího systému a prvků automatické regulace s rozhraním (Modbus TCP nebo BACNET) pro komunikaci s BMS, a vč.směšovacího uzlu, rozměry jednotky bez tlumících vložek max. 5290/1930/2770 mm (délka/šířka/výška), 2300 kg, jednotku dodat v rozloženém stavu z důvodu transportu do strojovny, další parametry viz výkresy a TZ, pružné uložení</t>
  </si>
  <si>
    <t>1.02</t>
  </si>
  <si>
    <t>Protidešťová žaluzie vč.ochranného síta, rozměry 1800x1400, lakovaná, volná průtočná plocha min.1.91 m2</t>
  </si>
  <si>
    <t>-1970252023</t>
  </si>
  <si>
    <t>1.03</t>
  </si>
  <si>
    <t>Buňka tlumiče hluku 200x500/1500, vložný útlum 38 dB na 500 Hz vč.náběh.plechu a výběh.plechu</t>
  </si>
  <si>
    <t>-1169508103</t>
  </si>
  <si>
    <t>1.04</t>
  </si>
  <si>
    <t>Vyústka obdélníková pro odvod vzduchu, 1-řadá, materiál hliník, lakovaná, s regulací R1, rozměry 525x425</t>
  </si>
  <si>
    <t>1141599572</t>
  </si>
  <si>
    <t>1.05</t>
  </si>
  <si>
    <t>Vyústka obdélníková pro odvod vzduchu, 1-řadá, materiál hliník, lakovaná, s regulací R1, rozměry 1025x425</t>
  </si>
  <si>
    <t>-2114234226</t>
  </si>
  <si>
    <t>1.06</t>
  </si>
  <si>
    <t>Vyústka obdélníková pro přívod vzduchu, 2-řadá, materiál hliník, s regulací R1, rozměry 225x125</t>
  </si>
  <si>
    <t>1844592941</t>
  </si>
  <si>
    <t>1.07</t>
  </si>
  <si>
    <t>Vyústka obdélníková pro přívod vzduchu, 2-řadá, materiál hliník, lakovaná, s regulací R1, rozměry 425x225</t>
  </si>
  <si>
    <t>472674325</t>
  </si>
  <si>
    <t>1.08</t>
  </si>
  <si>
    <t>Vyústka obdélníková pro přívod vzduchu, 2-řadá, materiál hliník, lakovaná, s regulací R1, rozměry 525x225</t>
  </si>
  <si>
    <t>573818654</t>
  </si>
  <si>
    <t>1.09</t>
  </si>
  <si>
    <t>Parapetní mřížka se směrovými lamelami pro přívod vzduchu, materiál hliník, lakovaná, rozteč lamel 20 mm, délka 800 mm, šířka 100 mm, průtok vzduchu 360 m3/h, vč.regulace R1, záchytného koše s oky 10x10 mm</t>
  </si>
  <si>
    <t>2044123549</t>
  </si>
  <si>
    <t>Parapetní mřížka se směrovými lamelami pro přívod vzduchu, materiál hliník, lakovaná, rozteč lamel 20 mm, délka 800 mm, šířka 100 mm, průtok vzduchu 360 m3/h, vč.regulace R1, záchytného koše s oky 10x10 mm z nerezového tahokovu nebo sítě a upevňovacího rámečku (rozměry nutno ověřit na stavbě dle skutečně provedených otvorů)</t>
  </si>
  <si>
    <t>Parapetní mřížka se směrovými lamelami pro přívod vzduchu, materiál hliník, lakovaná, rozteč lamel 20 mm, délka 625 mm, šířka 75 mm, průtok vzduchu 180 m3/h, vč.regulace R1, záchytného koše s oky 10x10 mm</t>
  </si>
  <si>
    <t>-579524510</t>
  </si>
  <si>
    <t>Parapetní mřížka se směrovými lamelami pro přívod vzduchu, materiál hliník, lakovaná, rozteč lamel 20 mm, délka 625 mm, šířka 75 mm, průtok vzduchu 180 m3/h, vč.regulace R1, záchytného koše s oky 10x10 mm z nerezového tahokovu nebo sítě a upevňovacího rámečku (rozměry nutno ověřit na stavbě dle skutečně provedených otvorů)</t>
  </si>
  <si>
    <t>Regulační klapka ruční 500x250</t>
  </si>
  <si>
    <t>-2076500544</t>
  </si>
  <si>
    <t>Regulační klapka ruční 630x500</t>
  </si>
  <si>
    <t>-1466001675</t>
  </si>
  <si>
    <t>Regulační klapka ruční 800x500</t>
  </si>
  <si>
    <t>-239901363</t>
  </si>
  <si>
    <t>Regulační klapka ruční 560x315</t>
  </si>
  <si>
    <t>1002064338</t>
  </si>
  <si>
    <t>Regulační klapka ruční 630x355</t>
  </si>
  <si>
    <t>-1716554924</t>
  </si>
  <si>
    <t>Regulační klapka ruční DN 150</t>
  </si>
  <si>
    <t>-995254583</t>
  </si>
  <si>
    <t>Krycí mřížka 300x300 z ocel.svař.sítě oka 10x10 mm, oboustranná,  vč.upev.rámu a požární zpěnitelné mřížky klasifikace EI 30 (viz PBŘS)</t>
  </si>
  <si>
    <t>1067305844</t>
  </si>
  <si>
    <t>Krycí mřížka 300x300 z ocel.svař.sítě oka 10x10 mm, oboustranná, vč.upev.rámu a požární zpěnitelné mřížky klasifikace EI 30 (viz PBŘS)</t>
  </si>
  <si>
    <t>Pol31</t>
  </si>
  <si>
    <t>Tepelně izolované ohebné potrubí DN 150</t>
  </si>
  <si>
    <t>-2035569503</t>
  </si>
  <si>
    <t>Pol1</t>
  </si>
  <si>
    <t>Potrubí sk. I - ocel.pozink.plech, běžné provedení vč.tvarovek (přívod)</t>
  </si>
  <si>
    <t>721721648</t>
  </si>
  <si>
    <t>Pol2</t>
  </si>
  <si>
    <t>Potrubí sk. I - ocel.pozink.plech, vodotěsné provedení vč.tvarovek (odvod)</t>
  </si>
  <si>
    <t>-1369127775</t>
  </si>
  <si>
    <t>Pol34</t>
  </si>
  <si>
    <t>Potrubí SPIRO DN 140 - ocel.pozink.plech, běžné provedení vč.30% tvarovek</t>
  </si>
  <si>
    <t>-353531685</t>
  </si>
  <si>
    <t>Pol36</t>
  </si>
  <si>
    <t>Potrubí PVC DN 150 včetně tvarovek (pro vložení do bednění před betonáží)</t>
  </si>
  <si>
    <t>-1404567745</t>
  </si>
  <si>
    <t>Pol37</t>
  </si>
  <si>
    <t>Tepelné izolace potrubí deskami ze syntetického kaučuku, tl. 25 mm, s hliníkovou fólií</t>
  </si>
  <si>
    <t>-1071666203</t>
  </si>
  <si>
    <t>Pol38</t>
  </si>
  <si>
    <t>Tepelné izolace potrubí deskami nebo rohožemi z minerálních vláken, tl. 40 mm, s hliníkovou fólií</t>
  </si>
  <si>
    <t>-899410027</t>
  </si>
  <si>
    <t>Pol39</t>
  </si>
  <si>
    <t>Tepelné izolace potrubí deskami nebo rohožemi z minerálních vláken, tl. 60 mm, opatřené ocel.pozin.plechem (venkovní)</t>
  </si>
  <si>
    <t>-526338037</t>
  </si>
  <si>
    <t>Pol40</t>
  </si>
  <si>
    <t>Tepelná izolace z pásů z pěnového PE tl. 5 mm</t>
  </si>
  <si>
    <t>713142397</t>
  </si>
  <si>
    <t>Pol42</t>
  </si>
  <si>
    <t>Spojovací, těsnící a montážní materiál, pomocné ocelové konstrukce</t>
  </si>
  <si>
    <t>-23007918</t>
  </si>
  <si>
    <t>Pol3</t>
  </si>
  <si>
    <t>Odvodnění odtahového potrubí vč.kuličk.sfonu a svedení do kanalizace</t>
  </si>
  <si>
    <t>942467061</t>
  </si>
  <si>
    <t>Zařízení č. 2 - Šatny, umývárny a WC - přívod a odvod vzduchu</t>
  </si>
  <si>
    <t>2.01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</si>
  <si>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</t>
  </si>
  <si>
    <t>-643900439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</si>
  <si>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87 %), teplovodního ohřívače - Qt = 8 kW, spád 50/40°C a ventilátoru s volným oběžným kolem a EC motorem, SFP 1.205 kW/(m3/s), V = 2620 m3/h, pext = 400 Pa, hluk sání/výtlak/okolí 76/81/51 dB(A) a v odvodní sekci z tlumících vložek, filtru kapsového tř. M5, ventilátoru s volným oběžným kolem a EC motorem, SFP 1.208 kW/(m3/s), V = 2890 m3/h, pext = 400 Pa, hluk sání/výtlak/okolí 79/81/52 dB(A), rekuperátoru a výstupní klapky a vč.kuličkových sifonů a odvodnění do kanalizace, rozměry jednotky max. 2135/1200/1650 mm (délka/šířka/výška), hmotnost 590 kg, další parametry viz výkresy a technická zpráva, pružné uložení</t>
  </si>
  <si>
    <t>2.02</t>
  </si>
  <si>
    <t>-1943419013</t>
  </si>
  <si>
    <t>2.03</t>
  </si>
  <si>
    <t>Talířový ventil odvodní kovový lakovaný DN 125 vč.zděře</t>
  </si>
  <si>
    <t>1872043397</t>
  </si>
  <si>
    <t>2.04</t>
  </si>
  <si>
    <t>Talířový ventil odvodní kovový lakovaný DN 160 vč.zděře</t>
  </si>
  <si>
    <t>-1864011576</t>
  </si>
  <si>
    <t>2.05</t>
  </si>
  <si>
    <t>Talířový ventil odvodní kovový lakovaný DN 200 vč.zděře</t>
  </si>
  <si>
    <t>1362937167</t>
  </si>
  <si>
    <t>2.06</t>
  </si>
  <si>
    <t>Vířivá vyústka nastavitelná pro přívod vzduchu vč.komory s regulační klapkou, horizontální připojení, práškový nátěr, deska 300x300, 8 otvorů, lamely černé</t>
  </si>
  <si>
    <t>440263568</t>
  </si>
  <si>
    <t>2.07</t>
  </si>
  <si>
    <t>Vířivá vyústka nastavitelná pro přívod vzduchu vč.komory s regulační klapkou, horizontální připojení, práškový nátěr, deska 400x400, 16 otvorů, lamely černé</t>
  </si>
  <si>
    <t>1357763567</t>
  </si>
  <si>
    <t>2.08</t>
  </si>
  <si>
    <t>Vířivá vyústka nastavitelná pro přívod vzduchu vč.komory s regulační klapkou, horizontální připojení, práškový nátěr, deska 500x500, 24 otvorů, lamely černé</t>
  </si>
  <si>
    <t>1912110807</t>
  </si>
  <si>
    <t>2.09</t>
  </si>
  <si>
    <t>Stěnová mřížka 400x100, rozteč lamel 20 mm, materiál hliník, vč.upev.rámu</t>
  </si>
  <si>
    <t>954691097</t>
  </si>
  <si>
    <t>Stěnová mřížka 400x200, rozteč lamel 20 mm, materiál hliník, vč.upev.rámu</t>
  </si>
  <si>
    <t>-397971264</t>
  </si>
  <si>
    <t>Regulační klapka ruční 355x315</t>
  </si>
  <si>
    <t>1566750164</t>
  </si>
  <si>
    <t>Regulační klapka ruční 355x400</t>
  </si>
  <si>
    <t>1704267748</t>
  </si>
  <si>
    <t>Pol54</t>
  </si>
  <si>
    <t>Ohebné potrubí hlukově izolační DN 125</t>
  </si>
  <si>
    <t>-150723094</t>
  </si>
  <si>
    <t>Pol55</t>
  </si>
  <si>
    <t>Ohebné potrubí hlukově izolační DN 160</t>
  </si>
  <si>
    <t>-238791711</t>
  </si>
  <si>
    <t>Pol56</t>
  </si>
  <si>
    <t>Ohebné potrubí hlukově izolační DN 200</t>
  </si>
  <si>
    <t>2141254057</t>
  </si>
  <si>
    <t>Pol32</t>
  </si>
  <si>
    <t>Potrubí sk. I - ocel.pozink.plech, běžné provedení vč.tvarovek</t>
  </si>
  <si>
    <t>-738661283</t>
  </si>
  <si>
    <t>Pol57</t>
  </si>
  <si>
    <t>Potrubí SPIRO DN 125 - ocel.pozink.plech, běžné provedení vč.30% tvarovek</t>
  </si>
  <si>
    <t>1966214477</t>
  </si>
  <si>
    <t>Pol58</t>
  </si>
  <si>
    <t>Potrubí SPIRO DN 160 - ocel.pozink.plech, běžné provedení vč.30% tvarovek</t>
  </si>
  <si>
    <t>28138708</t>
  </si>
  <si>
    <t>Pol59</t>
  </si>
  <si>
    <t>Potrubí SPIRO DN 200 - ocel.pozink.plech, běžné provedení vč.30% tvarovek</t>
  </si>
  <si>
    <t>605498476</t>
  </si>
  <si>
    <t>431966901</t>
  </si>
  <si>
    <t>929129777</t>
  </si>
  <si>
    <t>-1223287996</t>
  </si>
  <si>
    <t>Zařízení č. 3 - Technické prostory 1.PP - přívod a odvod vzduchu</t>
  </si>
  <si>
    <t>3.01</t>
  </si>
  <si>
    <t>-1075915388</t>
  </si>
  <si>
    <t>Klimatizační jednotka pro přívod a odvod vzduchu, kompaktní, všechny vývody nahoru, vnitřní provedení, složená v přívodní sekci z tlumících vložek, uzavírací klapky, filtru kapsového tř.F7, deskového rekuperátoru s obtokem (účinnost 87 %), teplovodního ohřívače - Qt = 9 kW, spád 50/40°C a ventilátoru s volným oběžným kolem a EC motorem, SFP 1.407 kW/(m3/s), V = 3280 m3/h, pext = 400 Pa, hluk sání/výtlak/okolí 80/84/54 dB(A) a v odvodní sekci z tlumících vložek, filtru kapsového tř. M5, ventilátoru s volným oběžným kolem a EC motorem, SFP 1.243 kW/(m3/s), V = 3480 m3/h, pext = 400 Pa, hluk sání/výtlak/okolí 82/84/54 dB(A), rekuperátoru a výstupní klapky a vč.kuličkových sifonů a odvodnění do kanalizace, rozměry jednotky max. 2135/1200/1650 mm (délka/šířka/výška), hmotnost 582 kg, další parametry viz výkresy a technická zpráva, pružné uložení</t>
  </si>
  <si>
    <t>3.02</t>
  </si>
  <si>
    <t>1329376497</t>
  </si>
  <si>
    <t>3.03</t>
  </si>
  <si>
    <t>Krycí mřížka DN 200 z ocel.svař.sítě oka 10x10 mm</t>
  </si>
  <si>
    <t>1972333860</t>
  </si>
  <si>
    <t>3.04</t>
  </si>
  <si>
    <t>Vyústka na kruhové potrubí pro odvod vzduchu, 1-řadá, s regulací R1, rozměry 425x75</t>
  </si>
  <si>
    <t>-1041721997</t>
  </si>
  <si>
    <t>3.05</t>
  </si>
  <si>
    <t>Vyústka obdélníková pro odvod vzduchu, 1-řadá, materiál ocel.pozink, s regulací R1, rozměry 825x225</t>
  </si>
  <si>
    <t>1612165183</t>
  </si>
  <si>
    <t>3.06</t>
  </si>
  <si>
    <t>Vyústka obdélníková pro odvod vzduchu, 1-řadá, materiál ocel.pozink, s regulací R1, rozměry 1025x225</t>
  </si>
  <si>
    <t>1828947764</t>
  </si>
  <si>
    <t>3.07</t>
  </si>
  <si>
    <t>Vyústka obdélníková pro přívod vzduchu, 2-řadá, materiál ocel.pozink, s regulací R1, rozměry 1225x125</t>
  </si>
  <si>
    <t>-1853188085</t>
  </si>
  <si>
    <t>3.08</t>
  </si>
  <si>
    <t>Vyústka obdélníková pro přívod vzduchu, 2-řadá, materiál ocel.pozink, s regulací R1, rozměry 1025x225</t>
  </si>
  <si>
    <t>-1256488716</t>
  </si>
  <si>
    <t>3.09</t>
  </si>
  <si>
    <t>Vyústka obdélníková pro přívod vzduchu, 2-řadá, materiál ocel.pozink, s regulací R1, rozměry 1225x225</t>
  </si>
  <si>
    <t>108852441</t>
  </si>
  <si>
    <t>Regulační klapka ruční 180x560</t>
  </si>
  <si>
    <t>1687056777</t>
  </si>
  <si>
    <t>-1536381416</t>
  </si>
  <si>
    <t>-970886626</t>
  </si>
  <si>
    <t>1986380103</t>
  </si>
  <si>
    <t>-273625409</t>
  </si>
  <si>
    <t>-1485871399</t>
  </si>
  <si>
    <t>Zařízení č. 4 - WC recepce a WC 1.PP - odvod vzduchu</t>
  </si>
  <si>
    <t>4.01</t>
  </si>
  <si>
    <t>Potrubní radiální ventilátor, skříň z  ocel.pozink.plechu, oběžné kolo radiální s dozadu zahnutými lopatkami, pracovní teplota do +40°C, EC motor s tepelnou a elektronickou ochranou proti přetížení, s potenciometrem pro nastavení požadovaného napětí</t>
  </si>
  <si>
    <t>657204386</t>
  </si>
  <si>
    <t>Potrubní radiální ventilátor, skříň z ocel.pozink.plechu, oběžné kolo radiální s dozadu zahnutými lopatkami, pracovní teplota do +40°C, EC motor s tepelnou a elektronickou ochranou proti přetížení, s potenciometrem pro nastavení požadovaného napětí, krytí IP 44, DN 125, V = 80 m3/h, 200 Pa, 0.065 kW, 0.5 A, 230 V, 50 Hz, vč.spojovacích manžet DN 125 a samočinné klapky do potrubí DN 125</t>
  </si>
  <si>
    <t>4.02</t>
  </si>
  <si>
    <t>Malý axiální ventilátor nástěnný, skříň z nárazuvzdorného plastu, oběžné kolo z nárazuvzdorného plastu, motor asynchronní, kuličková ložiska, krytí IP X4, DN 125, V = 80 m3/h, p = 25 Pa,  230 V, 50 Hz vč.samočinné zpětné klapky a nastavitelného doběhu</t>
  </si>
  <si>
    <t>2008004394</t>
  </si>
  <si>
    <t>Malý axiální ventilátor nástěnný, skříň z nárazuvzdorného plastu, oběžné kolo z nárazuvzdorného plastu, motor asynchronní, kuličková ložiska, krytí IP X4, DN 125, V = 80 m3/h, p = 25 Pa, 230 V, 50 Hz vč.samočinné zpětné klapky a nastavitelného doběhu, další parametry viz technická zpráva a výkresy</t>
  </si>
  <si>
    <t>4.03</t>
  </si>
  <si>
    <t>Žaluziová klapka plastová, DN 125, V = 80 m3/h, ztráta do 15 Pa</t>
  </si>
  <si>
    <t>1892081858</t>
  </si>
  <si>
    <t>4.04</t>
  </si>
  <si>
    <t>Tlumič hluku kruhový, DN 125, délka 600, vložný útlum 15 dB na frekvenci 500 Hz</t>
  </si>
  <si>
    <t>1990166034</t>
  </si>
  <si>
    <t>4.05</t>
  </si>
  <si>
    <t>1338471203</t>
  </si>
  <si>
    <t>4.06</t>
  </si>
  <si>
    <t>-835106776</t>
  </si>
  <si>
    <t>Požární klapka kruhová DN 125 s mechanickým ovládáním od teploty pro zasunutí do potrubí, pož.odolnost EIS 60</t>
  </si>
  <si>
    <t>1596863542</t>
  </si>
  <si>
    <t>-173455246</t>
  </si>
  <si>
    <t>-412989297</t>
  </si>
  <si>
    <t>Zařízení č. 5 - Osušovny - teplovzdušné jednotky</t>
  </si>
  <si>
    <t>5.01</t>
  </si>
  <si>
    <t>Vytápěcí teplovzdušná jednotka nástěnná s komfortním lakovaným opláštěním, výměníkem Cu/Al, pracovní teplota -20 až +40°C, V = 1590 m3/h, Qt = 7 kW,  vč.lakovaných konzolí pro zavěšení a ručně stavitelné směrové žaluzie</t>
  </si>
  <si>
    <t>1099235839</t>
  </si>
  <si>
    <t>Vytápěcí teplovzdušná jednotka nástěnná s komfortním lakovaným opláštěním, výměníkem Cu/Al, pracovní teplota -20 až +40°C, V = 1590 m3/h, Qt = 7 kW, vč.lakovaných konzolí pro zavěšení a ručně stavitelné směrové žaluzie, další parametry viz technická zpráva</t>
  </si>
  <si>
    <t>5.02</t>
  </si>
  <si>
    <t>-47034794</t>
  </si>
  <si>
    <t>5.03</t>
  </si>
  <si>
    <t>-1226966846</t>
  </si>
  <si>
    <t>5.04</t>
  </si>
  <si>
    <t>-2139856133</t>
  </si>
  <si>
    <t>-1023112433</t>
  </si>
  <si>
    <t>Zařízení č. 6 - Akumulační jímky - přívod a odvod vzduchu</t>
  </si>
  <si>
    <t>6.01</t>
  </si>
  <si>
    <t>Protidešťová žaluzie vč.ochranného síta,  rozměry 400x400, materiál hliník, lakovaná, volná průtočná plocha min. 80%</t>
  </si>
  <si>
    <t>2111952976</t>
  </si>
  <si>
    <t>Protidešťová žaluzie vč.ochranného síta, rozměry 400x400, materiál hliník, lakovaná, volná průtočná plocha min. 80%</t>
  </si>
  <si>
    <t>Pol74</t>
  </si>
  <si>
    <t>Potrubí plastové čtyřhranné, materiál PVC (odolné chloru) vč.tvarovek souhrnem</t>
  </si>
  <si>
    <t>-242502052</t>
  </si>
  <si>
    <t>Pol75</t>
  </si>
  <si>
    <t>Potrubí PVC DN 160 včetně tvarovek</t>
  </si>
  <si>
    <t>1154637255</t>
  </si>
  <si>
    <t>Pol76</t>
  </si>
  <si>
    <t>Potrubí PVC DN 200 včetně tvarovek</t>
  </si>
  <si>
    <t>1941679301</t>
  </si>
  <si>
    <t>1417820917</t>
  </si>
  <si>
    <t>2107203659</t>
  </si>
  <si>
    <t>Pol77</t>
  </si>
  <si>
    <t>Demontáže stávajících VZT zařízení</t>
  </si>
  <si>
    <t>Nh</t>
  </si>
  <si>
    <t>-363840608</t>
  </si>
  <si>
    <t>ostd703</t>
  </si>
  <si>
    <t>D+M - požární ucpávky</t>
  </si>
  <si>
    <t>Kč</t>
  </si>
  <si>
    <t>-84706554</t>
  </si>
  <si>
    <t>ostd704</t>
  </si>
  <si>
    <t>Odvoz a likvidace stávajících zařízení</t>
  </si>
  <si>
    <t>1433694608</t>
  </si>
  <si>
    <t>ostd705</t>
  </si>
  <si>
    <t>Komplexní zkoušky, revize, zaregulování, zprovoznění, proškolení obsluhy, měření hluku, dokumentace skutečného provedení</t>
  </si>
  <si>
    <t>969355369</t>
  </si>
  <si>
    <t>D.1.4-ZTI - Zdravotně technické instalace</t>
  </si>
  <si>
    <t xml:space="preserve">    722 - Zdravotechnika - vnitřní vodovod</t>
  </si>
  <si>
    <t xml:space="preserve">    726 - Zdravotechnika - předstěnové instalace</t>
  </si>
  <si>
    <t>132212131</t>
  </si>
  <si>
    <t>Hloubení nezapažených rýh šířky do 800 mm v soudržných horninách třídy těžitelnosti I skupiny 3 ručně</t>
  </si>
  <si>
    <t>CS ÚRS 2024 02</t>
  </si>
  <si>
    <t>-961435460</t>
  </si>
  <si>
    <t>Hloubení nezapažených rýh šířky do 800 mm ručně s urovnáním dna do předepsaného profilu a spádu v hornině třídy těžitelnosti I skupiny 3 soudržných</t>
  </si>
  <si>
    <t>https://podminky.urs.cz/item/CS_URS_2024_02/132212131</t>
  </si>
  <si>
    <t>Poznámka k položce:_x000D_
Poznámka k položce: Výkopy pod podlahou stáv. objektu; hloubka výkopu počítána od odstraněné vrstvy podlahy - hloubka do 1 m  - šířka rýhy 800 mm - nepaženo</t>
  </si>
  <si>
    <t>44,05 "výkopy pro splaškovou kanalizaci"</t>
  </si>
  <si>
    <t>9,69 "výkopy pro dešťovou kanalizaci"</t>
  </si>
  <si>
    <t>132212221</t>
  </si>
  <si>
    <t>Hloubení zapažených rýh šířky do 2000 mm v soudržných horninách třídy těžitelnosti I skupiny 3 ručně</t>
  </si>
  <si>
    <t>-185158079</t>
  </si>
  <si>
    <t>Hloubení zapažených rýh šířky přes 800 do 2 000 mm ručně s urovnáním dna do předepsaného profilu a spádu v hornině třídy těžitelnosti I skupiny 3 soudržných</t>
  </si>
  <si>
    <t>https://podminky.urs.cz/item/CS_URS_2024_02/132212221</t>
  </si>
  <si>
    <t>Poznámka k položce:_x000D_
Poznámka k položce: Výkopy pod podlahou stáv. objektu; hloubka výkopu počítána od odstraněné vrstvy podlahy - hloubka přes 1 m  - šířka rýhy 1000 mm - paženo</t>
  </si>
  <si>
    <t>116,50 "výkopy pro splaškovou kanalizaci pod úrovní podlahy"</t>
  </si>
  <si>
    <t>31,80 "výkopy pro dešťovou kanalizaci pod úrovní podlahy"</t>
  </si>
  <si>
    <t>132251252</t>
  </si>
  <si>
    <t>Hloubení rýh nezapažených š do 2000 mm v hornině třídy těžitelnosti I skupiny 3 objem do 50 m3 strojně</t>
  </si>
  <si>
    <t>1114136486</t>
  </si>
  <si>
    <t>Hloubení nezapažených rýh šířky přes 800 do 2 000 mm strojně s urovnáním dna do předepsaného profilu a spádu v hornině třídy těžitelnosti I skupiny 3 přes 20 do 50 m3</t>
  </si>
  <si>
    <t>https://podminky.urs.cz/item/CS_URS_2024_02/132251252</t>
  </si>
  <si>
    <t>Poznámka k položce:_x000D_
Poznámka k položce: Výkopy mimo objekt, šířka rýhy 1000 mm, pažené</t>
  </si>
  <si>
    <t>16,65 "pro dešťovou kanalizaci"</t>
  </si>
  <si>
    <t>11,61 "pro splaškovou kanalizaci"</t>
  </si>
  <si>
    <t>139001101</t>
  </si>
  <si>
    <t>Příplatek za ztížení vykopávky v blízkosti podzemního vedení</t>
  </si>
  <si>
    <t>-122684427</t>
  </si>
  <si>
    <t>Příplatek k cenám hloubených vykopávek za ztížení vykopávky v blízkosti podzemního vedení nebo výbušnin pro jakoukoliv třídu horniny</t>
  </si>
  <si>
    <t>https://podminky.urs.cz/item/CS_URS_2024_02/139001101</t>
  </si>
  <si>
    <t>9*2*1 "napojení kanalizace na vnější rozvody"</t>
  </si>
  <si>
    <t>151101101</t>
  </si>
  <si>
    <t>Zřízení příložného pažení a rozepření stěn rýh hl do 2 m</t>
  </si>
  <si>
    <t>808700412</t>
  </si>
  <si>
    <t>Zřízení pažení a rozepření stěn rýh pro podzemní vedení příložné pro jakoukoliv mezerovitost, hloubky do 2 m</t>
  </si>
  <si>
    <t>https://podminky.urs.cz/item/CS_URS_2024_02/151101101</t>
  </si>
  <si>
    <t>Poznámka k položce:_x000D_
Poznámka k položce: Hloubka výkopu (a tedy i plocha pažení) počítána od odstraněné vrstvy podlahy</t>
  </si>
  <si>
    <t>33,28 "pažení venkovních výkopů - splašková"</t>
  </si>
  <si>
    <t>23,23 "pažení venkovních výkopů - dešťová"</t>
  </si>
  <si>
    <t>251,80 "pažení vnitřních výkopů hl. přes 1,0 m - splašková"</t>
  </si>
  <si>
    <t>63,61 "pažení vnitřních výkopů hl. přes 1,0 m - dešťová"</t>
  </si>
  <si>
    <t>151101111</t>
  </si>
  <si>
    <t>Odstranění příložného pažení a rozepření stěn rýh hl do 2 m</t>
  </si>
  <si>
    <t>480213686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</si>
  <si>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</si>
  <si>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</si>
  <si>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>Poznámka k položce:_x000D_
Poznámka k položce: viz položka výše</t>
  </si>
  <si>
    <t>162211311</t>
  </si>
  <si>
    <t>Vodorovné přemístění výkopku z horniny třídy těžitelnosti I skupiny 1 až 3 stavebním kolečkem do 10 m</t>
  </si>
  <si>
    <t>760424379</t>
  </si>
  <si>
    <t>Vodorovné přemístění výkopku nebo sypaniny stavebním kolečkem s vyprázdněním kolečka na hromady nebo do dopravního prostředku na vzdálenost do 10 m z horniny třídy těžitelnosti I, skupiny 1 až 3</t>
  </si>
  <si>
    <t>https://podminky.urs.cz/item/CS_URS_2024_02/162211311</t>
  </si>
  <si>
    <t>"Vytlačená zemina - z vnitřních prostor"</t>
  </si>
  <si>
    <t>8,90+2,23+7,34+1,38 "lože - rýhy š. 1000 s,d; rýhy š. 800 s,d"</t>
  </si>
  <si>
    <t>1,61+0,45+1,71+0,21 "potrubí - rýhy š. 1000 s,d; rýhy š. 800 s,d"</t>
  </si>
  <si>
    <t>38,23+9,73+31,38+5,64 "obsyp - rýhy š. 1000 s,d; rýhy š. 800 s,d"</t>
  </si>
  <si>
    <t>162211319</t>
  </si>
  <si>
    <t>Příplatek k vodorovnému přemístění výkopku z horniny třídy těžitelnosti I skupiny 1 až 3 stavebním kolečkem za každých dalších 10 m</t>
  </si>
  <si>
    <t>-1907619424</t>
  </si>
  <si>
    <t>Vodorovné přemístění výkopku nebo sypaniny stavebním kolečkem s vyprázdněním kolečka na hromady nebo do dopravního prostředku na vzdálenost do 10 m Příplatek za každých dalších 10 m k ceně -1311</t>
  </si>
  <si>
    <t>https://podminky.urs.cz/item/CS_URS_2024_02/162211319</t>
  </si>
  <si>
    <t>108,81*3 "příplatek za dalších 30 m - odvoz chodbou a skrz dveře v 1. NP (předpoklad)"</t>
  </si>
  <si>
    <t>-894192980</t>
  </si>
  <si>
    <t>https://podminky.urs.cz/item/CS_URS_2024_02/162751117</t>
  </si>
  <si>
    <t>"Vytlačená zemina"</t>
  </si>
  <si>
    <t>1,51+0,63+8,90+2,23+7,34+1,38 "lože - venky d,s; rýhy š. 1000 s,d; rýhy š. 800 s,d"</t>
  </si>
  <si>
    <t>0,30+0,11+1,61+0,45+1,71+0,21 "potrubí - venky d,s; rýhy š. 1000 s,d; rýhy š. 800 s,d"</t>
  </si>
  <si>
    <t>6,54+2,70+38,23+9,73+31,38+5,64 "obsyp - venky d,s; rýhy š. 1000 s,d; rýhy š. 800 s,d"</t>
  </si>
  <si>
    <t>167151111</t>
  </si>
  <si>
    <t>Nakládání výkopku z hornin třídy těžitelnosti I skupiny 1 až 3 přes 100 m3</t>
  </si>
  <si>
    <t>1563804423</t>
  </si>
  <si>
    <t>Nakládání, skládání a překládání neulehlého výkopku nebo sypaniny strojně nakládání, množství přes 100 m3, z hornin třídy těžitelnosti I, skupiny 1 až 3</t>
  </si>
  <si>
    <t>https://podminky.urs.cz/item/CS_URS_2024_02/167151111</t>
  </si>
  <si>
    <t>Poznámka k položce:_x000D_
Poznámka k položce: naložení vytlačené zeminy z meziskládky (po vyvežení z budovy stav. kolečkem)</t>
  </si>
  <si>
    <t>-1634105156</t>
  </si>
  <si>
    <t>https://podminky.urs.cz/item/CS_URS_2024_02/171201231</t>
  </si>
  <si>
    <t>120,60*2,0 "přepočet na tuny"</t>
  </si>
  <si>
    <t>171251201</t>
  </si>
  <si>
    <t>Uložení sypaniny na skládky nebo meziskládky</t>
  </si>
  <si>
    <t>1700459910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</si>
  <si>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</si>
  <si>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</si>
  <si>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</si>
  <si>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jam, šachet rýh nebo kolem objektů sypaninou se zhutněním</t>
  </si>
  <si>
    <t>-1306370141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</si>
  <si>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</si>
  <si>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</si>
  <si>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>53,74+148,3+28,26-120,30 "Výkopy - vytlačená zemina"</t>
  </si>
  <si>
    <t>175111101</t>
  </si>
  <si>
    <t>Obsypání potrubí ručně sypaninou bez prohození, uloženou do 3 m</t>
  </si>
  <si>
    <t>161944976</t>
  </si>
  <si>
    <t>Obsypání potrubí ručně sypaninou z vhodných hornin třídy těžitelnosti I a II, skupiny 1 až 4 nebo materiálem připraveným podél výkopu ve vzdálenosti do 3 m od jeho kraje pro jakoukoliv hloubku výkopu a míru zhutnění bez prohození sypaniny</t>
  </si>
  <si>
    <t>https://podminky.urs.cz/item/CS_URS_2024_02/175111101</t>
  </si>
  <si>
    <t>6,57+2,70 "v rýhách venku - d+s"</t>
  </si>
  <si>
    <t>38,23+9,73 "v rýhách tl. 1000 mm uvnitř - s+d"</t>
  </si>
  <si>
    <t>31,38+5,64 "v rýhách tl. 800 mm uvnitř - s+d"</t>
  </si>
  <si>
    <t>58331351</t>
  </si>
  <si>
    <t>kamenivo těžené drobné frakce 0/4</t>
  </si>
  <si>
    <t>1507369237</t>
  </si>
  <si>
    <t>451541111</t>
  </si>
  <si>
    <t>Lože pod potrubí otevřený výkop ze štěrkodrtě</t>
  </si>
  <si>
    <t>1266549333</t>
  </si>
  <si>
    <t>Lože pod potrubí, stoky a drobné objekty v otevřeném výkopu ze štěrkodrtě 0-63 mm</t>
  </si>
  <si>
    <t>https://podminky.urs.cz/item/CS_URS_2024_02/451541111</t>
  </si>
  <si>
    <t>1,51+0,63 "v rýhách venku - d+s"</t>
  </si>
  <si>
    <t>8,90+2,23 "v rýhách tl. 1000 mm uvnitř - s+d"</t>
  </si>
  <si>
    <t>7,34+1,38 "v rýhách tl. 800 mm uvnitř - s+d"</t>
  </si>
  <si>
    <t>871171141</t>
  </si>
  <si>
    <t>Montáž potrubí z PE100 RC SDR 11 otevřený výkop svařovaných na tupo d 40 x 3,7 mm</t>
  </si>
  <si>
    <t>-901489418</t>
  </si>
  <si>
    <t>Montáž vodovodního potrubí z polyetylenu PE100 RC v otevřeném výkopu svařovaných na tupo SDR 11/PN16 d 40 x 3,7 mm</t>
  </si>
  <si>
    <t>https://podminky.urs.cz/item/CS_URS_2024_02/871171141</t>
  </si>
  <si>
    <t>Poznámka k položce:_x000D_
Poznámka k položce: výtlak z PEHD u Ž18 v 1. PP</t>
  </si>
  <si>
    <t>28613501</t>
  </si>
  <si>
    <t>potrubí vodovodní dvouvrstvé PE100 RC SDR11 40x3,7mm</t>
  </si>
  <si>
    <t>-700916768</t>
  </si>
  <si>
    <t>7,5*1,015 "Přepočtené koeficientem množství</t>
  </si>
  <si>
    <t>961044111</t>
  </si>
  <si>
    <t>Bourání základů z betonu prostého</t>
  </si>
  <si>
    <t>-1491780733</t>
  </si>
  <si>
    <t>https://podminky.urs.cz/item/CS_URS_2024_02/961044111</t>
  </si>
  <si>
    <t>40*0,8*0,400 "vybourání rýhy pro potrubí v betonové podlaze"</t>
  </si>
  <si>
    <t>997221571</t>
  </si>
  <si>
    <t>Vodorovná doprava vybouraných hmot do 1 km</t>
  </si>
  <si>
    <t>-19116419</t>
  </si>
  <si>
    <t>Vodorovná doprava vybouraných hmot bez naložení, ale se složením a s hrubým urovnáním na vzdálenost do 1 km</t>
  </si>
  <si>
    <t>https://podminky.urs.cz/item/CS_URS_2024_02/997221571</t>
  </si>
  <si>
    <t>997221579</t>
  </si>
  <si>
    <t>Příplatek ZKD 1 km u vodorovné dopravy vybouraných hmot</t>
  </si>
  <si>
    <t>-1415268417</t>
  </si>
  <si>
    <t>Vodorovná doprava vybouraných hmot bez naložení, ale se složením a s hrubým urovnáním na vzdálenost Příplatek k ceně za každý další započatý 1 km přes 1 km</t>
  </si>
  <si>
    <t>https://podminky.urs.cz/item/CS_URS_2024_02/997221579</t>
  </si>
  <si>
    <t>25,6*9 "Přepočtené koeficientem množství</t>
  </si>
  <si>
    <t>997221611</t>
  </si>
  <si>
    <t>Nakládání suti na dopravní prostředky pro vodorovnou dopravu</t>
  </si>
  <si>
    <t>1757749816</t>
  </si>
  <si>
    <t>Nakládání na dopravní prostředky pro vodorovnou dopravu suti</t>
  </si>
  <si>
    <t>https://podminky.urs.cz/item/CS_URS_2024_02/997221611</t>
  </si>
  <si>
    <t>997221861</t>
  </si>
  <si>
    <t>Poplatek za uložení na recyklační skládce (skládkovné) stavebního odpadu z prostého betonu pod kódem 17 01 01</t>
  </si>
  <si>
    <t>-823604576</t>
  </si>
  <si>
    <t>Poplatek za uložení stavebního odpadu na recyklační skládce (skládkovné) z prostého betonu zatříděného do Katalogu odpadů pod kódem 17 01 01</t>
  </si>
  <si>
    <t>https://podminky.urs.cz/item/CS_URS_2024_02/997221861</t>
  </si>
  <si>
    <t>998276101</t>
  </si>
  <si>
    <t>Přesun hmot pro trubní vedení z trub z plastických hmot otevřený výkop</t>
  </si>
  <si>
    <t>1250669017</t>
  </si>
  <si>
    <t>Přesun hmot pro trubní vedení hloubené z trub z plastických hmot nebo sklolaminátových pro vodovody, kanalizace, teplovody, produktovody v otevřeném výkopu dopravní vzdálenost do 15 m</t>
  </si>
  <si>
    <t>https://podminky.urs.cz/item/CS_URS_2024_02/998276101</t>
  </si>
  <si>
    <t>721173401</t>
  </si>
  <si>
    <t>Potrubí kanalizační z PVC SN 4 svodné DN 110</t>
  </si>
  <si>
    <t>2049850224</t>
  </si>
  <si>
    <t>Potrubí z trub PVC SN4 svodné (ležaté) DN 110</t>
  </si>
  <si>
    <t>https://podminky.urs.cz/item/CS_URS_2024_02/721173401</t>
  </si>
  <si>
    <t>721173402</t>
  </si>
  <si>
    <t>Potrubí kanalizační z PVC SN 4 svodné DN 125</t>
  </si>
  <si>
    <t>735747582</t>
  </si>
  <si>
    <t>Potrubí z trub PVC SN4 svodné (ležaté) DN 125</t>
  </si>
  <si>
    <t>https://podminky.urs.cz/item/CS_URS_2024_02/721173402</t>
  </si>
  <si>
    <t>721173403</t>
  </si>
  <si>
    <t>Potrubí kanalizační z PVC SN 4 svodné DN 160</t>
  </si>
  <si>
    <t>-590737912</t>
  </si>
  <si>
    <t>Potrubí z trub PVC SN4 svodné (ležaté) DN 160</t>
  </si>
  <si>
    <t>https://podminky.urs.cz/item/CS_URS_2024_02/721173403</t>
  </si>
  <si>
    <t>721173404</t>
  </si>
  <si>
    <t>Potrubí kanalizační z PVC SN 4 svodné DN 200</t>
  </si>
  <si>
    <t>345019016</t>
  </si>
  <si>
    <t>Potrubí z trub PVC SN4 svodné (ležaté) DN 200</t>
  </si>
  <si>
    <t>https://podminky.urs.cz/item/CS_URS_2024_02/721173404</t>
  </si>
  <si>
    <t>721173405</t>
  </si>
  <si>
    <t>Potrubí kanalizační z PVC SN 4 svodné DN 250</t>
  </si>
  <si>
    <t>-2130407869</t>
  </si>
  <si>
    <t>Potrubí z trub PVC SN4 svodné (ležaté) DN 250</t>
  </si>
  <si>
    <t>https://podminky.urs.cz/item/CS_URS_2024_02/721173405</t>
  </si>
  <si>
    <t>72117341r</t>
  </si>
  <si>
    <t>1861422498</t>
  </si>
  <si>
    <t>Potrubí z trub PVC SN16 svodné (ležaté) DN 125</t>
  </si>
  <si>
    <t>72117341r2</t>
  </si>
  <si>
    <t>Obetonování kanalizačního potrubí C20/25, dodávka + montáž</t>
  </si>
  <si>
    <t>-762325645</t>
  </si>
  <si>
    <t>Obetonování kanalizačního potrubí C20/25, včetně bednění a odbednění, cca 0,25 m3/m' - dodávka + montáž</t>
  </si>
  <si>
    <t>4*0,25 "4 m potrubí a cca 0,25 m3/bm"</t>
  </si>
  <si>
    <t>721174023r</t>
  </si>
  <si>
    <t>Potrubí kanalizační z PP odpadní DN 50</t>
  </si>
  <si>
    <t>2128768371</t>
  </si>
  <si>
    <t>Potrubí z trub polypropylenových odpadní (svislé) DN 50</t>
  </si>
  <si>
    <t>721174024</t>
  </si>
  <si>
    <t>Potrubí kanalizační z PP odpadní DN 75</t>
  </si>
  <si>
    <t>1693578755</t>
  </si>
  <si>
    <t>Potrubí z trub polypropylenových odpadní (svislé) DN 75</t>
  </si>
  <si>
    <t>https://podminky.urs.cz/item/CS_URS_2024_02/721174024</t>
  </si>
  <si>
    <t>721174025</t>
  </si>
  <si>
    <t>Potrubí kanalizační z PP odpadní DN 110</t>
  </si>
  <si>
    <t>1274420447</t>
  </si>
  <si>
    <t>Potrubí z trub polypropylenových odpadní (svislé) DN 110</t>
  </si>
  <si>
    <t>https://podminky.urs.cz/item/CS_URS_2024_02/721174025</t>
  </si>
  <si>
    <t>721174026</t>
  </si>
  <si>
    <t>Potrubí kanalizační z PP odpadní DN 125</t>
  </si>
  <si>
    <t>589774308</t>
  </si>
  <si>
    <t>Potrubí z trub polypropylenových odpadní (svislé) DN 125</t>
  </si>
  <si>
    <t>https://podminky.urs.cz/item/CS_URS_2024_02/721174026</t>
  </si>
  <si>
    <t>721174027</t>
  </si>
  <si>
    <t>Potrubí kanalizační z PP odpadní DN 160</t>
  </si>
  <si>
    <t>-1617904693</t>
  </si>
  <si>
    <t>Potrubí z trub polypropylenových odpadní (svislé) DN 160</t>
  </si>
  <si>
    <t>https://podminky.urs.cz/item/CS_URS_2024_02/721174027</t>
  </si>
  <si>
    <t>721174043</t>
  </si>
  <si>
    <t>Potrubí kanalizační z PP připojovací DN 50</t>
  </si>
  <si>
    <t>521849040</t>
  </si>
  <si>
    <t>Potrubí z trub polypropylenových připojovací DN 50</t>
  </si>
  <si>
    <t>https://podminky.urs.cz/item/CS_URS_2024_02/721174043</t>
  </si>
  <si>
    <t>721174044</t>
  </si>
  <si>
    <t>Potrubí kanalizační z PP připojovací DN 75</t>
  </si>
  <si>
    <t>-865597714</t>
  </si>
  <si>
    <t>Potrubí z trub polypropylenových připojovací DN 75</t>
  </si>
  <si>
    <t>https://podminky.urs.cz/item/CS_URS_2024_02/721174044</t>
  </si>
  <si>
    <t>721174045</t>
  </si>
  <si>
    <t>Potrubí kanalizační z PP připojovací DN 110</t>
  </si>
  <si>
    <t>-84359689</t>
  </si>
  <si>
    <t>Potrubí z trub polypropylenových připojovací DN 110</t>
  </si>
  <si>
    <t>https://podminky.urs.cz/item/CS_URS_2024_02/721174045</t>
  </si>
  <si>
    <t>28615601</t>
  </si>
  <si>
    <t>čistící tvarovka odpadní pro vysoké teploty HTRE DN 50</t>
  </si>
  <si>
    <t>-1120487268</t>
  </si>
  <si>
    <t>2*1,015 "Přepočtené koeficientem množství</t>
  </si>
  <si>
    <t>28615602</t>
  </si>
  <si>
    <t>čistící tvarovka odpadní pro vysoké teploty HTRE DN 75</t>
  </si>
  <si>
    <t>-826716802</t>
  </si>
  <si>
    <t>4*1,015 "Přepočtené koeficientem množství</t>
  </si>
  <si>
    <t>28615603</t>
  </si>
  <si>
    <t>čistící tvarovka odpadní pro vysoké teploty HTRE DN 110</t>
  </si>
  <si>
    <t>-787074943</t>
  </si>
  <si>
    <t>12*1,015 "Přepočtené koeficientem množství</t>
  </si>
  <si>
    <t>28615604</t>
  </si>
  <si>
    <t>čistící tvarovka odpadní pro vysoké teploty HTRE DN 125</t>
  </si>
  <si>
    <t>-822653232</t>
  </si>
  <si>
    <t>9*1,015 "Přepočtené koeficientem množství</t>
  </si>
  <si>
    <t>28615605</t>
  </si>
  <si>
    <t>čistící tvarovka odpadní pro vysoké teploty HTRE DN 160</t>
  </si>
  <si>
    <t>349987994</t>
  </si>
  <si>
    <t>28615689</t>
  </si>
  <si>
    <t>zátka hrdlová odpadní HTM DN 50</t>
  </si>
  <si>
    <t>-2041858078</t>
  </si>
  <si>
    <t>1*1,015 "Přepočtené koeficientem množství</t>
  </si>
  <si>
    <t>28615690</t>
  </si>
  <si>
    <t>zátka hrdlová odpadní HTM DN 75</t>
  </si>
  <si>
    <t>-365573580</t>
  </si>
  <si>
    <t>28615691</t>
  </si>
  <si>
    <t>zátka hrdlová odpadní HTM DN 110</t>
  </si>
  <si>
    <t>1867586021</t>
  </si>
  <si>
    <t>28615692</t>
  </si>
  <si>
    <t>zátka hrdlová odpadní HTM DN 125</t>
  </si>
  <si>
    <t>1388097882</t>
  </si>
  <si>
    <t>721194105</t>
  </si>
  <si>
    <t>Vyvedení a upevnění odpadních výpustek DN 50</t>
  </si>
  <si>
    <t>60738201</t>
  </si>
  <si>
    <t>Vyměření přípojek na potrubí vyvedení a upevnění odpadních výpustek DN 50</t>
  </si>
  <si>
    <t>https://podminky.urs.cz/item/CS_URS_2024_02/721194105</t>
  </si>
  <si>
    <t>721194109</t>
  </si>
  <si>
    <t>Vyvedení a upevnění odpadních výpustek DN 110</t>
  </si>
  <si>
    <t>-1176024914</t>
  </si>
  <si>
    <t>Vyměření přípojek na potrubí vyvedení a upevnění odpadních výpustek DN 110</t>
  </si>
  <si>
    <t>https://podminky.urs.cz/item/CS_URS_2024_02/721194109</t>
  </si>
  <si>
    <t>721212125</t>
  </si>
  <si>
    <t>Odtokový sprchový žlab délky 900 mm s krycím roštem a zápachovou uzávěrkou</t>
  </si>
  <si>
    <t>-112915029</t>
  </si>
  <si>
    <t>Odtokové sprchové žlaby se zápachovou uzávěrkou a krycím roštem délky 900 mm</t>
  </si>
  <si>
    <t>https://podminky.urs.cz/item/CS_URS_2024_02/721212125</t>
  </si>
  <si>
    <t>721227 02</t>
  </si>
  <si>
    <t>Podomítková zápachová uzávěrka DN 40/50 pro pračky a myčky v kombinaci s výtokovým ventilem 1/2''  - dodávka + montáž</t>
  </si>
  <si>
    <t>-743999955</t>
  </si>
  <si>
    <t>Podomítková zápachová uzávěrka DN 40/50 pro pračky a myčky v kombinaci s připojením rozvodu vody, pochromovaným výtokovým ventilem 1/2'' se zpúětnou klapkou a přivzdušněním, připojovacím kolenem, krycí deska z nerezové oceli 100x118 mm - dodávka + montáž</t>
  </si>
  <si>
    <t>721239114</t>
  </si>
  <si>
    <t>Montáž střešního vtoku svislý odtok do DN 160 ostatní typ</t>
  </si>
  <si>
    <t>-1554419403</t>
  </si>
  <si>
    <t>Střešní vtoky (vpusti) montáž střešních vtoků ostatních typů se svislým odtokem do DN 160</t>
  </si>
  <si>
    <t>https://podminky.urs.cz/item/CS_URS_2024_02/721239114</t>
  </si>
  <si>
    <t>56231120</t>
  </si>
  <si>
    <t>vtok střešní vodorovný s manžetou pro PVC-P hydroizolaci plochých střech se záchytným košem DN 75/110/125</t>
  </si>
  <si>
    <t>-2145350589</t>
  </si>
  <si>
    <t>721273153</t>
  </si>
  <si>
    <t>Hlavice ventilační polypropylen PP DN 110</t>
  </si>
  <si>
    <t>952718840</t>
  </si>
  <si>
    <t>Ventilační hlavice z polypropylenu (PP) DN 110</t>
  </si>
  <si>
    <t>https://podminky.urs.cz/item/CS_URS_2024_02/721273153</t>
  </si>
  <si>
    <t>721274121</t>
  </si>
  <si>
    <t>Přivzdušňovací ventil vnitřní odpadních potrubí DN od 32 do 50</t>
  </si>
  <si>
    <t>-1041555939</t>
  </si>
  <si>
    <t>Ventily přivzdušňovací odpadních potrubí vnitřní od DN 32 do DN 50</t>
  </si>
  <si>
    <t>https://podminky.urs.cz/item/CS_URS_2024_02/721274121</t>
  </si>
  <si>
    <t>721274123</t>
  </si>
  <si>
    <t>Přivzdušňovací ventil vnitřní odpadních potrubí DN 100</t>
  </si>
  <si>
    <t>1084671894</t>
  </si>
  <si>
    <t>Ventily přivzdušňovací odpadních potrubí vnitřní DN 100</t>
  </si>
  <si>
    <t>https://podminky.urs.cz/item/CS_URS_2024_02/721274123</t>
  </si>
  <si>
    <t>721275 1</t>
  </si>
  <si>
    <t>Požární prostup stropní konstrukcí - potrubí DN 50 - 75 - pož. manžeta, dodávka + montáž vč. osazení, vypěnění, zatmelení, apod.</t>
  </si>
  <si>
    <t>215613622</t>
  </si>
  <si>
    <t>721275 2</t>
  </si>
  <si>
    <t>Požární prostup stropní konstrukcí - potrubí DN 110 - 125 - pož. manžeta, dodávka + montáž vč. osazení, vypěnění, zatmelení, apod.</t>
  </si>
  <si>
    <t>299581824</t>
  </si>
  <si>
    <t>721289 90</t>
  </si>
  <si>
    <t>Nutné bourací a stavební práce</t>
  </si>
  <si>
    <t>1899531018</t>
  </si>
  <si>
    <t>Poznámka k položce:_x000D_
Poznámka k položce: Stavební přípomoce (vysekání drážek, vysekání / úprava prostupů, dobetonávky, dozdění, ...)</t>
  </si>
  <si>
    <t>721289 91</t>
  </si>
  <si>
    <t>Zavěšení a upevnění kanalizačního potrubí - dodávka + montáž; vč. objímky, navrtání, uchycení, ...</t>
  </si>
  <si>
    <t>327316345</t>
  </si>
  <si>
    <t>721289 92</t>
  </si>
  <si>
    <t>Izolace připojovacího potrubí - PE izolace tl. 9 mm</t>
  </si>
  <si>
    <t>609231887</t>
  </si>
  <si>
    <t>721289 93</t>
  </si>
  <si>
    <t>Izolace svislého (odpadního) potrubí - PE izolace tl. 20 mm</t>
  </si>
  <si>
    <t>-1758248878</t>
  </si>
  <si>
    <t>721290 1r</t>
  </si>
  <si>
    <t>Čerpadlo kondenzátu, nádrž 3,5 l, 230 V, 60 W, Q = 2,0 l/min, H = 3,8 m - dodávka + montáž</t>
  </si>
  <si>
    <t>254056438</t>
  </si>
  <si>
    <t>Poznámka k položce:_x000D_
Poznámka k položce: - včetně nosiče pro zavěšení na stěnu, zpětného ventilu, upevňovacích šroubů, výtlačné hadice (5 m), adaprétu vstupu , adaptéru výstupu a napájecího kabelu</t>
  </si>
  <si>
    <t>721290 2r</t>
  </si>
  <si>
    <t>Napojení výtlaku na odbočku odpadního potrubí zavěšeného pod stropem</t>
  </si>
  <si>
    <t>-419855341</t>
  </si>
  <si>
    <t>Napojení výtlaku na odbočku odpadního potrubí zavěšeného pod stropem - včetně odbočky, přechodky, případně zátky, napojení, zatěsnění, ... - dodávka + montáž</t>
  </si>
  <si>
    <t>721290 3r</t>
  </si>
  <si>
    <t>Napojení odpadních a dešťových potrubí (svislých) na stávající rozvody - dodávka včetně montáže</t>
  </si>
  <si>
    <t>379048495</t>
  </si>
  <si>
    <t>Poznámka k položce:_x000D_
Poznámka k položce: - včetně prověření skutečné polohy stávajícího vedení - včetně případných tvarovek (redukce, spojky, přechodky, ...), těsnění + případných úprav trasy dle zásad vedení kanalizace</t>
  </si>
  <si>
    <t>721290 8r</t>
  </si>
  <si>
    <t>Demontáž stávajícího potrubí kanalizace + vpustí + odtokových žlábků - komplet</t>
  </si>
  <si>
    <t>-1361895998</t>
  </si>
  <si>
    <t>Demontáž stávajícího potrubí kanalizace + vpustí + odtokových žlábků - komplet odstranění vč. likvidace v souladu se Zákonem o odpadech v platném znění</t>
  </si>
  <si>
    <t>Poznámka k položce:_x000D_
Poznámka k položce: - včetně vybourání / vysekání - včetně vynošení + naložení na dopravní prostředek - včetně likvidace (odvoz na skládku) - doprava, poplatek za uložení (skládkovné), uložení (vysypání, rozhrnutí) na skládce - položka není započítána v přesunu suti</t>
  </si>
  <si>
    <t>721290 990r</t>
  </si>
  <si>
    <t>Montáž koupelnových a sprchových žlabů, koupelnových žlabů k bazénu (2x13,8 + 2x29 m), boční vpusti a 16 ks svislých vpustí - komplet včetně pomocných stavebních prací a napojení</t>
  </si>
  <si>
    <t>-292820042</t>
  </si>
  <si>
    <t>Poznámka k položce:_x000D_
Poznámka k položce: - materiál viz položky níže</t>
  </si>
  <si>
    <t>721290 991r</t>
  </si>
  <si>
    <t>Koupelnový žlab 1m s roštem š. 80 mm + vpust DN 70 svislá, AISI304</t>
  </si>
  <si>
    <t>-10601410</t>
  </si>
  <si>
    <t>Poznámka k položce:_x000D_
Poznámka k položce: - komplet vč. nerez. roštu, vpusti DN 70, sifonu vč. integr. sítka a těsnícího kroužku</t>
  </si>
  <si>
    <t>721290 992r</t>
  </si>
  <si>
    <t>Sprchový žlab 5,7 m s roštem š. 150 mm+ 3 x výtok DN110 svislý, AISI304</t>
  </si>
  <si>
    <t>-788176191</t>
  </si>
  <si>
    <t>Poznámka k položce:_x000D_
Poznámka k položce: - komplet vč. nerez. roštu, vpust a, sifonu vč. sítka</t>
  </si>
  <si>
    <t>721290 993r</t>
  </si>
  <si>
    <t>Sprchový žlab 4,87 m s roštem š. 150 mm+ 3 x výtok DN110 svislý, AISI304</t>
  </si>
  <si>
    <t>-534820993</t>
  </si>
  <si>
    <t>721290 994r</t>
  </si>
  <si>
    <t>Koupelnový žlab 0,85 m s roštem š. 80 mm + vpust DN 70 svislá, AISI316L</t>
  </si>
  <si>
    <t>-354969233</t>
  </si>
  <si>
    <t>721290 995r</t>
  </si>
  <si>
    <t>Koupelnový žlab 0,95 m s roštem š. 80 mm + vpust DN 70 svislá, AISI316L</t>
  </si>
  <si>
    <t>1621168070</t>
  </si>
  <si>
    <t>721290 996r</t>
  </si>
  <si>
    <t>Koupelnový žlab 1,15 m s roštem š. 80 mm + vpust DN 70 svislá, AISI316L</t>
  </si>
  <si>
    <t>-604781201</t>
  </si>
  <si>
    <t>721290 997r</t>
  </si>
  <si>
    <t>Koupelnové žlaby k bazénu 2 x 13,8 m / 2 x 29 m + 49 ks odtoků DN 70 se zápachovou uzávěrou, AISI316L</t>
  </si>
  <si>
    <t>-1088133754</t>
  </si>
  <si>
    <t>Poznámka k položce:_x000D_
Poznámka k položce: - šířka žlabu 90 mm, šířka roštu 80 mm - roště nerezový, příčníé drážky š. 8 mm, výška 20 mm - komplet vč. nerez. roštu, vpusti DN 70, sifonu vč. integr. sítka a těsnícího kroužku</t>
  </si>
  <si>
    <t>721290 998r</t>
  </si>
  <si>
    <t>Vpust DN 70 boční AISI304</t>
  </si>
  <si>
    <t>-577210068</t>
  </si>
  <si>
    <t>Poznámka k položce:_x000D_
Poznámka k položce: - komplet vč. sifonu, sítka a těsnícího kroužku</t>
  </si>
  <si>
    <t>721290 9991r</t>
  </si>
  <si>
    <t>Sprchový žlab 5 m s roštem š. 150 mm+ 1 x výtok DN110 svislý, AISI304</t>
  </si>
  <si>
    <t>438646990</t>
  </si>
  <si>
    <t>721290 999r</t>
  </si>
  <si>
    <t>Vpusti DN110 svislé AISI316L, 16 ks</t>
  </si>
  <si>
    <t>554497597</t>
  </si>
  <si>
    <t>Poznámka k položce:_x000D_
Poznámka k položce: - komplet 16 vpustí vč. sifonů, sítek, těsnících kroužků a děrovaných krytů tl. 5 mm, 150 x 150 mm</t>
  </si>
  <si>
    <t>721290111</t>
  </si>
  <si>
    <t>Zkouška těsnosti potrubí kanalizace vodou DN do 125</t>
  </si>
  <si>
    <t>309983773</t>
  </si>
  <si>
    <t>Zkouška těsnosti kanalizace v objektech vodou do DN 125</t>
  </si>
  <si>
    <t>https://podminky.urs.cz/item/CS_URS_2024_02/721290111</t>
  </si>
  <si>
    <t>15+160,5 "ležaté"</t>
  </si>
  <si>
    <t>7+96+70+45 "odpadní"</t>
  </si>
  <si>
    <t>17,5+1,5+11,5+7,5 "připojovací"</t>
  </si>
  <si>
    <t>721290112</t>
  </si>
  <si>
    <t>Zkouška těsnosti potrubí kanalizace vodou DN 150/DN 200</t>
  </si>
  <si>
    <t>-1653338774</t>
  </si>
  <si>
    <t>Zkouška těsnosti kanalizace v objektech vodou DN 150 nebo DN 200</t>
  </si>
  <si>
    <t>https://podminky.urs.cz/item/CS_URS_2024_02/721290112</t>
  </si>
  <si>
    <t>91,5+6,5 "ležaté"</t>
  </si>
  <si>
    <t>16 "odpadní"</t>
  </si>
  <si>
    <t>721290113</t>
  </si>
  <si>
    <t>Zkouška těsnosti potrubí kanalizace vodou DN 250/DN 300</t>
  </si>
  <si>
    <t>1946260369</t>
  </si>
  <si>
    <t>Zkouška těsnosti kanalizace v objektech vodou DN 250 nebo DN 300</t>
  </si>
  <si>
    <t>https://podminky.urs.cz/item/CS_URS_2024_02/721290113</t>
  </si>
  <si>
    <t>998721102</t>
  </si>
  <si>
    <t>Přesun hmot tonážní pro vnitřní kanalizaci v objektech v přes 6 do 12 m</t>
  </si>
  <si>
    <t>-727540042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</si>
  <si>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</si>
  <si>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</si>
  <si>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998721122</t>
  </si>
  <si>
    <t>Přesun hmot tonážní pro vnitřní kanalizaci ruční v objektech v přes 6 do 12 m</t>
  </si>
  <si>
    <t>14484659</t>
  </si>
  <si>
    <t>Přesun hmot pro vnitřní kanalizaci stanovený z hmotnosti přesunovaného materiálu vodorovná dopravní vzdálenost do 50 m ruční (bez užití mechanizace) v objektech výšky přes 6 do 12 m</t>
  </si>
  <si>
    <t>https://podminky.urs.cz/item/CS_URS_2024_02/998721122</t>
  </si>
  <si>
    <t>722</t>
  </si>
  <si>
    <t>Zdravotechnika - vnitřní vodovod</t>
  </si>
  <si>
    <t>722130238</t>
  </si>
  <si>
    <t>Potrubí vodovodní ocelové závitové pozinkované svařované běžné DN 80</t>
  </si>
  <si>
    <t>53165157</t>
  </si>
  <si>
    <t>Potrubí z ocelových trubek pozinkovaných závitových svařovaných běžných DN 80</t>
  </si>
  <si>
    <t>https://podminky.urs.cz/item/CS_URS_2024_02/722130238</t>
  </si>
  <si>
    <t>722175002</t>
  </si>
  <si>
    <t>Potrubí vodovodní plastové PP-RCT svar polyfúze D 20x2,8 mm</t>
  </si>
  <si>
    <t>149382318</t>
  </si>
  <si>
    <t>Potrubí z plastových trubek z polypropylenu PP-RCT svařovaných polyfúzně D 20 x 2,8</t>
  </si>
  <si>
    <t>https://podminky.urs.cz/item/CS_URS_2024_02/722175002</t>
  </si>
  <si>
    <t>Poznámka k položce:_x000D_
Poznámka k položce: PP-RCT EVO</t>
  </si>
  <si>
    <t>722175003</t>
  </si>
  <si>
    <t>Potrubí vodovodní plastové PP-RCT svar polyfúze D 25x3,5 mm</t>
  </si>
  <si>
    <t>-383116921</t>
  </si>
  <si>
    <t>Potrubí z plastových trubek z polypropylenu PP-RCT svařovaných polyfúzně D 25 x 3,5</t>
  </si>
  <si>
    <t>https://podminky.urs.cz/item/CS_URS_2024_02/722175003</t>
  </si>
  <si>
    <t>722175004</t>
  </si>
  <si>
    <t>Potrubí vodovodní plastové PP-RCT svar polyfúze D 32x4,4 mm</t>
  </si>
  <si>
    <t>672328934</t>
  </si>
  <si>
    <t>Potrubí z plastových trubek z polypropylenu PP-RCT svařovaných polyfúzně D 32 x 4,4</t>
  </si>
  <si>
    <t>https://podminky.urs.cz/item/CS_URS_2024_02/722175004</t>
  </si>
  <si>
    <t>722175005</t>
  </si>
  <si>
    <t>Potrubí vodovodní plastové PP-RCT svar polyfúze D 40x5,5 mm</t>
  </si>
  <si>
    <t>-1285171829</t>
  </si>
  <si>
    <t>Potrubí z plastových trubek z polypropylenu PP-RCT svařovaných polyfúzně D 40 x 5,5</t>
  </si>
  <si>
    <t>https://podminky.urs.cz/item/CS_URS_2024_02/722175005</t>
  </si>
  <si>
    <t>722175007</t>
  </si>
  <si>
    <t>Potrubí vodovodní plastové PP-RCT svar polyfúze D 63x8,6 mm</t>
  </si>
  <si>
    <t>-1539617566</t>
  </si>
  <si>
    <t>Potrubí z plastových trubek z polypropylenu PP-RCT svařovaných polyfúzně D 63 x 8,6</t>
  </si>
  <si>
    <t>https://podminky.urs.cz/item/CS_URS_2024_02/722175007</t>
  </si>
  <si>
    <t>722175008</t>
  </si>
  <si>
    <t>Potrubí vodovodní plastové PP-RCT svar polyfúze D 75x8,4 mm</t>
  </si>
  <si>
    <t>1401596674</t>
  </si>
  <si>
    <t>Potrubí z plastových trubek z polypropylenu PP-RCT svařovaných polyfúzně D 75 x 8,4</t>
  </si>
  <si>
    <t>https://podminky.urs.cz/item/CS_URS_2024_02/722175008</t>
  </si>
  <si>
    <t>722175009</t>
  </si>
  <si>
    <t>Potrubí vodovodní plastové PP-RCT svar polyfúze D 90x10,1 mm</t>
  </si>
  <si>
    <t>1538495183</t>
  </si>
  <si>
    <t>Potrubí z plastových trubek z polypropylenu PP-RCT svařovaných polyfúzně D 90 x 10,1</t>
  </si>
  <si>
    <t>https://podminky.urs.cz/item/CS_URS_2024_02/722175009</t>
  </si>
  <si>
    <t>722181241</t>
  </si>
  <si>
    <t>Ochrana vodovodního potrubí přilepenými termoizolačními trubicemi z PE tl přes 13 do 20 mm DN do 22 mm</t>
  </si>
  <si>
    <t>1452499177</t>
  </si>
  <si>
    <t>Ochrana potrubí termoizolačními trubicemi z pěnového polyetylenu PE přilepenými v příčných a podélných spojích, tloušťky izolace přes 13 do 20 mm, vnitřního průměru izolace DN do 22 mm</t>
  </si>
  <si>
    <t>https://podminky.urs.cz/item/CS_URS_2024_02/722181241</t>
  </si>
  <si>
    <t>126,5 "d20 S+T"</t>
  </si>
  <si>
    <t>722181242</t>
  </si>
  <si>
    <t>Ochrana vodovodního potrubí přilepenými termoizolačními trubicemi z PE tl přes 13 do 20 mm DN přes 22 do 45 mm</t>
  </si>
  <si>
    <t>1545926969</t>
  </si>
  <si>
    <t>Ochrana potrubí termoizolačními trubicemi z pěnového polyetylenu PE přilepenými v příčných a podélných spojích, tloušťky izolace přes 13 do 20 mm, vnitřního průměru izolace DN přes 22 do 45 mm</t>
  </si>
  <si>
    <t>https://podminky.urs.cz/item/CS_URS_2024_02/722181242</t>
  </si>
  <si>
    <t>166,5+54+11 "d25 vše, d32,d40 - S"</t>
  </si>
  <si>
    <t>722181243</t>
  </si>
  <si>
    <t>Ochrana vodovodního potrubí přilepenými termoizolačními trubicemi z PE tl přes 13 do 20 mm DN přes 45 do 63 mm</t>
  </si>
  <si>
    <t>1799860544</t>
  </si>
  <si>
    <t>Ochrana potrubí termoizolačními trubicemi z pěnového polyetylenu PE přilepenými v příčných a podélných spojích, tloušťky izolace přes 13 do 20 mm, vnitřního průměru izolace DN přes 45 do 63 mm</t>
  </si>
  <si>
    <t>https://podminky.urs.cz/item/CS_URS_2024_02/722181243</t>
  </si>
  <si>
    <t>32 "d63 - S"</t>
  </si>
  <si>
    <t>722181245</t>
  </si>
  <si>
    <t>Ochrana vodovodního potrubí přilepenými termoizolačními trubicemi z PE tl přes 13 do 20 mm DN přes 89 do 110 mm</t>
  </si>
  <si>
    <t>-21130527</t>
  </si>
  <si>
    <t>Ochrana potrubí termoizolačními trubicemi z pěnového polyetylenu PE přilepenými v příčných a podélných spojích, tloušťky izolace přes 13 do 20 mm, vnitřního průměru izolace DN přes 89 do 110 mm</t>
  </si>
  <si>
    <t>https://podminky.urs.cz/item/CS_URS_2024_02/722181245</t>
  </si>
  <si>
    <t>74 "d90 - S"</t>
  </si>
  <si>
    <t>722182 323</t>
  </si>
  <si>
    <t>Potrubí pouzdro z kamenné vlny pro izolaci rozvodů tepla a teplé vody; d 35 mm, tl. izolace 30 mm</t>
  </si>
  <si>
    <t>167191449</t>
  </si>
  <si>
    <t>75 "d32 T+C"</t>
  </si>
  <si>
    <t>722182 403</t>
  </si>
  <si>
    <t>Potrubí pouzdro z kamenné vlny pro izolaci rozvodů tepla a teplé vody; d 42 mm, tl. izolace 30 mm</t>
  </si>
  <si>
    <t>1470788357</t>
  </si>
  <si>
    <t>23 "d40 - T+C"</t>
  </si>
  <si>
    <t>722182 635</t>
  </si>
  <si>
    <t>Potrubí pouzdro z kamenné vlny pro izolaci rozvodů tepla a teplé vody; d 64 mm, tl. izolace 50 mm</t>
  </si>
  <si>
    <t>-1736914199</t>
  </si>
  <si>
    <t>58 "d63 - T+C"</t>
  </si>
  <si>
    <t>722182 756</t>
  </si>
  <si>
    <t>Potrubí pouzdro z kamenné vlny pro izolaci rozvodů tepla a teplé vody; d 76 mm, tl. izolace 60 mm</t>
  </si>
  <si>
    <t>-665778304</t>
  </si>
  <si>
    <t>31 "d75 - T+C"</t>
  </si>
  <si>
    <t>722220111</t>
  </si>
  <si>
    <t>Nástěnka pro výtokový ventil G 1/2" s jedním závitem</t>
  </si>
  <si>
    <t>765433782</t>
  </si>
  <si>
    <t>Armatury s jedním závitem nástěnky pro výtokový ventil G 1/2"</t>
  </si>
  <si>
    <t>https://podminky.urs.cz/item/CS_URS_2024_02/722220111</t>
  </si>
  <si>
    <t>722220122</t>
  </si>
  <si>
    <t>Nástěnka pro baterii G 3/4" s jedním závitem</t>
  </si>
  <si>
    <t>pár</t>
  </si>
  <si>
    <t>-1493151871</t>
  </si>
  <si>
    <t>Armatury s jedním závitem nástěnky pro baterii G 3/4"</t>
  </si>
  <si>
    <t>https://podminky.urs.cz/item/CS_URS_2024_02/722220122</t>
  </si>
  <si>
    <t>722231075</t>
  </si>
  <si>
    <t>Ventil zpětný mosazný G 5/4" PN 10 do 110°C se dvěma závity</t>
  </si>
  <si>
    <t>-244447825</t>
  </si>
  <si>
    <t>Armatury se dvěma závity ventily zpětné mosazné PN 10 do 110°C G 5/4"</t>
  </si>
  <si>
    <t>https://podminky.urs.cz/item/CS_URS_2024_02/722231075</t>
  </si>
  <si>
    <t>722231084</t>
  </si>
  <si>
    <t>Ventil zpětný G 1" PN 16 do 90°C</t>
  </si>
  <si>
    <t>933899161</t>
  </si>
  <si>
    <t>Armatury se dvěma závity ventily zpětné mosazné PN 16 do 90°C vnitřní závit G 1"</t>
  </si>
  <si>
    <t>https://podminky.urs.cz/item/CS_URS_2024_02/722231084</t>
  </si>
  <si>
    <t>Poznámka k položce:_x000D_
Poznámka k položce: min. třída II dle ČSN EN 1717</t>
  </si>
  <si>
    <t>722231085</t>
  </si>
  <si>
    <t>Ventil zpětný G 5/4" PN 16 do 90°C</t>
  </si>
  <si>
    <t>402759405</t>
  </si>
  <si>
    <t>Armatury se dvěma závity ventily zpětné mosazné PN 16 do 90°C vnitřní závit G 5/4"</t>
  </si>
  <si>
    <t>https://podminky.urs.cz/item/CS_URS_2024_02/722231085</t>
  </si>
  <si>
    <t>722231247</t>
  </si>
  <si>
    <t>Ventil elektromagnetický G 2" PN 16 do 130°C bez proudu zavřeno se dvěma závity</t>
  </si>
  <si>
    <t>1511816614</t>
  </si>
  <si>
    <t>Armatury se dvěma závity ventily elektromagnetické PN 16 do 130°C bez proudu zavřeno G 2"</t>
  </si>
  <si>
    <t>https://podminky.urs.cz/item/CS_URS_2024_02/722231247</t>
  </si>
  <si>
    <t>722232048</t>
  </si>
  <si>
    <t>Kohout kulový přímý G 2" PN 42 do 185°C vnitřní závit</t>
  </si>
  <si>
    <t>-1164437195</t>
  </si>
  <si>
    <t>Armatury se dvěma závity kulové kohouty PN 42 do 185 °C přímé vnitřní závit G 2"</t>
  </si>
  <si>
    <t>https://podminky.urs.cz/item/CS_URS_2024_02/722232048</t>
  </si>
  <si>
    <t>722232049</t>
  </si>
  <si>
    <t>Kohout kulový přímý G 2 1/2" PN 42 do 185°C vnitřní závit</t>
  </si>
  <si>
    <t>809889397</t>
  </si>
  <si>
    <t>Armatury se dvěma závity kulové kohouty PN 42 do 185 °C přímé vnitřní závit G 2 1/2"</t>
  </si>
  <si>
    <t>https://podminky.urs.cz/item/CS_URS_2024_02/722232049</t>
  </si>
  <si>
    <t>72223204r1</t>
  </si>
  <si>
    <t>Kohout kulový přímý G 3/4" PN 42 do 185°C vnitřní závit, s vývodem na hadici</t>
  </si>
  <si>
    <t>-1204142547</t>
  </si>
  <si>
    <t>Armatury se dvěma závity kulové kohouty PN 42 do 185 °C přímé vnitřní závit G 3/4", s vývodem na hadici</t>
  </si>
  <si>
    <t>722232050</t>
  </si>
  <si>
    <t>Kohout kulový přímý G 3" PN 42 do 185°C vnitřní závit</t>
  </si>
  <si>
    <t>1385976514</t>
  </si>
  <si>
    <t>Armatury se dvěma závity kulové kohouty PN 42 do 185 °C přímé vnitřní závit G 3"</t>
  </si>
  <si>
    <t>https://podminky.urs.cz/item/CS_URS_2024_02/722232050</t>
  </si>
  <si>
    <t>722232061</t>
  </si>
  <si>
    <t>Kohout kulový přímý G 1/2" PN 42 do 185°C vnitřní závit s vypouštěním</t>
  </si>
  <si>
    <t>724052952</t>
  </si>
  <si>
    <t>Armatury se dvěma závity kulové kohouty PN 42 do 185 °C přímé vnitřní závit s vypouštěním G 1/2"</t>
  </si>
  <si>
    <t>https://podminky.urs.cz/item/CS_URS_2024_02/722232061</t>
  </si>
  <si>
    <t>722232062</t>
  </si>
  <si>
    <t>Kohout kulový přímý G 3/4" PN 42 do 185°C vnitřní závit s vypouštěním</t>
  </si>
  <si>
    <t>1649545985</t>
  </si>
  <si>
    <t>Armatury se dvěma závity kulové kohouty PN 42 do 185 °C přímé vnitřní závit s vypouštěním G 3/4"</t>
  </si>
  <si>
    <t>https://podminky.urs.cz/item/CS_URS_2024_02/722232062</t>
  </si>
  <si>
    <t>722232063</t>
  </si>
  <si>
    <t>Kohout kulový přímý G 1" PN 42 do 185°C vnitřní závit s vypouštěním</t>
  </si>
  <si>
    <t>-1218819198</t>
  </si>
  <si>
    <t>Armatury se dvěma závity kulové kohouty PN 42 do 185 °C přímé vnitřní závit s vypouštěním G 1"</t>
  </si>
  <si>
    <t>https://podminky.urs.cz/item/CS_URS_2024_02/722232063</t>
  </si>
  <si>
    <t>722232064</t>
  </si>
  <si>
    <t>Kohout kulový přímý G 5/4" PN 42 do 185°C vnitřní závit s vypouštěním</t>
  </si>
  <si>
    <t>-1255675829</t>
  </si>
  <si>
    <t>Armatury se dvěma závity kulové kohouty PN 42 do 185 °C přímé vnitřní závit s vypouštěním G 5/4"</t>
  </si>
  <si>
    <t>https://podminky.urs.cz/item/CS_URS_2024_02/722232064</t>
  </si>
  <si>
    <t>722232066</t>
  </si>
  <si>
    <t>Kohout kulový přímý G 2" PN 42 do 185°C vnitřní závit s vypouštěním</t>
  </si>
  <si>
    <t>1992117178</t>
  </si>
  <si>
    <t>Armatury se dvěma závity kulové kohouty PN 42 do 185 °C přímé vnitřní závit s vypouštěním G 2"</t>
  </si>
  <si>
    <t>https://podminky.urs.cz/item/CS_URS_2024_02/722232066</t>
  </si>
  <si>
    <t>72223207r1</t>
  </si>
  <si>
    <t>Automatický termostatický vyvažovací ventil pro TUV 1/2'' - dodávka + montáž</t>
  </si>
  <si>
    <t>1478931524</t>
  </si>
  <si>
    <t>72223207r2</t>
  </si>
  <si>
    <t>Automatický termostatický vyvažovací ventil pro TUV 3/4'' - dodávka + montáž</t>
  </si>
  <si>
    <t>1213498639</t>
  </si>
  <si>
    <t>72223207r3</t>
  </si>
  <si>
    <t>Automatický termostatický vyvažovací ventil pro TUV 1'' - dodávka + montáž</t>
  </si>
  <si>
    <t>-296094352</t>
  </si>
  <si>
    <t>722233 1r</t>
  </si>
  <si>
    <t>Trojcestný směšovací vetnil 5/4'' na pitnou vodu - dodávka + montáž</t>
  </si>
  <si>
    <t>261588011</t>
  </si>
  <si>
    <t>722233 2r</t>
  </si>
  <si>
    <t>Manometr na pitrnou vodu, 0 - 10 bar, 1/4'' - dodávka + montáž</t>
  </si>
  <si>
    <t>2034992607</t>
  </si>
  <si>
    <t>Poznámka k položce:_x000D_
Poznámka k položce: - komplet dodávka včetně odbočné závitové tvarovky,potřebných fitinek (spojka, přechodka, reduikce, těsnění, ...) a uzavír. ventilu</t>
  </si>
  <si>
    <t>722233 3r</t>
  </si>
  <si>
    <t>Pojistný ventil k zásobníku,10 bar - dodávka + montáž</t>
  </si>
  <si>
    <t>-1484793243</t>
  </si>
  <si>
    <t>Poznámka k položce:_x000D_
Poznámka k položce: - komplet dodávka včetně odbočné závitové tvarovky a potřebných fitinek (spojka, přechodka, reduikce, těsnění, ...)</t>
  </si>
  <si>
    <t>722233 4r</t>
  </si>
  <si>
    <t>Teploměr na pitrnou vodu, 0 - 120 st. C, 3/8'' - dodávka + montáž</t>
  </si>
  <si>
    <t>620224034</t>
  </si>
  <si>
    <t>722234266</t>
  </si>
  <si>
    <t>Filtr mosazný G 5/4" PN 20 do 80°C s 2x vnitřním závitem</t>
  </si>
  <si>
    <t>83080331</t>
  </si>
  <si>
    <t>Armatury se dvěma závity filtry mosazný PN 20 do 80 °C G 5/4"</t>
  </si>
  <si>
    <t>https://podminky.urs.cz/item/CS_URS_2024_02/722234266</t>
  </si>
  <si>
    <t>722263212</t>
  </si>
  <si>
    <t>Vodoměr závitový vícevtokový mokroběžný do 100°C G 3/4"x 190 mm Qn 2,5 m3/h horizontální</t>
  </si>
  <si>
    <t>-1583845700</t>
  </si>
  <si>
    <t>Vodoměry pro vodu do 100°C závitové horizontální vícevtokové mokroběžné G 3/4"x 190 mm Qn 2,5</t>
  </si>
  <si>
    <t>https://podminky.urs.cz/item/CS_URS_2024_02/722263212</t>
  </si>
  <si>
    <t>722288 21</t>
  </si>
  <si>
    <t>Mrazuvzdorný ventil pro venkovní použití, DN 15 - dodávka + montáž</t>
  </si>
  <si>
    <t>-327415466</t>
  </si>
  <si>
    <t>Mrazuvzdorný ventil pro venkovní použití, DN 15, montážní sada - dodávka + montáž</t>
  </si>
  <si>
    <t>722289 19</t>
  </si>
  <si>
    <t>Napojení zásobníkového ohřívače dle předpisu výrobce - zpětná klapka, manometr, pojist. ventil, tlaková nádoba 8l, ... - dodávka + montáž</t>
  </si>
  <si>
    <t>-1761005129</t>
  </si>
  <si>
    <t>722289 27</t>
  </si>
  <si>
    <t>Cirkulační čerpadlo 230 V, Q=0,5 m3/hod, H = 1,0 m v. sl. - dodávka + montáž</t>
  </si>
  <si>
    <t>-38468717</t>
  </si>
  <si>
    <t>722289 50</t>
  </si>
  <si>
    <t>Požární prostup stropní konstrukcí - potrubí do DN 50 - pož. tmel, dodávka + montáž - vč. osazení, vypěnění, zatmelení, apod ...</t>
  </si>
  <si>
    <t>-1810193668</t>
  </si>
  <si>
    <t>722289 91</t>
  </si>
  <si>
    <t>Zavěšení a upevnění vodovodního potrubí - dodávka + montáž; vč. objímky, navrtání, uchycení, ...</t>
  </si>
  <si>
    <t>1033257776</t>
  </si>
  <si>
    <t>722289 95r1</t>
  </si>
  <si>
    <t>Propojení na stávající potrubí (svislá)</t>
  </si>
  <si>
    <t>1361842862</t>
  </si>
  <si>
    <t>Propojení na stávající potrubí (svislá) - dodávka včetně montáže</t>
  </si>
  <si>
    <t>Poznámka k položce:_x000D_
Poznámka k položce: - včetně prověření skutečné polohy stávajícího vedení - včetně případných tvarovek (redukce, spojky, přechodky, elektrotvarovky, fitinky, ...), těsnění a propojení + případných úprav trasy dle zásad vedení vodovodu</t>
  </si>
  <si>
    <t>722289 95r2</t>
  </si>
  <si>
    <t>Propojení na stávající rozvody bazénové technologie</t>
  </si>
  <si>
    <t>-7991004</t>
  </si>
  <si>
    <t>Poznámka k položce:_x000D_
Poznámka k položce: - včetně prověření skutečné polohy stávajícího vedení - včetně případných tvarovek (redukce, spojky, přechodky, elektrotvarovky, fitinky, ...), těsnění a propojení + případných úprav trasy dle zásad vedení vodovodu - včetně osazení měřění vody (vodoěmrná sestava, uzavírací ventily) - včetně propojení se systémem hlídání hladiny (MaR) pomocí elmag. ventilu 2''</t>
  </si>
  <si>
    <t>722290229</t>
  </si>
  <si>
    <t>Zkouška těsnosti vodovodního potrubí závitového DN přes 50 do 100</t>
  </si>
  <si>
    <t>1374623231</t>
  </si>
  <si>
    <t>Zkoušky, proplach a desinfekce vodovodního potrubí zkoušky těsnosti vodovodního potrubí závitového přes DN 50 do DN 100</t>
  </si>
  <si>
    <t>https://podminky.urs.cz/item/CS_URS_2024_02/722290229</t>
  </si>
  <si>
    <t>722290234</t>
  </si>
  <si>
    <t>Proplach a dezinfekce vodovodního potrubí DN do 80</t>
  </si>
  <si>
    <t>-853426202</t>
  </si>
  <si>
    <t>Zkoušky, proplach a desinfekce vodovodního potrubí proplach a desinfekce vodovodního potrubí do DN 80</t>
  </si>
  <si>
    <t>https://podminky.urs.cz/item/CS_URS_2024_02/722290234</t>
  </si>
  <si>
    <t>722290246</t>
  </si>
  <si>
    <t>Zkouška těsnosti vodovodního potrubí plastového DN do 40</t>
  </si>
  <si>
    <t>1341607166</t>
  </si>
  <si>
    <t>Zkoušky, proplach a desinfekce vodovodního potrubí zkoušky těsnosti vodovodního potrubí plastového do DN 40</t>
  </si>
  <si>
    <t>https://podminky.urs.cz/item/CS_URS_2024_02/722290246</t>
  </si>
  <si>
    <t>722290249</t>
  </si>
  <si>
    <t>Zkouška těsnosti vodovodního potrubí plastového DN přes 40 do 90</t>
  </si>
  <si>
    <t>1733734702</t>
  </si>
  <si>
    <t>Zkoušky, proplach a desinfekce vodovodního potrubí zkoušky těsnosti vodovodního potrubí plastového přes DN 40 do DN 90</t>
  </si>
  <si>
    <t>https://podminky.urs.cz/item/CS_URS_2024_02/722290249</t>
  </si>
  <si>
    <t>998722 90r</t>
  </si>
  <si>
    <t>Nutné stavební a bourací práce</t>
  </si>
  <si>
    <t>1761406553</t>
  </si>
  <si>
    <t>998722 99r</t>
  </si>
  <si>
    <t>Demontáž stávajících vodovodních rozvodů včetně izolace, uchycení a včetně armatur - komplet odstranění včetně odvozu a likvidace v souladu se Zákonem o odpadech v platném znění</t>
  </si>
  <si>
    <t>-405986490</t>
  </si>
  <si>
    <t>998722 999r1</t>
  </si>
  <si>
    <t>Provizorní zásobování objektu pitnou vodou po dobu provádění prací - dodávka + montáž</t>
  </si>
  <si>
    <t>-2035914762</t>
  </si>
  <si>
    <t>Poznámka k položce:_x000D_
Poznámka k položce: - rozvod PEHD 90m v délce cca 75 m od vodoměrné sestavy po projonení v kkrčku do sousedního objektu - včetně uchycení, ukotvěnií, apod. - včetně izolace proti rosení - včetně potřebných armatur, fitinek, propojek, apod.</t>
  </si>
  <si>
    <t>998722 999r2</t>
  </si>
  <si>
    <t>Provizorní zásobování horních pater (teplou) vodou po dobu provádění prací - dodávka + montáž</t>
  </si>
  <si>
    <t>-1935589667</t>
  </si>
  <si>
    <t>Poznámka k položce:_x000D_
Poznámka k položce: - propojení potrubí studené, teplé vody a cirkulace z prostoru krčku ze sousedního objektu do prostoru recepce - provizorní rozvod pod stropem ke dvěma odběrným místům (do prostoru pod sprchami) - dva kusy skupinových směšovacích ventilů a propojení na rozvod smíšené vody do stávajících sprch - propojení rozvodu vody k bytu školníka - komplet dodávka včetně zavěšení, izolace, potřebných fitinek, apod. -- předpokládané dimenze PE d20 - d63 -- SV d63 mm, TV d63 mm, CIRK d40 mm zavěšené v 1. PP -- předpoládané délky 3 x 20 m zavěšeno v 1. PP + 3 x 30 m rozvody v 1. NP</t>
  </si>
  <si>
    <t>998722 999r3</t>
  </si>
  <si>
    <t>Provizorní kanalizace po dobu provádění prací - dodávka + montáž</t>
  </si>
  <si>
    <t>1414363499</t>
  </si>
  <si>
    <t>Poznámka k položce:_x000D_
Poznámka k položce: - podchycení stávajících odpadních potrubí (předpoklad 10 potrubí) - zavěšená (ležatá) kanalizace pod stropem do DN 125 (předpokl. 110 - 125) v délce cca 55 m - odpadní potrubí do DN 125 v délce cca 5 m vč. čistícího kusu - propojení do připraveného vývodu vnitř. kanalizace DN 160, předpokl. délka 6 m  - propojení včetně případných přechodových tvarovek, redukcí, těsnění, zkracování trub, apod. - včetně uchycení kanalizace do stropní konstrukce / do zdi - včetně ochrany proti poškození provozem na stavbě - včetně demontáže, odvozu a likvidace po přepojení na definitivní rozvody</t>
  </si>
  <si>
    <t>998722102</t>
  </si>
  <si>
    <t>Přesun hmot tonážní pro vnitřní vodovod v objektech v přes 6 do 12 m</t>
  </si>
  <si>
    <t>-541598900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</si>
  <si>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</si>
  <si>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</si>
  <si>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998722122</t>
  </si>
  <si>
    <t>Přesun hmot tonážní pro vnitřní vodovod ruční v objektech v přes 6 do 12 m</t>
  </si>
  <si>
    <t>-623242932</t>
  </si>
  <si>
    <t>Přesun hmot pro vnitřní vodovod stanovený z hmotnosti přesunovaného materiálu vodorovná dopravní vzdálenost do 50 m ruční (bez užití mechanizace) v objektech výšky přes 6 do 12 m</t>
  </si>
  <si>
    <t>https://podminky.urs.cz/item/CS_URS_2024_02/998722122</t>
  </si>
  <si>
    <t>725112022</t>
  </si>
  <si>
    <t>Klozet keramický závěsný na nosné stěny odpad vodorovný</t>
  </si>
  <si>
    <t>-956741405</t>
  </si>
  <si>
    <t>Zařízení záchodů klozety keramické závěsné na nosné stěny s hlubokým splachováním odpad vodorovný</t>
  </si>
  <si>
    <t>https://podminky.urs.cz/item/CS_URS_2024_02/725112022</t>
  </si>
  <si>
    <t>725112 08</t>
  </si>
  <si>
    <t>Klozet keramický závěsný na nosné stěny s hlubokým splachováním odpad vodorovný pro imobilní</t>
  </si>
  <si>
    <t>-1005382348</t>
  </si>
  <si>
    <t>Zařízení záchodů klozety keramické závěsné pro imobilní, na nosné stěny s hlubokým splachováním odpad vodorovný; keramický, bílý - dodávka + montáž, včetně duroplastového sedátka bez poklopu, bílého, odmímatelného, s kovovými úchyty</t>
  </si>
  <si>
    <t>725112 09R1</t>
  </si>
  <si>
    <t>Oddálené splachování - příslušenství k WC pro imobilní, instalační sada vč. tlačítka, pro 2 množství splachování, bílá / lesklý chrom - dodávka + montáž</t>
  </si>
  <si>
    <t>1880834001</t>
  </si>
  <si>
    <t>725119131</t>
  </si>
  <si>
    <t>Montáž klozetových sedátek standardních</t>
  </si>
  <si>
    <t>-1590172066</t>
  </si>
  <si>
    <t>Zařízení záchodů montáž klozetových sedátek standardních</t>
  </si>
  <si>
    <t>https://podminky.urs.cz/item/CS_URS_2024_02/725119131</t>
  </si>
  <si>
    <t>55167381</t>
  </si>
  <si>
    <t>sedátko klozetové duroplastové bílé s poklopem</t>
  </si>
  <si>
    <t>969381353</t>
  </si>
  <si>
    <t>725121521</t>
  </si>
  <si>
    <t>Pisoárový záchodek automatický s infračerveným senzorem</t>
  </si>
  <si>
    <t>-664024150</t>
  </si>
  <si>
    <t>Pisoárové záchodky keramické automatické s infračerveným senzorem</t>
  </si>
  <si>
    <t>https://podminky.urs.cz/item/CS_URS_2024_02/725121521</t>
  </si>
  <si>
    <t>725121532r</t>
  </si>
  <si>
    <t>Napájecí zdroj 24V pro urinály - dodávka + montáž</t>
  </si>
  <si>
    <t>-768706448</t>
  </si>
  <si>
    <t>725121536r</t>
  </si>
  <si>
    <t>Urinálová dělící stěna, vč. montážního příslušenství - dodávka + montáž</t>
  </si>
  <si>
    <t>1145300936</t>
  </si>
  <si>
    <t>725211603</t>
  </si>
  <si>
    <t>Umyvadlo keramické bílé šířky 600 mm bez krytu na sifon připevněné na stěnu šrouby</t>
  </si>
  <si>
    <t>-1437335053</t>
  </si>
  <si>
    <t>Umyvadla keramická bílá bez výtokových armatur připevněná na stěnu šrouby bez sloupu nebo krytu na sifon, šířka umyvadla 600 mm</t>
  </si>
  <si>
    <t>https://podminky.urs.cz/item/CS_URS_2024_02/725211603</t>
  </si>
  <si>
    <t>725211 08</t>
  </si>
  <si>
    <t>Umyvadlo keramické připevněné na stěnu šrouby bílé bez krytu na sifon zdratovní pro imobilní</t>
  </si>
  <si>
    <t>437715549</t>
  </si>
  <si>
    <t>Umyvadla keramická bez výtokových armatur zdravotní bílá; pro imobilní osoby; keranické, bílé, 640 x 550 x 170 mm, s otvorem pro baterii uprostřed - dodávka + montáž</t>
  </si>
  <si>
    <t>725211 09</t>
  </si>
  <si>
    <t>Příslušenství k umyvadlu pro imobilní dle vyhlášky 398/2009 Sb. v platném znění - dodávka + montáž</t>
  </si>
  <si>
    <t>-787914182</t>
  </si>
  <si>
    <t>Poznámka k položce:_x000D_
Poznámka k položce: - pevné madlo ke každému umyvadlu 2x - zrcadlo pro invalidy</t>
  </si>
  <si>
    <t>725211705</t>
  </si>
  <si>
    <t>Umývátko keramické bílé rohové šířky 450 mm připevněné na stěnu šrouby</t>
  </si>
  <si>
    <t>-394971566</t>
  </si>
  <si>
    <t>Umyvadla keramická bílá bez výtokových armatur připevněná na stěnu šrouby malá (umývátka) rohová 450 mm</t>
  </si>
  <si>
    <t>https://podminky.urs.cz/item/CS_URS_2024_02/725211705</t>
  </si>
  <si>
    <t>725244323</t>
  </si>
  <si>
    <t>Zástěna sprchová bezrámová skleněná tl. 8 mm dveře otvíravé jednokřídlové do niky na vaničku šířky 1000 mm</t>
  </si>
  <si>
    <t>1124450877</t>
  </si>
  <si>
    <t>Sprchové dveře a zástěny zástěny sprchové do niky bezrámové skleněné tl. 8 mm dveře otvíravé jednokřídlové, na vaničku šířky 1000 mm</t>
  </si>
  <si>
    <t>https://podminky.urs.cz/item/CS_URS_2024_02/725244323</t>
  </si>
  <si>
    <t>72529220r</t>
  </si>
  <si>
    <t>Nerezové sedátko závěsné sklopné, 450 x 450 mm, nosnost 150 kg</t>
  </si>
  <si>
    <t>544035367</t>
  </si>
  <si>
    <t>Nerezové sedátko závěsné sklopné, pro tělesně postižené, nosnost 150 kg, 450 x 450 mm, matný povrch, včetně úchytové sady - dodávka + montáž</t>
  </si>
  <si>
    <t>725331111</t>
  </si>
  <si>
    <t>Výlevka bez výtokových armatur keramická se sklopnou plastovou mřížkou stojící výšky 425 mm</t>
  </si>
  <si>
    <t>-660572212</t>
  </si>
  <si>
    <t>Výlevky bez výtokových armatur a splachovací nádrže keramické se sklopnou plastovou mřížkou stojící, výšky 460 mm</t>
  </si>
  <si>
    <t>https://podminky.urs.cz/item/CS_URS_2024_02/725331111</t>
  </si>
  <si>
    <t>725532120</t>
  </si>
  <si>
    <t>Elektrický ohřívač zásobníkový akumulační závěsný svislý 125 l / 2 kW</t>
  </si>
  <si>
    <t>1076618324</t>
  </si>
  <si>
    <t>Elektrické ohřívače zásobníkové beztlakové přepadové akumulační s pojistným ventilem závěsné svislé objem nádrže (příkon) 125 l (2,0 kW)</t>
  </si>
  <si>
    <t>https://podminky.urs.cz/item/CS_URS_2024_02/725532120</t>
  </si>
  <si>
    <t>725539303</t>
  </si>
  <si>
    <t>Montáž ohřívačů zásobníkových stacionárních tlakových přes 160 do 250 l</t>
  </si>
  <si>
    <t>1491286344</t>
  </si>
  <si>
    <t>Elektrické ohřívače zásobníkové montáž tlakových ohřívačů stacionárních přes 160 do 250 l</t>
  </si>
  <si>
    <t>https://podminky.urs.cz/item/CS_URS_2024_02/725539303</t>
  </si>
  <si>
    <t>484389 r1</t>
  </si>
  <si>
    <t>Nerezový akumulační ohřívač vody 200 l PN 10, AISI316L, se snímatelnou izolací - dodávka + montáž</t>
  </si>
  <si>
    <t>756036690</t>
  </si>
  <si>
    <t>725729101</t>
  </si>
  <si>
    <t>Montáž misky propírací se zápachovou uzávěrkou DN 50</t>
  </si>
  <si>
    <t>-580187035</t>
  </si>
  <si>
    <t>Misky a dřezy montáž propírací misky se zápachovou uzávěrkou DN 50</t>
  </si>
  <si>
    <t>https://podminky.urs.cz/item/CS_URS_2024_01/725729101</t>
  </si>
  <si>
    <t>484390 r2</t>
  </si>
  <si>
    <t>Nerezová oční sprcha se dvěma hlavicemi, vaničkou a spouštěcí pákou</t>
  </si>
  <si>
    <t>1193866370</t>
  </si>
  <si>
    <t>Poznámka k položce:_x000D_
Poznámka k položce: - nástěnná oční sprcha se dvěma hlavicemi, spouštěcí pákou a miskou - vestavěný kulový ventil pro regulaci množství vody - montáž na stěnu</t>
  </si>
  <si>
    <t>725813111</t>
  </si>
  <si>
    <t>Ventil rohový bez připojovací trubičky nebo flexi hadičky G 1/2"</t>
  </si>
  <si>
    <t>53276717</t>
  </si>
  <si>
    <t>Ventily rohové bez připojovací trubičky nebo flexi hadičky G 1/2"</t>
  </si>
  <si>
    <t>https://podminky.urs.cz/item/CS_URS_2024_02/725813111</t>
  </si>
  <si>
    <t>725814 01</t>
  </si>
  <si>
    <t>Připojovací trubička nebo flexi hadička 3/8''</t>
  </si>
  <si>
    <t>-1241316903</t>
  </si>
  <si>
    <t>725822613</t>
  </si>
  <si>
    <t>Baterie umyvadlová stojánková páková s výpustí</t>
  </si>
  <si>
    <t>477672171</t>
  </si>
  <si>
    <t>Baterie umyvadlové stojánkové pákové s výpustí</t>
  </si>
  <si>
    <t>https://podminky.urs.cz/item/CS_URS_2024_02/725822613</t>
  </si>
  <si>
    <t>7258227</t>
  </si>
  <si>
    <t>Baterie umyvadlové stojánkové pákové s výpustí s prodlouženým ramínkem pro imobilní</t>
  </si>
  <si>
    <t>198624715</t>
  </si>
  <si>
    <t>725831312</t>
  </si>
  <si>
    <t>Baterie vanová nástěnná páková s příslušenstvím a pevným držákem</t>
  </si>
  <si>
    <t>1522733396</t>
  </si>
  <si>
    <t>Baterie vanové nástěnné pákové s příslušenstvím a pevným držákem</t>
  </si>
  <si>
    <t>https://podminky.urs.cz/item/CS_URS_2024_02/725831312</t>
  </si>
  <si>
    <t>Poznámka k položce:_x000D_
Poznámka k položce: k výlevce</t>
  </si>
  <si>
    <t>725841312</t>
  </si>
  <si>
    <t>Baterie sprchová nástěnná páková</t>
  </si>
  <si>
    <t>1834376561</t>
  </si>
  <si>
    <t>Baterie sprchové nástěnné pákové</t>
  </si>
  <si>
    <t>https://podminky.urs.cz/item/CS_URS_2024_02/725841312</t>
  </si>
  <si>
    <t>725841333</t>
  </si>
  <si>
    <t>Baterie sprchová podomítková s přepínačem a pevnou sprchou</t>
  </si>
  <si>
    <t>26952809</t>
  </si>
  <si>
    <t>Baterie sprchové podomítkové (zápustné) s přepínačem a pevnou sprchou</t>
  </si>
  <si>
    <t>https://podminky.urs.cz/item/CS_URS_2024_02/725841333</t>
  </si>
  <si>
    <t>725849414</t>
  </si>
  <si>
    <t>Montáž baterie sprchové nástěnné automatické</t>
  </si>
  <si>
    <t>-1561658722</t>
  </si>
  <si>
    <t>Baterie sprchové montáž nástěnných baterií automatických</t>
  </si>
  <si>
    <t>https://podminky.urs.cz/item/CS_URS_2024_02/725849414</t>
  </si>
  <si>
    <t>7258495 r11</t>
  </si>
  <si>
    <t>Tlačný samouzavírací ventil sprchový do zdi</t>
  </si>
  <si>
    <t>-1260031099</t>
  </si>
  <si>
    <t>Poznámka k položce:_x000D_
Poznámka k položce: - na studenou/smíchanou vodu vč. krycí růžice, převlečných matic a instalační krabice - odolné/vandaluvzdorné proevdení - použité materiály odolné proti korozi a vodnímu kameni - samočistící mechanismus se syntetickým rubínem</t>
  </si>
  <si>
    <t>7258495 r12</t>
  </si>
  <si>
    <t>Hlavice sprchová pevná (1/2'') s nastavitelným úhlem výtoku, připojení ze zdi</t>
  </si>
  <si>
    <t>-1965863008</t>
  </si>
  <si>
    <t>Poznámka k položce:_x000D_
Poznámka k položce: - odolné/vandaluvzdorné proevdení - použité materiály odolné proti korozi a vodnímu kameni</t>
  </si>
  <si>
    <t>725861102</t>
  </si>
  <si>
    <t>Zápachová uzávěrka pro umyvadla DN 40</t>
  </si>
  <si>
    <t>1012426596</t>
  </si>
  <si>
    <t>Zápachové uzávěrky zařizovacích předmětů pro umyvadla DN 40</t>
  </si>
  <si>
    <t>https://podminky.urs.cz/item/CS_URS_2024_02/725861102</t>
  </si>
  <si>
    <t>725861312</t>
  </si>
  <si>
    <t>Zápachová uzávěrka pro umyvadlo DN 40 podomítková</t>
  </si>
  <si>
    <t>496506799</t>
  </si>
  <si>
    <t>Zápachové uzávěrky zařizovacích předmětů pro umyvadla podomítkové DN 40/50</t>
  </si>
  <si>
    <t>https://podminky.urs.cz/item/CS_URS_2024_02/725861312</t>
  </si>
  <si>
    <t>998725 99r1</t>
  </si>
  <si>
    <t>Demontáž stávajících zařizovacích předmětů včetně uchycení, napojení a armatur- kompletní odstranění včetně odvozu a likvidace v souladu se Zákonem o odpadech v platném znění</t>
  </si>
  <si>
    <t>-841895437</t>
  </si>
  <si>
    <t>998725102</t>
  </si>
  <si>
    <t>Přesun hmot tonážní pro zařizovací předměty v objektech v přes 6 do 12 m</t>
  </si>
  <si>
    <t>-877290209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</si>
  <si>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</si>
  <si>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</si>
  <si>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998725122</t>
  </si>
  <si>
    <t>Přesun hmot tonážní pro zařizovací předměty ruční v objektech v přes 6 do 12 m</t>
  </si>
  <si>
    <t>-1456305269</t>
  </si>
  <si>
    <t>Přesun hmot pro zařizovací předměty stanovený z hmotnosti přesunovaného materiálu vodorovná dopravní vzdálenost do 50 m ruční (bez užití mechanizace) v objektech výšky přes 6 do 12 m</t>
  </si>
  <si>
    <t>https://podminky.urs.cz/item/CS_URS_2024_02/998725122</t>
  </si>
  <si>
    <t>726</t>
  </si>
  <si>
    <t>Zdravotechnika - předstěnové instalace</t>
  </si>
  <si>
    <t>726131001</t>
  </si>
  <si>
    <t>Instalační předstěna pro umyvadlo do v 1120 mm se stojánkovou baterií do lehkých stěn s kovovou kcí</t>
  </si>
  <si>
    <t>322580124</t>
  </si>
  <si>
    <t>Předstěnové instalační systémy do lehkých stěn s kovovou konstrukcí pro umyvadla stavební výšky do 1120 mm se stojánkovou baterií</t>
  </si>
  <si>
    <t>https://podminky.urs.cz/item/CS_URS_2024_02/726131001</t>
  </si>
  <si>
    <t>726131021</t>
  </si>
  <si>
    <t>Instalační předstěna pro pisoár v 1300 mm do lehkých stěn s kovovou kcí</t>
  </si>
  <si>
    <t>-1450608937</t>
  </si>
  <si>
    <t>Předstěnové instalační systémy do lehkých stěn s kovovou konstrukcí pro pisoáry stavební výška 1300 mm</t>
  </si>
  <si>
    <t>https://podminky.urs.cz/item/CS_URS_2024_02/726131021</t>
  </si>
  <si>
    <t>726131041</t>
  </si>
  <si>
    <t>Instalační předstěna pro klozet závěsný v 1120 mm s ovládáním zepředu do lehkých stěn s kovovou kcí</t>
  </si>
  <si>
    <t>1812879698</t>
  </si>
  <si>
    <t>Předstěnové instalační systémy do lehkých stěn s kovovou konstrukcí pro závěsné klozety ovládání zepředu, stavební výšky 1120 mm</t>
  </si>
  <si>
    <t>https://podminky.urs.cz/item/CS_URS_2024_02/726131041</t>
  </si>
  <si>
    <t>726131043</t>
  </si>
  <si>
    <t>Instalační předstěna pro klozet závěsný v 1120 mm s ovládáním zepředu pro postižené do stěn s kov kcí</t>
  </si>
  <si>
    <t>-1011019263</t>
  </si>
  <si>
    <t>Předstěnové instalační systémy do lehkých stěn s kovovou konstrukcí pro závěsné klozety ovládání zepředu, stavební výšky 1120 mm pro tělesně postižené</t>
  </si>
  <si>
    <t>https://podminky.urs.cz/item/CS_URS_2024_02/726131043</t>
  </si>
  <si>
    <t>726191001</t>
  </si>
  <si>
    <t>Zvukoizolační souprava pro klozet a bidet</t>
  </si>
  <si>
    <t>-636401834</t>
  </si>
  <si>
    <t>Ostatní příslušenství instalačních systémů zvukoizolační souprava pro WC a bidet</t>
  </si>
  <si>
    <t>https://podminky.urs.cz/item/CS_URS_2024_02/726191001</t>
  </si>
  <si>
    <t>726191002</t>
  </si>
  <si>
    <t>Souprava pro předstěnovou montáž</t>
  </si>
  <si>
    <t>-1938448851</t>
  </si>
  <si>
    <t>Ostatní příslušenství instalačních systémů souprava pro předstěnovou montáž</t>
  </si>
  <si>
    <t>https://podminky.urs.cz/item/CS_URS_2024_02/726191002</t>
  </si>
  <si>
    <t>998726112</t>
  </si>
  <si>
    <t>Přesun hmot tonážní pro instalační prefabrikáty v objektech v přes 6 do 12 m</t>
  </si>
  <si>
    <t>302648512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</si>
  <si>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</si>
  <si>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</si>
  <si>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998726132</t>
  </si>
  <si>
    <t>Přesun hmot tonážní pro instalační prefabrikáty ruční v objektech v přes 6 do 12 m</t>
  </si>
  <si>
    <t>-767639716</t>
  </si>
  <si>
    <t>Přesun hmot pro instalační prefabrikáty stanovený z hmotnosti přesunovaného materiálu vodorovná dopravní vzdálenost do 50 m ruční (bez užití mechanizace) v objektech výšky přes 6 m do 12 m</t>
  </si>
  <si>
    <t>https://podminky.urs.cz/item/CS_URS_2024_02/998726132</t>
  </si>
  <si>
    <t>D2.1 - Bazénová technologie</t>
  </si>
  <si>
    <t>D.2.1 - Plavecký bazén</t>
  </si>
  <si>
    <t>1.23 - Potrubí a tvarovky jsou vyráběny z polyvinylchloridu, který neobsahuje změkčovadla ( plastifikátory</t>
  </si>
  <si>
    <t>1.24 - Armatury na potrubí jsou vyráběny z polyvinylchloridu, který neobsahuje změkčovadla (plastifikátory</t>
  </si>
  <si>
    <t>1.25 - Akumulační jímka  - vyfóliování bazénovou fólií,  speciální bazénová fólie hladká v tloušťce min 1,5</t>
  </si>
  <si>
    <t>1.26 - Ostatní prvky</t>
  </si>
  <si>
    <t>Filtrační zařízení z polyesterového sklolaminátu D 1200 mm, Q=39,6 m3/h, V = 35 m/s, vybavené manometrem, ručním odvzdušňovacím ventilem a zátkou na vypouštění vody. Filtr obsahuje speciální falešné dno osazené tryskami. Provozní tlak 2,5 kg/ cm2. Praní f</t>
  </si>
  <si>
    <t>-550424978</t>
  </si>
  <si>
    <t>Filtrační zařízení z polyesterového sklolaminátu D 1200 mm, Q=39,6 m3/h, V = 35 m/s, vybavené manometrem, ručním odvzdušňovacím ventilem a zátkou na vypouštění vody. Filtr obsahuje speciální falešné dno osazené tryskami. Provozní tlak 2,5 kg/ cm2. Praní filtru v kombinaci voda-vzduch. Ovládání filtru pomocí 5 pákových ventilů (sada ovládacích klapek DN100, včetně podpěr), 2 potrubní vstupy do filtru. Zařízení určeno pro vícevrstvou filtrační náplň o celkové výšce náplně 1,2 m. Horní násypný otvor průměr d 400 mm, boční revizní otvor d 225 mm</t>
  </si>
  <si>
    <t>1.1.22</t>
  </si>
  <si>
    <t>Dnové trysky cirkulace - (výtlak a sání) recirkulační tryska s regulovatelným průtokem, vyrobená z ABS plastu. Upevnění mřížky pomocí 4 samořezných šroubů z nerezové oceli, vnější rozměry 108 x 70 mm</t>
  </si>
  <si>
    <t>1453818789</t>
  </si>
  <si>
    <t>1.1.23</t>
  </si>
  <si>
    <t>Dnové výpustě - kruhová výpusť z nerezové oceli ASI 316 , boční připojení vnitřním závitem 2" , vnější rozměry 235 x 200 mm, upevnění mřížky pomocí  nerezových šroubů</t>
  </si>
  <si>
    <t>-486060643</t>
  </si>
  <si>
    <t>Dnové výpustě - kruhová výpusť z nerezové oceli ASI 316 , boční připojení vnitřním závitem 2" , vnější rozměry 235 x 200 mm, upevnění mřížky pomocí nerezových šroubů</t>
  </si>
  <si>
    <t>1.1.24</t>
  </si>
  <si>
    <t>Tryska vzorku vody - vyrobena z ABS plastu bílé barvy. vnější závit 11/2", vnitřní d 50 mm, součástí trysky je tzv. mřížka trysky</t>
  </si>
  <si>
    <t>-1660066135</t>
  </si>
  <si>
    <t>1.1a</t>
  </si>
  <si>
    <t>Aktivované filtrační médium – skelný, hydrofobní, filtrační materiál s filtrační schopností zachytit až 95% částic a nečistot velikosti větší než 1 mikron, zachycování nečistot  na základě  chemicky-tepelného aktivačního procesu vytvářejícího volné radiká</t>
  </si>
  <si>
    <t>1515373845</t>
  </si>
  <si>
    <t>Aktivované filtrační médium – skelný, hydrofobní, filtrační materiál s filtrační schopností zachytit až 95% částic a nečistot velikosti větší než 1 mikron, zachycování nečistot  na základě  chemicky-tepelného aktivačního procesu vytvářejícího volné radikály (elektrostatické vlastnosti) chránící filtrační materiál před kolonizací bakteriemi a tvorbou biofilmu – bio-rezistentní. Vyroben z barevného skla obsahující potřebné oxidy kovů. Použité frakce: Frakce 1 = 0,4 – 0,8 mm a Frakce 2 = 0,7 – 2,0 mm a Frakce 3 = 2,0 – 4,0 mm. Materiál ve filtračním loži nehrudkovatí a nedochází k vytváření preferenčních cest.</t>
  </si>
  <si>
    <t>1.1b</t>
  </si>
  <si>
    <t>Statický mixer - statický mixer z nerezového materiálu 1.4571, součástí mixeru je i 1/2" vstřikovací ventil se zpětnou klapkou pro aplikaci multispektrálního koagulantu a flokulantu, mixér je vybaven elektrickou svorkou pro uzemnění. Mixér je včleněn do p</t>
  </si>
  <si>
    <t>-1571666655</t>
  </si>
  <si>
    <t>Statický mixer - statický mixer z nerezového materiálu 1.4571, součástí mixeru je i 1/2" vstřikovací ventil se zpětnou klapkou pro aplikaci multispektrálního koagulantu a flokulantu, mixér je vybaven elektrickou svorkou pro uzemnění. Mixér je včleněn do potrubí, dochází ke kavitaci vody a to pomáhá při vysoké rychlosti zabít veškeré parazity.</t>
  </si>
  <si>
    <t>Vertikální  litinové recirkulační čerpadlo v monoblokovém designu - materiálové provedení: tělo čerpadla litina, nerez osa, keramická ucpávka, bronzové oběžne kolo, -  nerezový vlasový předfiltr s litinovým krytem na křídlové matice, napojení sání a výtla</t>
  </si>
  <si>
    <t>65612503</t>
  </si>
  <si>
    <t>Vertikální litinové recirkulační čerpadlo v monoblokovém designu - materiálové provedení: tělo čerpadla litina, nerez osa, keramická ucpávka, bronzové oběžne kolo, - nerezový vlasový předfiltr s litinovým krytem na křídlové matice, napojení sání a výtlaku pomocí příruby, testovací tlak 4 atm, čerpadlo je s motorem spojeno pomocí šroubů a matic ( pro snadnou demontáž), zařízení disponuje vysoce výkonným moterem, vyhovujícím standartu IE3, Q=75m3/h, H=14m, P=5,5 kW, 1450 ot./min., 50 Hz</t>
  </si>
  <si>
    <t>Pol11</t>
  </si>
  <si>
    <t>Frekvenční měnič</t>
  </si>
  <si>
    <t>-297816300</t>
  </si>
  <si>
    <t>1.3 a</t>
  </si>
  <si>
    <t>Automatické regulátory kvality vody  (měření, zobrazení a regulace hodnoty pH a chlóru -  volný,  měření a zobrazení hodnoty Redox potenciálu). Regulátory se 4 kusy výstupních relé (ovládání akčních členů, alarm), 2x programovatelný výstup proudové smyčky</t>
  </si>
  <si>
    <t>2064246974</t>
  </si>
  <si>
    <t>Automatické regulátory kvality vody  (měření, zobrazení a regulace hodnoty pH a chlóru -  volný,  měření a zobrazení hodnoty Redox potenciálu). Regulátory se 4 kusy výstupních relé (ovládání akčních členů, alarm), 2x programovatelný výstup proudové smyčky 0-20/4-20mA, 1x digitální výstup (RS485), digit.zobrazení hodnoty na desetiny nebo setiny mg/l, možnost nastavení softwar. filtru, kódový přístup pro servisního technika, možnost nastavení dvoupolohové regulace, šířkově-proporcionální regulace a frekvenčně-proporcionální regulace, možnost zobrazení teploty. Nápájecí nápětí: 230 V, Příkon 6 VA, Hmotnost zařízení 1 300 g, Frekvence 50 Hz, Krytí min. IP 65. Rozsah měření min: Cl: 0-2, 0-20 ppm, pH 0-14, redox potenciál: 0 - 2000 mV</t>
  </si>
  <si>
    <t>1.3.b</t>
  </si>
  <si>
    <t>Doplnění regulátorů Cl, pH, Redox o měření a zobrazení vázaného Cl přímou metodou měření (jontově selektivní membrána), nikoliv zobrazení celkového chloru s dodatečným odpočtem hodnoty volného chloru), výrobek musí být kompatibilní s výrobkem Automatickýc</t>
  </si>
  <si>
    <t>498951349</t>
  </si>
  <si>
    <t>Doplnění regulátorů Cl, pH, Redox o měření a zobrazení vázaného Cl přímou metodou měření (jontově selektivní membrána), nikoliv zobrazení celkového chloru s dodatečným odpočtem hodnoty volného chloru), výrobek musí být kompatibilní s výrobkem Automatických regulátorů kvality vody.</t>
  </si>
  <si>
    <t>Membránové dávkovací čerpadlo pro korekci pH, včetně sací a výtlačné soupravy včetně zpětného ventilu . Tělo čerpadla v plastovém provedení, hlava čerpadla z polypropylénu vyztuženého skelným vláknem. Dávkování chemikálie pomocí membrány s elektromagnetic</t>
  </si>
  <si>
    <t>1896563281</t>
  </si>
  <si>
    <t>Membránové dávkovací čerpadlo pro korekci pH, včetně sací a výtlačné soupravy včetně zpětného ventilu . Tělo čerpadla v plastovém provedení, hlava čerpadla z polypropylénu vyztuženého skelným vláknem. Dávkování chemikálie pomocí membrány s elektromagnetickým pohonem. Hlava čerpadla obsahuje přepouštěcí ventil. Maximální výkon čerpadla 6 litrů za hodinu. Dávkovací frekvence 400 pulsů za minutu, P=35 W, plynulá regulace výkonu 0-100%, IP65</t>
  </si>
  <si>
    <t>1.5.1 1.5.2</t>
  </si>
  <si>
    <t>Membránové dávkovací čerpadlo chlorace, včetně sací a výtlačné soupravy včetně zpětného ventilu . Tělo čerpadla v plastovém provedení, hlava čerpadla z polypropylénu vyztuženého skelným vláknem. Dávkování chemikálie pomocí membrány s elektromagnetickým po</t>
  </si>
  <si>
    <t>-908463916</t>
  </si>
  <si>
    <t>Membránové dávkovací čerpadlo chlorace, včetně sací a výtlačné soupravy včetně zpětného ventilu . Tělo čerpadla v plastovém provedení, hlava čerpadla z polypropylénu vyztuženého skelným vláknem. Dávkování chemikálie pomocí membrány s elektromagnetickým pohonem. Hlava čerpadla obsahuje přepouštěcí ventil. Maximální výkon čerpadla 6 litrů za hodinu. Dávkovací frekvence 400 pulsů za minutu, P=35 W, plynulá regulace výkonu 0-100%, IP65</t>
  </si>
  <si>
    <t>Dávkovací čerpadlo  pro aplikaci multispektrálního koagulantu a flokulantu, výkon čerpadla min. v rozsahu 2,0 - 50,0 ml/hod, napájení 220 V. včetně sací a výtlačné soupravy, čerpadlo je samonasávací, zcela uzavřené, technologie rychloupínací hlavy čerpadl</t>
  </si>
  <si>
    <t>2021478213</t>
  </si>
  <si>
    <t>Dávkovací čerpadlo pro aplikaci multispektrálního koagulantu a flokulantu, výkon čerpadla min. v rozsahu 2,0 - 50,0 ml/hod, napájení 220 V. včetně sací a výtlačné soupravy, čerpadlo je samonasávací, zcela uzavřené, technologie rychloupínací hlavy čerpadla umožňuje snadnou výměnu dávkovací hadičky.</t>
  </si>
  <si>
    <t>Pol12</t>
  </si>
  <si>
    <t>Barel pro uložení a následné dávkování chemikálií  - PE nádrž o objemu 100 l včetně ručního míchadla a záchytné ochranné vaničky pro případný únik/úkap chemikálií</t>
  </si>
  <si>
    <t>1476415577</t>
  </si>
  <si>
    <t>Barel pro uložení a následné dávkování chemikálií - PE nádrž o objemu 100 l včetně ručního míchadla a záchytné ochranné vaničky pro případný únik/úkap chemikálií</t>
  </si>
  <si>
    <t>Ozongenerátor s  nastavitelným výkonem do 1,2 g ozonu/hodinu. Zařízení je vybaveno sušením vzduchu, mixážním injektorem, nízkotlakým mixážním systémem a vysokonapěťovým transformátorem 7kW. Výroba ozonu probíhá koronovým vysokonapěťovým výbojem mezi trubi</t>
  </si>
  <si>
    <t>-887364935</t>
  </si>
  <si>
    <t>Ozongenerátor s nastavitelným výkonem do 1,2 g ozonu/hodinu. Zařízení je vybaveno sušením vzduchu, mixážním injektorem, nízkotlakým mixážním systémem a vysokonapěťovým transformátorem 7kW. Výroba ozonu probíhá koronovým vysokonapěťovým výbojem mezi trubicemi, P=0,3kW, napájení 230 V/50 Hz. Elektriký napájecí a řídící box rozměry 43 x 33 x 20 cm, hmotnost max. 10 kg, Injektor: rozměry 1"délka 250 mm, hmotnost 1,3 kg, materiál PVC. Dávkování ozonu do technologického potrubí ( nikoliv do akumulační nádrže)</t>
  </si>
  <si>
    <t>Tepelný výměník 300 kW - pájený deskový výměník z ražených desek z  nerezové oceli ( desky mají profilovaný povrch. Prolisy v deskách vytvářejí systém kanálů výměníků. Desky jsou vzájemně spojeny měděnou nebo niklovou pájkou speciální metodou pájení ve va</t>
  </si>
  <si>
    <t>-885887705</t>
  </si>
  <si>
    <t>Tepelný výměník 300 kW - pájený deskový výměník z ražených desek z nerezové oceli ( desky mají profilovaný povrch. Prolisy v deskách vytvářejí systém kanálů výměníků. Desky jsou vzájemně spojeny měděnou nebo niklovou pájkou speciální metodou pájení ve vaukové peci. Materiál desek - nerez ocel AISI 316, pájka měď 99,9%, nikl 99,9 %, pracovní tlak : 30 bar, pracovní teplota max 195 °C, zkušební tlak 50 bar</t>
  </si>
  <si>
    <t>Zrychlovací čerpadlo temperace, tělo čerpadla z plastu, nerez osa, keramická ucpávka, plastové oběžne kolo, vlasový předfiltr s průhledným šroubovatelným krytem, čerpadlo je s motorem spojeno pomocí 4 nerezových šroubů, což umožňuje jednoduchou demontáž a</t>
  </si>
  <si>
    <t>-1774401184</t>
  </si>
  <si>
    <t>Zrychlovací čerpadlo temperace, tělo čerpadla z plastu, nerez osa, keramická ucpávka, plastové oběžne kolo, vlasový předfiltr s průhledným šroubovatelným krytem, čerpadlo je s motorem spojeno pomocí 4 nerezových šroubů, což umožňuje jednoduchou demontáž a servis. Čerpadlo má plochou charakteristiku závislosti výtlačné výšky na průtoku, čerpadla jsou testována na tlak 0,4 MPa, Q = 10 m3/h, H = 8m, P= 0,7 kW, napájení 400V, 50 Hz</t>
  </si>
  <si>
    <t xml:space="preserve">Zrychlovací čerpadlo ozonizace, samonasávací jednostupňové odstředivé čerpadlo s axiálním sáním a radiálním výtlakem. Zabudovaný ejektor s vodícími lopatkami dává čerpadlu dobré samonasávací vlastnosti. Základová deska, těleso a oběžné kolo jsou vyrobené </t>
  </si>
  <si>
    <t>191426466</t>
  </si>
  <si>
    <t>Zrychlovací čerpadlo ozonizace, samonasávací jednostupňové odstředivé čerpadlo s axiálním sáním a radiálním výtlakem. Zabudovaný ejektor s vodícími lopatkami dává čerpadlu dobré samonasávací vlastnosti. Základová deska, těleso a oběžné kolo jsou vyrobené z korozivzdorné oceli. Q=4,5m3/h, H=25 m, P=1,4kW, el. krytí IP 44, provozní tlak max. 6 barů, sací výška max. 8 m, napájecí napětí U = 400 V/50 Hz</t>
  </si>
  <si>
    <t>Elektroventil odběru vzorků DN 40 - elektricky ovládaný ventil,   nápájecí napětí AC 230 V/ 50 Hz, příkon při natahování pružiny 6,5 W , v poloze otevřeno 2,5 W, mechanický ukazatel polohy, IP 54</t>
  </si>
  <si>
    <t>-1386021527</t>
  </si>
  <si>
    <t>Elektroventil odběru vzorků DN 40 - elektricky ovládaný ventil, nápájecí napětí AC 230 V/ 50 Hz, příkon při natahování pružiny 6,5 W , v poloze otevřeno 2,5 W, mechanický ukazatel polohy, IP 54</t>
  </si>
  <si>
    <t>Čerpadlo odběru vzorků vody,  tělo čerpadla z plastu, nerezovou osou, keramickými ucpávkami, plastovým oběžným kolem, vlasovým přefiltrem, čerpadlo je s motorem spojeno pomocí 4 nerezových šroubů, což umožňuje jednoduchou demontáž a servis. Vlastní čerpad</t>
  </si>
  <si>
    <t>-85153268</t>
  </si>
  <si>
    <t>Čerpadlo odběru vzorků vody, tělo čerpadla z plastu, nerezovou osou, keramickými ucpávkami, plastovým oběžným kolem, vlasovým přefiltrem, čerpadlo je s motorem spojeno pomocí 4 nerezových šroubů, což umožňuje jednoduchou demontáž a servis. Vlastní čerpadlo i vlasový filtr tvroří monoblok, proto není třeba použít těsnění pro spojení. Q = 5 m3/h, H = 5m, P= 0,36 kW</t>
  </si>
  <si>
    <t>Středotlaká plnoprůtočná UV lampa systému InLine s možností regulace výkonu UV lampy pro průtok Q = 118,620 m3/hod, hydraulická část odolná bazénové vodě s optimalizovanou hydraulikou navrženou dle metody CFD  z nerez oceli SS AISI 316 L včetně speciálníh</t>
  </si>
  <si>
    <t>-87877089</t>
  </si>
  <si>
    <t>Středotlaká plnoprůtočná UV lampa systému InLine s možností regulace výkonu UV lampy pro průtok Q = 118,620 m3/hod, hydraulická část odolná bazénové vodě s optimalizovanou hydraulikou navrženou dle metody CFD z nerez oceli SS AISI 316 L včetně speciálního vnějšího antikorozního ochranného laku s tloušťkou laku min. 50 mikrometrů, umožňující horizontální či vertikální pozici instalace, příruba DN 150, elektrické krytí IP 54, vzdálenost mezi přírubami max 400 mm, 1 středotlaký zářič o výkonu výbojky min. 1500 W, efektivní šířka výbojky min. 195 mm, 1 ochranná křemenná trubice, řídící panel, napájení 400V3L+N 50 Hz , příkon zařízení 2,5 kW, sada propojovacích kabelů pro spojení řídícího boxu s UV komorou, manuální stírání trubice.</t>
  </si>
  <si>
    <t>Elektroventil odvodnění odtoku ze žlábků DN 80 - elektroventil pro přepínání žlábku do kanalizace,  elektricky ovládaný ventil, dvoupolohová regulace, elektroventil se otevře při nechodu cirkulačních čerpadel, možnost propojit s hladinovými sondami</t>
  </si>
  <si>
    <t>-1163887802</t>
  </si>
  <si>
    <t>Elektroventil odvodnění odtoku ze žlábků DN 80 - elektroventil pro přepínání žlábku do kanalizace, elektricky ovládaný ventil, dvoupolohová regulace, elektroventil se otevře při nechodu cirkulačních čerpadel, možnost propojit s hladinovými sondami</t>
  </si>
  <si>
    <t>Dmychadlo praní filtrů - určené pro proplach pískových filtrů vzduchem. Plášť a oběžné kolo dmychadla jsou vyrobeny ze slitiny hliníku, hřídel elektromotoru je z nerezové oceli, je napasován na oběžné kolo a dynamicky vyvážen, elektromotory vyrobeny dle n</t>
  </si>
  <si>
    <t>1006828821</t>
  </si>
  <si>
    <t>Dmychadlo praní filtrů - určené pro proplach pískových filtrů vzduchem. Plášť a oběžné kolo dmychadla jsou vyrobeny ze slitiny hliníku, hřídel elektromotoru je z nerezové oceli, je napasován na oběžné kolo a dynamicky vyvážen, elektromotory vyrobeny dle norem IEC. Elektrické krytí IP 55. Bezúdržbové, pro trvalý chod, Q = 210 m3/hod, P =1,6 kW</t>
  </si>
  <si>
    <t>Vodoznak DN25, plastová průhledná trubice s plovákem</t>
  </si>
  <si>
    <t>-1064026301</t>
  </si>
  <si>
    <t>Kalové čerpadlo pro odtok vzorku z vaničky , napájecí napětí 230 V, příkon 250W, průtok 6 m3/hod, H = 5 m, samoodvzdušňovací ventil, keramická ucpávka, krytí IP 68</t>
  </si>
  <si>
    <t>912207056</t>
  </si>
  <si>
    <t>1.19 a,b</t>
  </si>
  <si>
    <t>Elektroventil praní filrů DN 100 - elektroventil pro přepínání potrubí do jímky ZZT nebo do kanalizace,  elektricky ovládaný ventil, dvoupolohová regulace, přepínání vždy tak, jeden bude otevřený a druhý zavřený</t>
  </si>
  <si>
    <t>-733979219</t>
  </si>
  <si>
    <t>Elektroventil praní filrů DN 100 - elektroventil pro přepínání potrubí do jímky ZZT nebo do kanalizace, elektricky ovládaný ventil, dvoupolohová regulace, přepínání vždy tak, jeden bude otevřený a druhý zavřený</t>
  </si>
  <si>
    <t>1.20</t>
  </si>
  <si>
    <t>Indukční průtokoměr mezipřírubového provedení DN 200, digitální snímač průtoku vody potrubím se záznamem proteklého množství, IP 67, napájení 230 V/50Hz, analogový výstup g.o. aktivní 0(4)-20 mA, ukazatel aktuálního / celkového průtoku</t>
  </si>
  <si>
    <t>-706185927</t>
  </si>
  <si>
    <t>1.21</t>
  </si>
  <si>
    <t>Hlídání hladiny v jímce (M+R) - 4 ponorné sondy, 230V, beznapěťové kontakty pro blokování čerpadel a ovládání ventilu dopouštěné vody. Funkce je založena na principu vodivosti kapalných látek. Přístroj vyhodnocuje přítomnost kapaliny mezi elektrodami umís</t>
  </si>
  <si>
    <t>-339094365</t>
  </si>
  <si>
    <t>Hlídání hladiny v jímce (M+R) - 4 ponorné sondy, 230V, beznapěťové kontakty pro blokování čerpadel a ovládání ventilu dopouštěné vody. Funkce je založena na principu vodivosti kapalných látek. Přístroj vyhodnocuje přítomnost kapaliny mezi elektrodami umístěnými v nádrži. Jestliže jsou elektrody vodivě spojeny kapalinou, dojde k sepnutí (rozepnutí relé v regulátoru). IP 20, napětí 250 V/50 Hz, příkona 4 VA</t>
  </si>
  <si>
    <t>a</t>
  </si>
  <si>
    <t>Nerezové schůdky - bazénové schůdky v provedení nerez leštěná  AISI 316, šíře schůdků 500 mm, madla d 43 mm, stupně z leštěné nerezové oceli s protiskluzovým reliéfem, plastové kotvení se zemnící svorkou, splňující normu EN 13451-1 a EN 13451-2</t>
  </si>
  <si>
    <t>891380943</t>
  </si>
  <si>
    <t>Nerezové schůdky - bazénové schůdky v provedení nerez leštěná AISI 316, šíře schůdků 500 mm, madla d 43 mm, stupně z leštěné nerezové oceli s protiskluzovým reliéfem, plastové kotvení se zemnící svorkou, splňující normu EN 13451-1 a EN 13451-2</t>
  </si>
  <si>
    <t>b</t>
  </si>
  <si>
    <t>Startovní bloky,  certifikováno dle FINA A LEN, nášlapná deska s nožní opěrkou, rozměr nášlapné desky 700 x 500 mm, madlo v materiálovém provedení nerez, barevné provedení čistá bílá s protiskluzovou deskou v barvě modré.</t>
  </si>
  <si>
    <t>532976349</t>
  </si>
  <si>
    <t>Startovní bloky, certifikováno dle FINA A LEN, nášlapná deska s nožní opěrkou, rozměr nášlapné desky 700 x 500 mm, madlo v materiálovém provedení nerez, barevné provedení čistá bílá s protiskluzovou deskou v barvě modré.</t>
  </si>
  <si>
    <t>c</t>
  </si>
  <si>
    <t>Plavecké dráhy délky 25 metrů, certifikováno dle FINA a LEN, disky dráhy d 100 mm, vodící nerezové lano d 4 mm AISI 316, upínací zařízení, konce lan zabezpečeny proti úrazu, barevné provedení : disky do vzdálenosti 5 m od obou obrátkových stěn bazénu barv</t>
  </si>
  <si>
    <t>-380429745</t>
  </si>
  <si>
    <t>Plavecké dráhy délky 25 metrů, certifikováno dle FINA a LEN, disky dráhy d 100 mm, vodící nerezové lano d 4 mm AISI 316, upínací zařízení, konce lan zabezpečeny proti úrazu, barevné provedení : disky do vzdálenosti 5 m od obou obrátkových stěn bazénu barva červená, 15 m střídavě bílá a modrá po 40 cm, součástí dodávky plaveckých drah je i kotvení do stěny bazénu nerez AISI 316,</t>
  </si>
  <si>
    <t>d</t>
  </si>
  <si>
    <t>Kotvící prvek bazénových drah s hrazdičkou, z nerezové oceli AISI - 316</t>
  </si>
  <si>
    <t>-591306622</t>
  </si>
  <si>
    <t>e</t>
  </si>
  <si>
    <t>Indikace  chybného startu - obsahuje 2 sloupky  d 43 mm z nerezové oceli AISI 316 o výšce 1,8 m z toho 1 sloupek s napínací kladkou a svorkou lanka.Sada obsahuje kotvící prvky a plováky indikace chybného startu včetně lanka z polyesteru</t>
  </si>
  <si>
    <t>343867324</t>
  </si>
  <si>
    <t>Indikace chybného startu - obsahuje 2 sloupky d 43 mm z nerezové oceli AISI 316 o výšce 1,8 m z toho 1 sloupek s napínací kladkou a svorkou lanka.Sada obsahuje kotvící prvky a plováky indikace chybného startu včetně lanka z polyesteru</t>
  </si>
  <si>
    <t>f</t>
  </si>
  <si>
    <t>Indikace znakové obrátky - obsahuje 4 sloupky d 43 mm z nerezové oceli AISI 316 o výšce 1,8 m. Sada obsahuje kotvící prvky a indikační praporky a lanko z polyesteru</t>
  </si>
  <si>
    <t>-830434336</t>
  </si>
  <si>
    <t>g</t>
  </si>
  <si>
    <t>Kotvící prvek rovný Zurich - Wiesbaden, z nerezové oceli AISI - 316, pro trubku Ø 43 mm</t>
  </si>
  <si>
    <t>-1079831012</t>
  </si>
  <si>
    <t>a.1</t>
  </si>
  <si>
    <t>Prostup sání cirkulačních čerpadel z jímky nerez DN 200</t>
  </si>
  <si>
    <t>1464885815</t>
  </si>
  <si>
    <t>b.1</t>
  </si>
  <si>
    <t>Prostup přepadu z jímky bazénu nerez DN 150</t>
  </si>
  <si>
    <t>-1017004779</t>
  </si>
  <si>
    <t>c.1</t>
  </si>
  <si>
    <t>Prostup vypouštění jímky nerez DN 80</t>
  </si>
  <si>
    <t>-2130197495</t>
  </si>
  <si>
    <t>d.1</t>
  </si>
  <si>
    <t>Prostup přepadu z jímky ZZT nerez DN 200</t>
  </si>
  <si>
    <t>242457096</t>
  </si>
  <si>
    <t>e.1</t>
  </si>
  <si>
    <t>Prostup sání z jímky ZZT nerez DN 50</t>
  </si>
  <si>
    <t>-431895902</t>
  </si>
  <si>
    <t>f.1</t>
  </si>
  <si>
    <t>Prostup vodoznaku obě jímky nerez DN 25</t>
  </si>
  <si>
    <t>-1457656500</t>
  </si>
  <si>
    <t>g.1</t>
  </si>
  <si>
    <t>Prostup žlábků z bazénu nerez DN 80</t>
  </si>
  <si>
    <t>2075258562</t>
  </si>
  <si>
    <t>h</t>
  </si>
  <si>
    <t>Prostup odběru vzorku z bazénu nerez DN 40</t>
  </si>
  <si>
    <t>827496592</t>
  </si>
  <si>
    <t>1.23</t>
  </si>
  <si>
    <t>Potrubí a tvarovky jsou vyráběny z polyvinylchloridu, který neobsahuje změkčovadla ( plastifikátory</t>
  </si>
  <si>
    <t>a.2</t>
  </si>
  <si>
    <t>DN 200</t>
  </si>
  <si>
    <t>-1187729873</t>
  </si>
  <si>
    <t>b.2</t>
  </si>
  <si>
    <t>DN 150</t>
  </si>
  <si>
    <t>-530202860</t>
  </si>
  <si>
    <t>c.2</t>
  </si>
  <si>
    <t>DN 125</t>
  </si>
  <si>
    <t>-1018976113</t>
  </si>
  <si>
    <t>d.2</t>
  </si>
  <si>
    <t>DN 100</t>
  </si>
  <si>
    <t>-1074442975</t>
  </si>
  <si>
    <t>e.2</t>
  </si>
  <si>
    <t>DN 80</t>
  </si>
  <si>
    <t>1652707847</t>
  </si>
  <si>
    <t>f.2</t>
  </si>
  <si>
    <t>DN 65</t>
  </si>
  <si>
    <t>-766913557</t>
  </si>
  <si>
    <t>g.2</t>
  </si>
  <si>
    <t>DN 50</t>
  </si>
  <si>
    <t>-1607496277</t>
  </si>
  <si>
    <t>h.1</t>
  </si>
  <si>
    <t>DN 40</t>
  </si>
  <si>
    <t>-310682844</t>
  </si>
  <si>
    <t>i</t>
  </si>
  <si>
    <t>DN 25</t>
  </si>
  <si>
    <t>-1135911923</t>
  </si>
  <si>
    <t>j</t>
  </si>
  <si>
    <t>Drobné potrubí</t>
  </si>
  <si>
    <t>-924404292</t>
  </si>
  <si>
    <t>1.24</t>
  </si>
  <si>
    <t>Armatury na potrubí jsou vyráběny z polyvinylchloridu, který neobsahuje změkčovadla (plastifikátory</t>
  </si>
  <si>
    <t>a.3</t>
  </si>
  <si>
    <t>V 200</t>
  </si>
  <si>
    <t>-2078684554</t>
  </si>
  <si>
    <t>b.3</t>
  </si>
  <si>
    <t>ZV 200</t>
  </si>
  <si>
    <t>-1678321955</t>
  </si>
  <si>
    <t>c.3</t>
  </si>
  <si>
    <t>V 150</t>
  </si>
  <si>
    <t>-959273422</t>
  </si>
  <si>
    <t>d.3</t>
  </si>
  <si>
    <t>V 125</t>
  </si>
  <si>
    <t>1976763431</t>
  </si>
  <si>
    <t>e.3</t>
  </si>
  <si>
    <t>ZV 125</t>
  </si>
  <si>
    <t>-871060916</t>
  </si>
  <si>
    <t>f.3</t>
  </si>
  <si>
    <t>V 100</t>
  </si>
  <si>
    <t>-327766268</t>
  </si>
  <si>
    <t>g.3</t>
  </si>
  <si>
    <t>V 80</t>
  </si>
  <si>
    <t>-832662829</t>
  </si>
  <si>
    <t>h.2</t>
  </si>
  <si>
    <t>ZV 80</t>
  </si>
  <si>
    <t>-2107356730</t>
  </si>
  <si>
    <t>i.1</t>
  </si>
  <si>
    <t>V 50</t>
  </si>
  <si>
    <t>-1534861968</t>
  </si>
  <si>
    <t>j.1</t>
  </si>
  <si>
    <t>V 40</t>
  </si>
  <si>
    <t>-1749480818</t>
  </si>
  <si>
    <t>k</t>
  </si>
  <si>
    <t>V 25</t>
  </si>
  <si>
    <t>-613631094</t>
  </si>
  <si>
    <t>l</t>
  </si>
  <si>
    <t>ZV 25</t>
  </si>
  <si>
    <t>2044695003</t>
  </si>
  <si>
    <t>Drobné ventily</t>
  </si>
  <si>
    <t>1449562819</t>
  </si>
  <si>
    <t>n</t>
  </si>
  <si>
    <t>Podpěrné konstrukce</t>
  </si>
  <si>
    <t>695064521</t>
  </si>
  <si>
    <t>1.25</t>
  </si>
  <si>
    <t>Akumulační jímka  - vyfóliování bazénovou fólií,  speciální bazénová fólie hladká v tloušťce min 1,5</t>
  </si>
  <si>
    <t>a.4</t>
  </si>
  <si>
    <t>Podkladová geotextílie s protiplísňovou úpravou 500 g/ m2</t>
  </si>
  <si>
    <t>1421504634</t>
  </si>
  <si>
    <t>b.4</t>
  </si>
  <si>
    <t>Bazénová fólie hladká modrá 1,5 mm</t>
  </si>
  <si>
    <t>2130829787</t>
  </si>
  <si>
    <t>c.4</t>
  </si>
  <si>
    <t>Montážní a kotvící materiál  - plechy, lišty, lepidlo, zálivka apod.</t>
  </si>
  <si>
    <t>516378740</t>
  </si>
  <si>
    <t>Montážní a kotvící materiál - plechy, lišty, lepidlo, zálivka apod.</t>
  </si>
  <si>
    <t>d.4</t>
  </si>
  <si>
    <t>Nerezový žebřík včetně kokvení do fólie rozměr 500x2000 mm</t>
  </si>
  <si>
    <t>1570780942</t>
  </si>
  <si>
    <t>1.26</t>
  </si>
  <si>
    <t>Ostatní prvky</t>
  </si>
  <si>
    <t>a.5</t>
  </si>
  <si>
    <t>Multispektrální koagulant a flokulant obsahující látku NoPhos pro efektivní potlačení růstu bakterií a řad, dávkování 0,5 - 1,0  ml na 1m3 filtrované vody za hodinu ( náplň 20 l)</t>
  </si>
  <si>
    <t>794333433</t>
  </si>
  <si>
    <t>Multispektrální koagulant a flokulant obsahující látku NoPhos pro efektivní potlačení růstu bakterií a řad, dávkování 0,5 - 1,0 ml na 1m3 filtrované vody za hodinu ( náplň 20 l)</t>
  </si>
  <si>
    <t>b.5</t>
  </si>
  <si>
    <t>Provozní rezerva aktivovaného filtračního média - aktivovaný sklený, hydrofobní filtrační materiál  (pytlovaný, 1 pytel po 25 kg)</t>
  </si>
  <si>
    <t>1611195243</t>
  </si>
  <si>
    <t>Provozní rezerva aktivovaného filtračního média - aktivovaný sklený, hydrofobní filtrační materiál (pytlovaný, 1 pytel po 25 kg)</t>
  </si>
  <si>
    <t>c.5</t>
  </si>
  <si>
    <t>Vydání certifikátu výrobce o shodě instalace technologie aktivovaného skelného hydrofobního filtračního média  s technologickým postupem výrobce pro dosažení předepsané filtrační schopnosti</t>
  </si>
  <si>
    <t>174640398</t>
  </si>
  <si>
    <t>Vydání certifikátu výrobce o shodě instalace technologie aktivovaného skelného hydrofobního filtračního média s technologickým postupem výrobce pro dosažení předepsané filtrační schopnosti</t>
  </si>
  <si>
    <t>D.2.3 - ZZT</t>
  </si>
  <si>
    <t>14. - Potrubí a tvarovky jsou vyráběny z polyvinylchloridu, který neobsahuje změkčovadla (plastifikátory a</t>
  </si>
  <si>
    <t>15. - Armatury na potrubí jsou vyráběny z polyvinylchloridu, který neobsahuje změkčovadla (plastifikátory</t>
  </si>
  <si>
    <t>16. - Zásobní jímka  - vyfóliování bazénovou fólií,  speciální bazénová fólie hladká v tloušťce min 1,5 mm</t>
  </si>
  <si>
    <t>1.</t>
  </si>
  <si>
    <t>Tepelné čerpadlo voda - voda, teplotní rozdíl 20 °C, objem vody 36 m3, průměrný výkon 30kW, špičkový výkon 60kW. Energetická třída A++, rvestavěný elektrokotel a ventil pro připojení externího zásobníku, elektronicky řízená oběhová čerpadla na teplé i stu</t>
  </si>
  <si>
    <t>-1935062677</t>
  </si>
  <si>
    <t>Tepelné čerpadlo voda - voda, teplotní rozdíl 20 °C, objem vody 36 m3, průměrný výkon 30kW, špičkový výkon 60kW. Energetická třída A++, rvestavěný elektrokotel a ventil pro připojení externího zásobníku, elektronicky řízená oběhová čerpadla na teplé i studené straně, rozsah teplot studeného okruhu -5°C až 20°C, maximální výstupní teplota topné vody 62°C, elektrické krytí X1, elektrické zapojení 400V, N3 fáze</t>
  </si>
  <si>
    <t>2.</t>
  </si>
  <si>
    <t xml:space="preserve">Zrychlovací čerpadlo okruhu TČ, samonasávací jednostupňové odstředivé čerpadlo s axiálním sáním a radiálním výtlakem. Zabudovaný ejektor s vodícími lopatkami dává čerpadlu dobré samonasávací vlastnosti. Základová deska, těleso a oběžné kolo jsou vyrobené </t>
  </si>
  <si>
    <t>1734086060</t>
  </si>
  <si>
    <t>Zrychlovací čerpadlo okruhu TČ, samonasávací jednostupňové odstředivé čerpadlo s axiálním sáním a radiálním výtlakem. Zabudovaný ejektor s vodícími lopatkami dává čerpadlu dobré samonasávací vlastnosti. Základová deska, těleso a oběžné kolo jsou vyrobené z korozivzdorné oceli. Q=4,5m3/h, H=25 m, P=1,4kW, el. krytí IP 44, provozní tlak max. 6 barů, sací výška max. 8 m, napájecí napětí U = 400 V/50 Hz</t>
  </si>
  <si>
    <t>3.</t>
  </si>
  <si>
    <t>Oběhové čerpadlo, výkon 48 l/min, 230V</t>
  </si>
  <si>
    <t>-1741410362</t>
  </si>
  <si>
    <t>4.</t>
  </si>
  <si>
    <t>Elektroventil uzavírání okruhů DN 50 - elektroventil pro přepínání okruhů,  elektricky ovládaný ventil, dvoupolohová regulace, propojení s teplotním čidlem</t>
  </si>
  <si>
    <t>1401189059</t>
  </si>
  <si>
    <t>Elektroventil uzavírání okruhů DN 50 - elektroventil pro přepínání okruhů, elektricky ovládaný ventil, dvoupolohová regulace, propojení s teplotním čidlem</t>
  </si>
  <si>
    <t>5.</t>
  </si>
  <si>
    <t>Elektroventil vypouštění jímky DN 80 - elektroventil vypouštění jímky (vychlazené vody),  elektricky ovládaný ventil, dvoupolohová regulace, propojení s teplotním čidlem</t>
  </si>
  <si>
    <t>1931074878</t>
  </si>
  <si>
    <t>Elektroventil vypouštění jímky DN 80 - elektroventil vypouštění jímky (vychlazené vody), elektricky ovládaný ventil, dvoupolohová regulace, propojení s teplotním čidlem</t>
  </si>
  <si>
    <t>6.</t>
  </si>
  <si>
    <t>Elektroventil uzavírání okruhů DN 40 - elektroventil pro přepínání okruhů,  elektricky ovládaný ventil, dvoupolohová regulace, propojení s teplotním čidlem</t>
  </si>
  <si>
    <t>786431139</t>
  </si>
  <si>
    <t>Elektroventil uzavírání okruhů DN 40 - elektroventil pro přepínání okruhů, elektricky ovládaný ventil, dvoupolohová regulace, propojení s teplotním čidlem</t>
  </si>
  <si>
    <t>7.</t>
  </si>
  <si>
    <t>Trojcestný ventil, ovládání průtoků na TČ,ventil osazen pohonem s vestavěným regulátorem na konst. teplotu Tmax.=20°C</t>
  </si>
  <si>
    <t>1380231177</t>
  </si>
  <si>
    <t>8.</t>
  </si>
  <si>
    <t>Zachycovač nečistot (vlasový filtr), objem 11 l, příruby DN 65</t>
  </si>
  <si>
    <t>425308578</t>
  </si>
  <si>
    <t>9.</t>
  </si>
  <si>
    <t xml:space="preserve">Tepelný výměník 80 kW  - pájený deskový výměník z ražených desek z  nerezové oceli (desky mají profilovaný povrch).  Materiál desek - nerez ocel AISI 316, pájka měď 99,9%, nikl 99,9 %, pracovní tlak : 30 bar, pracovní teplota max 195 °C, zkušební tlak 50 </t>
  </si>
  <si>
    <t>-1438424278</t>
  </si>
  <si>
    <t>Tepelný výměník 80 kW - pájený deskový výměník z ražených desek z nerezové oceli (desky mají profilovaný povrch). Materiál desek - nerez ocel AISI 316, pájka měď 99,9%, nikl 99,9 %, pracovní tlak : 30 bar, pracovní teplota max 195 °C, zkušební tlak 50 bar</t>
  </si>
  <si>
    <t>10.</t>
  </si>
  <si>
    <t>Tepelný výměník DV - 80 kW  - trubkový výměník z  nerezové oceli. Materiál - nerez ocel AISI 316, max. pracovní tlak: 1,72 Mpa, pracovní teplota max 208°C, zkušební tlak 50 bar</t>
  </si>
  <si>
    <t>1723668813</t>
  </si>
  <si>
    <t>Tepelný výměník DV - 80 kW - trubkový výměník z nerezové oceli. Materiál - nerez ocel AISI 316, max. pracovní tlak: 1,72 Mpa, pracovní teplota max 208°C, zkušební tlak 50 bar</t>
  </si>
  <si>
    <t>11.</t>
  </si>
  <si>
    <t>Akumulační zásobník Ak, (bojler), IVT BC500, objem 500 l</t>
  </si>
  <si>
    <t>-1032215495</t>
  </si>
  <si>
    <t>12.</t>
  </si>
  <si>
    <t>Tlaková nádoba TN, vyrovnání tlaků, 15 l</t>
  </si>
  <si>
    <t>2027401667</t>
  </si>
  <si>
    <t>13.</t>
  </si>
  <si>
    <t>Hlídání hladiny v akumulační jímce</t>
  </si>
  <si>
    <t>-555670811</t>
  </si>
  <si>
    <t>14.</t>
  </si>
  <si>
    <t>Potrubí a tvarovky jsou vyráběny z polyvinylchloridu, který neobsahuje změkčovadla (plastifikátory a</t>
  </si>
  <si>
    <t>DN 80 - rozdělovač - sběrač</t>
  </si>
  <si>
    <t>-1991794964</t>
  </si>
  <si>
    <t>-2066290993</t>
  </si>
  <si>
    <t>1657585419</t>
  </si>
  <si>
    <t>15.</t>
  </si>
  <si>
    <t>V50</t>
  </si>
  <si>
    <t>-1332775037</t>
  </si>
  <si>
    <t>V40</t>
  </si>
  <si>
    <t>1780728034</t>
  </si>
  <si>
    <t>ZV 50</t>
  </si>
  <si>
    <t>62388752</t>
  </si>
  <si>
    <t>ZV 40</t>
  </si>
  <si>
    <t>1672633625</t>
  </si>
  <si>
    <t>V25</t>
  </si>
  <si>
    <t>-2009421599</t>
  </si>
  <si>
    <t>V15</t>
  </si>
  <si>
    <t>910024044</t>
  </si>
  <si>
    <t>16.</t>
  </si>
  <si>
    <t>Zásobní jímka  - vyfóliování bazénovou fólií,  speciální bazénová fólie hladká v tloušťce min 1,5 mm</t>
  </si>
  <si>
    <t>658648980</t>
  </si>
  <si>
    <t>1599922294</t>
  </si>
  <si>
    <t>-1416460543</t>
  </si>
  <si>
    <t>890959144</t>
  </si>
  <si>
    <t>D.2.5 - Příslušenství</t>
  </si>
  <si>
    <t>Bazénový vysavač s NAVIGAČNÍM SYSTÉMEM pro 25  metrové bazény obdélníkového i nepravidelného tvaru, včetně  vestavěných překážek (vodních atrakcí). U stroje je možno  nastavit  virtuální stěnu, vysavač bude vybaven indikací úhlu dna a indikací „plážového“</t>
  </si>
  <si>
    <t>-670965599</t>
  </si>
  <si>
    <t>Bazénový vysavač s NAVIGAČNÍM SYSTÉMEM pro 25  metrové bazény obdélníkového i nepravidelného tvaru, včetně  vestavěných překážek (vodních atrakcí). U stroje je možno  nastavit  virtuální stěnu, vysavač bude vybaven indikací úhlu dna a indikací „plážového“ vstupu. Vysavač bude mít  paměť až na 4 bazény, vysavač nabídne  možnosti čistění v režimu X,H,N. Stroj musí vybaven lamelovými filtry o min. ploše 1,25 m2. Min. výkon 30 m3/hod., maximální příkon 0,4 kW, primární napětí 240 V, sekundární napětí max. 26 V DC. Požadovaná minimální délka kabelu 25 metrů, minimální šířka čistící plochy vysavače 530 mm, maximální hmotnost vysavače 17 kg. Minimální provozní hloubka 20 cm, maximální 5 metrů. Stroj bude mít 3 různé rychlosti pohybu 8, 12 a 15 metrů/minutu. Bezdrátové dálkové ovládání bude vybaveno možností opožděného startu, pomocí dálkového ovládání lze přednastavit parametry bazénu nebo manuálně čistit. Řídící box bude vybaven počítadlem hodin a čistících cyklů. Filtry musí být umístěny ve vrchní části stroje, v odnímatelné - přenosné schránce, ze které nebudou unikat nečistoty. Vhodné i pro termální a slané bazény.</t>
  </si>
  <si>
    <t>Ruční měřící přístroj FOTOMETR - umožňující měřit fotometrickou metodou parametry bazénové vody dle Vyhlášky č. 238/2011 MZČR v platném znění. Použití reagentu ve formě tablet umožňuje rychlé a přesné testování bazénové vody. Fotometr je jednoduchý na obs</t>
  </si>
  <si>
    <t>1457142509</t>
  </si>
  <si>
    <t>Ruční měřící přístroj FOTOMETR - umožňující měřit fotometrickou metodou parametry bazénové vody dle Vyhlášky č. 238/2011 MZČR v platném znění. Použití reagentu ve formě tablet umožňuje rychlé a přesné testování bazénové vody. Fotometr je jednoduchý na obsluhu. Vyhodnocení výsledků zjistí mikroprocesor přístroje a LCD display. Měření : hodnota pH, amonné ionty, nitráty chlór ( volný i vázaný), ozon, chloridy, hliník, železo, brom draslík, dusitany, fluoridy, fosfáty, křemík, mangan, měď peroxid vodíku, sulfáty, sulfidy</t>
  </si>
  <si>
    <t>Ruční měřící přístroj ZÁKALOMĚR- měření přístrojem je založeno na principu prozařování vzorku měřené vody infračerveným spektrem světla jehož dopadající množsví je následně vyhodnocováno mikroprocesorem. Přístroj umožňuje měřit zákal vody v rozsahu 0 - 10</t>
  </si>
  <si>
    <t>312333732</t>
  </si>
  <si>
    <t>Ruční měřící přístroj ZÁKALOMĚR- měření přístrojem je založeno na principu prozařování vzorku měřené vody infračerveným spektrem světla jehož dopadající množsví je následně vyhodnocováno mikroprocesorem. Přístroj umožňuje měřit zákal vody v rozsahu 0 - 1000 ZF(n), Vzorek vody v testovací kyvetě se vloží do měřící komory v přístroji a během několika vteřin se přímo zobrazí naměřená hodnota na velkém snadno čistitelném LCD displeji přístroje, bez nutnosti použítí dalších tablet či jiných reagencií.</t>
  </si>
  <si>
    <t>Zvedací zařízení pro imobilní osoby - mobilní bateriové bateriový bazénový zvedák Délka ramene: 1300 mmm .Výška zdvihu: 1880 mm Výška složeného zvedáku: 1657 mm. Kotvení: 1x nerezový nosný čep 316. Konstrukce: nerez RVS 316. Povrchová úprava: KOMAXIT barv</t>
  </si>
  <si>
    <t>506275197</t>
  </si>
  <si>
    <t>Zvedací zařízení pro imobilní osoby - mobilní bateriové bateriový bazénový zvedák Délka ramene: 1300 mmm .Výška zdvihu: 1880 mm Výška složeného zvedáku: 1657 mm. Kotvení: 1x nerezový nosný čep 316. Konstrukce: nerez RVS 316. Povrchová úprava: KOMAXIT barva bílá, ovládání elektrické, zvedání elektrické pomocí baterií. Napájení 12 V, nosnost zvedáku 135 kg. Bazénový zvedák je mobilní – díky kolečkům-pojezdu - je možno jej využít na více místech bazénu, popřípadě u vícero bazénů. Zvedák je v provozu ihned po zasunutí nerezového čepu, umístěného na spodní straně zvedáku, do objímky, zabudované v zemi. Možno použít se závěsnými úchyty nebo s podpěrným úchytem.</t>
  </si>
  <si>
    <t>Mobilní schody do bazénu - mobilní schůdky mají jednu boční zástěn,u pro umístění vedle jedné stěny bazénu, dále mají nakloněnou sadu vnitřních kolejnic, která poskytuje uživatelům další podporu a umožňuje snadné vyjmutí zařízení. Nosnost min. 200 kg. Jso</t>
  </si>
  <si>
    <t>430452369</t>
  </si>
  <si>
    <t>Mobilní schody do bazénu - mobilní schůdky mají jednu boční zástěn,u pro umístění vedle jedné stěny bazénu, dále mají nakloněnou sadu vnitřních kolejnic, která poskytuje uživatelům další podporu a umožňuje snadné vyjmutí zařízení. Nosnost min. 200 kg. Jsou mobilní - přenosné pro použití v bazénu, ideální pro časté vyjímání . Max. Výška stupně 18 cm Minimální hloubka nášlapu 30 cm Max. Šířka mezi madly 60 cm Počet stupňů: 5 Každý nášlap má dva černé a jeden žlutý protiskluzový bezpečnostní pás. Žluté pruhy jsou umístěny na přední straně každého nášlapu</t>
  </si>
  <si>
    <t>D.2.6 - Ostatní</t>
  </si>
  <si>
    <t>OST - Ostatní</t>
  </si>
  <si>
    <t>OST</t>
  </si>
  <si>
    <t>Ost01</t>
  </si>
  <si>
    <t>Montáž, doprava , uvedení do provozu</t>
  </si>
  <si>
    <t>-777937140</t>
  </si>
  <si>
    <t>Ost02</t>
  </si>
  <si>
    <t>Demontáž, odvoz a likvidace stávajících rozvodů a zařízení v rozsahu nově navrhovaných zařízení a rozvodů, která nahrazují dožilá stávající - jde převážně o plastový odpad (lPE a laminát) + písek z filtrů, kovového odpadu je minimum</t>
  </si>
  <si>
    <t>1075399760</t>
  </si>
  <si>
    <t>D.2.3 - Přípojky kanalizace</t>
  </si>
  <si>
    <t>113107162</t>
  </si>
  <si>
    <t>Odstranění podkladu z kameniva drceného tl přes 100 do 200 mm strojně pl přes 50 do 200 m2</t>
  </si>
  <si>
    <t>2003984631</t>
  </si>
  <si>
    <t>Odstranění podkladů nebo krytů strojně plochy jednotlivě přes 50 m2 do 200 m2 s přemístěním hmot na skládku na vzdálenost do 20 m nebo s naložením na dopravní prostředek z kameniva hrubého drceného, o tl. vrstvy přes 100 do 200 mm</t>
  </si>
  <si>
    <t>https://podminky.urs.cz/item/CS_URS_2024_01/113107162</t>
  </si>
  <si>
    <t>3,00*1,00 "mezi 1 a 2"</t>
  </si>
  <si>
    <t>11,00*1,00 "mezi 3 a 4"</t>
  </si>
  <si>
    <t>3,00*1,00 "mezi 4 a 5"</t>
  </si>
  <si>
    <t>5,50*1,00 "mezi 5 a 6"</t>
  </si>
  <si>
    <t>3,50*1,00 "mezi V a VI"</t>
  </si>
  <si>
    <t>9,40*3,40 "RN"</t>
  </si>
  <si>
    <t>2,24*1,24 "4"</t>
  </si>
  <si>
    <t>2,24*1,24 "VI"</t>
  </si>
  <si>
    <t>113107172</t>
  </si>
  <si>
    <t>Odstranění podkladu z betonu prostého tl přes 150 do 300 mm strojně pl přes 50 do 200 m2</t>
  </si>
  <si>
    <t>403884249</t>
  </si>
  <si>
    <t>Odstranění podkladů nebo krytů strojně plochy jednotlivě přes 50 m2 do 200 m2 s přemístěním hmot na skládku na vzdálenost do 20 m nebo s naložením na dopravní prostředek z betonu prostého, o tl. vrstvy přes 150 do 300 mm</t>
  </si>
  <si>
    <t>https://podminky.urs.cz/item/CS_URS_2024_01/113107172</t>
  </si>
  <si>
    <t>2,50*2,50 "7"</t>
  </si>
  <si>
    <t>113107182</t>
  </si>
  <si>
    <t>Odstranění podkladu živičného tl přes 50 do 100 mm strojně pl přes 50 do 200 m2</t>
  </si>
  <si>
    <t>1558505166</t>
  </si>
  <si>
    <t>Odstranění podkladů nebo krytů strojně plochy jednotlivě přes 50 m2 do 200 m2 s přemístěním hmot na skládku na vzdálenost do 20 m nebo s naložením na dopravní prostředek živičných, o tl. vrstvy přes 50 do 100 mm</t>
  </si>
  <si>
    <t>https://podminky.urs.cz/item/CS_URS_2024_01/113107182</t>
  </si>
  <si>
    <t>3,00*1,5 "mezi 1 a 2"</t>
  </si>
  <si>
    <t>11,00*1,50 "mezi 3 a 4"</t>
  </si>
  <si>
    <t>3,00*1,50 "mezi 4 a 5"</t>
  </si>
  <si>
    <t>5,50*1,50 "mezi 5 a 6"</t>
  </si>
  <si>
    <t>3,50*1,50 "mezi V a VI"</t>
  </si>
  <si>
    <t>2,50*1,50 "4"</t>
  </si>
  <si>
    <t>2,50*1,50 "VI"</t>
  </si>
  <si>
    <t>113202111</t>
  </si>
  <si>
    <t>Vytrhání obrub krajníků obrubníků stojatých</t>
  </si>
  <si>
    <t>738763823</t>
  </si>
  <si>
    <t>Vytrhání obrub s vybouráním lože, s přemístěním hmot na skládku na vzdálenost do 3 m nebo s naložením na dopravní prostředek z krajníků nebo obrubníků stojatých</t>
  </si>
  <si>
    <t>https://podminky.urs.cz/item/CS_URS_2024_01/113202111</t>
  </si>
  <si>
    <t>115101201</t>
  </si>
  <si>
    <t>Čerpání vody na dopravní výšku do 10 m průměrný přítok do 500 l/min</t>
  </si>
  <si>
    <t>-1913998827</t>
  </si>
  <si>
    <t>Čerpání vody na dopravní výšku do 10 m s uvažovaným průměrným přítokem do 500 l/min</t>
  </si>
  <si>
    <t>https://podminky.urs.cz/item/CS_URS_2024_01/115101201</t>
  </si>
  <si>
    <t>115101301</t>
  </si>
  <si>
    <t>Pohotovost čerpací soupravy pro dopravní výšku do 10 m přítok do 500 l/min</t>
  </si>
  <si>
    <t>den</t>
  </si>
  <si>
    <t>-383724041</t>
  </si>
  <si>
    <t>Pohotovost záložní čerpací soupravy pro dopravní výšku do 10 m s uvažovaným průměrným přítokem do 500 l/min</t>
  </si>
  <si>
    <t>https://podminky.urs.cz/item/CS_URS_2024_01/115101301</t>
  </si>
  <si>
    <t>119001405</t>
  </si>
  <si>
    <t>Dočasné zajištění potrubí z PE DN do 200 mm</t>
  </si>
  <si>
    <t>-1573092868</t>
  </si>
  <si>
    <t>Dočasné zajištění podzemního potrubí nebo vedení ve výkopišti ve stavu i poloze, ve kterých byla na začátku zemních prací a to s podepřením, vzepřením nebo vyvěšením, případně s ochranným bedněním, se zřízením a odstraněním zajišťovací konstrukce, s opotřebením hmot potrubí plastového, jmenovité světlosti DN do 200 mm</t>
  </si>
  <si>
    <t>https://podminky.urs.cz/item/CS_URS_2024_01/119001405</t>
  </si>
  <si>
    <t>3*1,00 "3x křížení drenáž"</t>
  </si>
  <si>
    <t>1*1,00 "1x křížení vodovodu"</t>
  </si>
  <si>
    <t>121151113</t>
  </si>
  <si>
    <t>Sejmutí ornice plochy do 500 m2 tl vrstvy do 200 mm strojně</t>
  </si>
  <si>
    <t>-122974719</t>
  </si>
  <si>
    <t>Sejmutí ornice strojně při souvislé ploše přes 100 do 500 m2, tl. vrstvy do 200 mm</t>
  </si>
  <si>
    <t>https://podminky.urs.cz/item/CS_URS_2024_01/121151113</t>
  </si>
  <si>
    <t>splašková kanalizace</t>
  </si>
  <si>
    <t>(6,00+7,00)*1,00 "mezi šachtou 1 a šachtou 2"</t>
  </si>
  <si>
    <t>17,00*1,00 "mezi šachtou 2 a šachtou 3"</t>
  </si>
  <si>
    <t>14,00*1,00 "mezi šachtou 3 a šachtou 4"</t>
  </si>
  <si>
    <t>2,50*1,00 "mezi šachtou 4 a šachtou 5"</t>
  </si>
  <si>
    <t>1,00*1,00 "mezi šachtou 5 a šachtou 6"</t>
  </si>
  <si>
    <t>8,00*1,00 "mezi šachtou 1 a šachtou 7"</t>
  </si>
  <si>
    <t>1,60*1,60 "šachta 6"</t>
  </si>
  <si>
    <t>2,24*2,24 "šachta 5"</t>
  </si>
  <si>
    <t>2,24*2,24 "šachta 3"</t>
  </si>
  <si>
    <t>2,24*2,24 "šachta 2"</t>
  </si>
  <si>
    <t>2,24*2,24 "šachta 1"</t>
  </si>
  <si>
    <t>dešťová kanalizace</t>
  </si>
  <si>
    <t>2,50*1,00 "mezi RN a šachtou I"</t>
  </si>
  <si>
    <t>6,00*1,00 "mezi šachtou 3 a šachtou I"</t>
  </si>
  <si>
    <t>4,50*1,00 "mezi RN a šachtou II"</t>
  </si>
  <si>
    <t>24,00*1,00 "mezi šachtou II a šachtou IV"</t>
  </si>
  <si>
    <t>14,50*1,00 "mezi šachtou II a šachtou V"</t>
  </si>
  <si>
    <t>5,00*1,00 "mezi šachtou V a VI"</t>
  </si>
  <si>
    <t>131251204</t>
  </si>
  <si>
    <t>Hloubení jam zapažených v hornině třídy těžitelnosti I skupiny 3 objem do 500 m3 strojně</t>
  </si>
  <si>
    <t>-706355350</t>
  </si>
  <si>
    <t>Hloubení zapažených jam a zářezů strojně s urovnáním dna do předepsaného profilu a spádu v hornině třídy těžitelnosti I skupiny 3 přes 100 do 500 m3</t>
  </si>
  <si>
    <t>https://podminky.urs.cz/item/CS_URS_2024_01/131251204</t>
  </si>
  <si>
    <t>132254204</t>
  </si>
  <si>
    <t>Hloubení zapažených rýh š do 2000 mm v hornině třídy těžitelnosti I skupiny 3 objem do 500 m3</t>
  </si>
  <si>
    <t>682624333</t>
  </si>
  <si>
    <t>Hloubení zapažených rýh šířky přes 800 do 2 000 mm strojně s urovnáním dna do předepsaného profilu a spádu v hornině třídy těžitelnosti I skupiny 3 přes 100 do 500 m3</t>
  </si>
  <si>
    <t>https://podminky.urs.cz/item/CS_URS_2024_01/132254204</t>
  </si>
  <si>
    <t>133254103</t>
  </si>
  <si>
    <t>Hloubení šachet zapažených v hornině třídy těžitelnosti I skupiny 3 objem do 100 m3</t>
  </si>
  <si>
    <t>-1040145494</t>
  </si>
  <si>
    <t>Hloubení zapažených šachet strojně v hornině třídy těžitelnosti I skupiny 3 přes 50 do 100 m3</t>
  </si>
  <si>
    <t>https://podminky.urs.cz/item/CS_URS_2024_01/133254103</t>
  </si>
  <si>
    <t>-1085917783</t>
  </si>
  <si>
    <t>https://podminky.urs.cz/item/CS_URS_2024_01/139001101</t>
  </si>
  <si>
    <t>1,30*1,80*3 "3x drenáž"</t>
  </si>
  <si>
    <t>1,30*1,80*1 "1x vodovod"</t>
  </si>
  <si>
    <t>1,50 "napojení na stáv. kanalizaci"</t>
  </si>
  <si>
    <t>151201101</t>
  </si>
  <si>
    <t>Zřízení zátažného pažení a rozepření stěn rýh hl do 2 m</t>
  </si>
  <si>
    <t>-2090285120</t>
  </si>
  <si>
    <t>Zřízení pažení a rozepření stěn rýh pro podzemní vedení zátažné, hloubky do 2 m</t>
  </si>
  <si>
    <t>https://podminky.urs.cz/item/CS_URS_2024_01/151201101</t>
  </si>
  <si>
    <t>151201102</t>
  </si>
  <si>
    <t>Zřízení zátažného pažení a rozepření stěn rýh hl přes 2 do 4 m</t>
  </si>
  <si>
    <t>837864971</t>
  </si>
  <si>
    <t>Zřízení pažení a rozepření stěn rýh pro podzemní vedení zátažné, hloubky přes 2 do 4 m</t>
  </si>
  <si>
    <t>https://podminky.urs.cz/item/CS_URS_2024_01/151201102</t>
  </si>
  <si>
    <t>151201111</t>
  </si>
  <si>
    <t>Odstranění zátažného pažení a rozepření stěn rýh hl do 2 m</t>
  </si>
  <si>
    <t>-1366009444</t>
  </si>
  <si>
    <t>Odstranění pažení a rozepření stěn rýh pro podzemní vedení s uložením materiálu na vzdálenost do 3 m od kraje výkopu zátažné, hloubky do 2 m</t>
  </si>
  <si>
    <t>https://podminky.urs.cz/item/CS_URS_2024_01/151201111</t>
  </si>
  <si>
    <t>151201112</t>
  </si>
  <si>
    <t>Odstranění zátažného pažení a rozepření stěn rýh hl přes 2 do 4 m</t>
  </si>
  <si>
    <t>866913244</t>
  </si>
  <si>
    <t>Odstranění pažení a rozepření stěn rýh pro podzemní vedení s uložením materiálu na vzdálenost do 3 m od kraje výkopu zátažné, hloubky přes 2 do 4 m</t>
  </si>
  <si>
    <t>https://podminky.urs.cz/item/CS_URS_2024_01/151201112</t>
  </si>
  <si>
    <t>151201201</t>
  </si>
  <si>
    <t>Zřízení zátažného pažení stěn výkopu hl do 4 m</t>
  </si>
  <si>
    <t>431919064</t>
  </si>
  <si>
    <t>Zřízení pažení stěn výkopu bez rozepření nebo vzepření zátažné, hloubky do 4 m</t>
  </si>
  <si>
    <t>https://podminky.urs.cz/item/CS_URS_2024_01/151201201</t>
  </si>
  <si>
    <t>151201211</t>
  </si>
  <si>
    <t>Odstranění pažení stěn zátažného hl do 4 m</t>
  </si>
  <si>
    <t>-400742559</t>
  </si>
  <si>
    <t>Odstranění pažení stěn výkopu bez rozepření nebo vzepření s uložením pažin na vzdálenost do 3 m od okraje výkopu zátažné, hloubky do 4 m</t>
  </si>
  <si>
    <t>https://podminky.urs.cz/item/CS_URS_2024_01/151201211</t>
  </si>
  <si>
    <t>162351103</t>
  </si>
  <si>
    <t>Vodorovné přemístění přes 50 do 500 m výkopku/sypaniny z horniny třídy těžitelnosti I skupiny 1 až 3</t>
  </si>
  <si>
    <t>-1606501683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</si>
  <si>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</si>
  <si>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https://podminky.urs.cz/item/CS_URS_2024_01/162351103</t>
  </si>
  <si>
    <t>-1057074732</t>
  </si>
  <si>
    <t>-463936844</t>
  </si>
  <si>
    <t>https://podminky.urs.cz/item/CS_URS_2024_01/167151111</t>
  </si>
  <si>
    <t>-1987498844</t>
  </si>
  <si>
    <t>238,79*2 "převod na tuny"</t>
  </si>
  <si>
    <t>2028572143</t>
  </si>
  <si>
    <t>https://podminky.urs.cz/item/CS_URS_2024_01/171251201</t>
  </si>
  <si>
    <t>-22714353</t>
  </si>
  <si>
    <t>https://podminky.urs.cz/item/CS_URS_2024_01/174151101</t>
  </si>
  <si>
    <t>58344197</t>
  </si>
  <si>
    <t>štěrkodrť frakce 0/63</t>
  </si>
  <si>
    <t>-469776926</t>
  </si>
  <si>
    <t>Celková výměna materiálu částí pod komunikací</t>
  </si>
  <si>
    <t>(((3,39-0,50)+(2,72-0,50))/2)*1,00*11,00 "3-4-v komunikaci"</t>
  </si>
  <si>
    <t>(((2,72-0,50)+(2,65-0,50))/2)*1,00*3,00 "4-5-v komunikaci"</t>
  </si>
  <si>
    <t>(((2,65-0,50)+(2,26-0,50))/2)*1,00*5,50 "5-6-v komunikaci"</t>
  </si>
  <si>
    <t>(((1,51-0,50)+(1,33-0,50))/2)*1,00*3,50 "V-VI-v komunikaci"</t>
  </si>
  <si>
    <t>(3,92-0,50)*3,38*9,38 "RN"</t>
  </si>
  <si>
    <t>2,24*1,24*(2,72-0,50) "4"</t>
  </si>
  <si>
    <t>2,24*1,24*(1,33-0,50) "VI"</t>
  </si>
  <si>
    <t>-(11,00+3,00+5,50+3,50)*0,1*0,1*3,14 "potrubí DN 200-splašková"</t>
  </si>
  <si>
    <t>-(11,00+3,00+5,50+3,50)*0,47 "obsyp DN 200-splašková"</t>
  </si>
  <si>
    <t>-(11,00+3,00+5,50+3,50)*0,1 "lože DN 200-splašková"</t>
  </si>
  <si>
    <t>-3,50*0,1*0,1*3,14 "potrubí DN 200-dešť"</t>
  </si>
  <si>
    <t>-3,50*0,1*0,1*3,14 "obsyp DN 200-dešť"</t>
  </si>
  <si>
    <t>-3,50*0,1*0,1*3,14 "lože DN 200-dešť"</t>
  </si>
  <si>
    <t>-(2,72+1,33)*0,62*0,62*3,14 "šachty 1000"</t>
  </si>
  <si>
    <t>-8,38*2,38*2,32 "RN"</t>
  </si>
  <si>
    <t>-2,68*8,68*0,15 "deska RN"</t>
  </si>
  <si>
    <t>-2,88*8,86*0,10 "lože RN"</t>
  </si>
  <si>
    <t>Mezisoučet</t>
  </si>
  <si>
    <t>94,19*2 "převod na tuny"</t>
  </si>
  <si>
    <t>1761082620</t>
  </si>
  <si>
    <t>https://podminky.urs.cz/item/CS_URS_2024_01/175111101</t>
  </si>
  <si>
    <t>(73,00+10,50+18,00+23,00+8,50)*0,47 "obsyp DN 200"</t>
  </si>
  <si>
    <t>58337310</t>
  </si>
  <si>
    <t>štěrkopísek frakce 0/4</t>
  </si>
  <si>
    <t>-320613962</t>
  </si>
  <si>
    <t>62,51*2 "převod na tuny"</t>
  </si>
  <si>
    <t>181351103</t>
  </si>
  <si>
    <t>Rozprostření ornice tl vrstvy do 200 mm pl přes 100 do 500 m2 v rovině nebo ve svahu do 1:5 strojně</t>
  </si>
  <si>
    <t>-283982901</t>
  </si>
  <si>
    <t>Rozprostření a urovnání ornice v rovině nebo ve svahu sklonu do 1:5 strojně při souvislé ploše přes 100 do 500 m2, tl. vrstvy do 200 mm</t>
  </si>
  <si>
    <t>https://podminky.urs.cz/item/CS_URS_2024_01/181351103</t>
  </si>
  <si>
    <t>181411121</t>
  </si>
  <si>
    <t>Založení lučního trávníku výsevem pl do 1000 m2 v rovině a ve svahu do 1:5</t>
  </si>
  <si>
    <t>2116351008</t>
  </si>
  <si>
    <t>Založení trávníku na půdě předem připravené plochy do 1000 m2 výsevem včetně utažení lučního v rovině nebo na svahu do 1:5</t>
  </si>
  <si>
    <t>https://podminky.urs.cz/item/CS_URS_2024_01/181411121</t>
  </si>
  <si>
    <t>00572100</t>
  </si>
  <si>
    <t>osivo jetelotráva intenzivní víceletá</t>
  </si>
  <si>
    <t>1704534143</t>
  </si>
  <si>
    <t>134,64</t>
  </si>
  <si>
    <t>134,64*0,05 "Přepočtené koeficientem množství</t>
  </si>
  <si>
    <t>358315114</t>
  </si>
  <si>
    <t>Bourání stoky kompletní nebo vybourání otvorů z prostého betonu plochy do 4 m2</t>
  </si>
  <si>
    <t>1928475523</t>
  </si>
  <si>
    <t>Bourání stoky kompletní nebo vybourání otvorů průřezové plochy do 4 m2 ve stokách ze zdiva z prostého betonu</t>
  </si>
  <si>
    <t>https://podminky.urs.cz/item/CS_URS_2024_01/358315114</t>
  </si>
  <si>
    <t>359901111</t>
  </si>
  <si>
    <t>Vyčištění stok</t>
  </si>
  <si>
    <t>1203763338</t>
  </si>
  <si>
    <t>Vyčištění stok jakékoliv výšky</t>
  </si>
  <si>
    <t>https://podminky.urs.cz/item/CS_URS_2024_01/359901111</t>
  </si>
  <si>
    <t>73,00+10,50+18,00+23,00+8,50</t>
  </si>
  <si>
    <t>359901211</t>
  </si>
  <si>
    <t>Monitoring stoky jakékoli výšky na nové kanalizaci</t>
  </si>
  <si>
    <t>1350329777</t>
  </si>
  <si>
    <t>Monitoring stok (kamerový systém) jakékoli výšky nová kanalizace</t>
  </si>
  <si>
    <t>https://podminky.urs.cz/item/CS_URS_2024_01/359901211</t>
  </si>
  <si>
    <t>382122124</t>
  </si>
  <si>
    <t>Montáž dna ŽB prefabrikovaných pravoúhlých nádrží včetně těsnění výšky přes 1 do 3 m hmotnosti do 22 t délky přes 6,5 do 8,5 m</t>
  </si>
  <si>
    <t>-1184950078</t>
  </si>
  <si>
    <t>Montáž dílců prefabrikovaných pravoúhlých nádrží ze železobetonu šířky do 3 m dna včetně těsnění výšky přes 1 do 3 m hmotnosti do 22 t, délky přes 6,5 do 8,5 m</t>
  </si>
  <si>
    <t>https://podminky.urs.cz/item/CS_URS_2024_01/382122124</t>
  </si>
  <si>
    <t>59226136</t>
  </si>
  <si>
    <t>dno pravoúhlé nádrže vysoké 2100x8100x1930mm stěna tl 140mm užitný objem 32,83m3</t>
  </si>
  <si>
    <t>603900453</t>
  </si>
  <si>
    <t>382122314</t>
  </si>
  <si>
    <t>Montáž zákrytové desky ŽB prefabrikovaných pravoúhlých nádrží délky přes 6,5 do 8,5 m</t>
  </si>
  <si>
    <t>-1189510285</t>
  </si>
  <si>
    <t>Montáž dílců prefabrikovaných pravoúhlých nádrží ze železobetonu šířky do 3 m zákrytové desky, délky přes 6,5 do 8,5 m</t>
  </si>
  <si>
    <t>https://podminky.urs.cz/item/CS_URS_2024_01/382122314</t>
  </si>
  <si>
    <t>59226172</t>
  </si>
  <si>
    <t>deska zákrytová pravoúhlé nádrže vysoké se stěnou tl 140mm 2100x8100x250mm otvor 1x d 600mm</t>
  </si>
  <si>
    <t>451673035</t>
  </si>
  <si>
    <t>451573111</t>
  </si>
  <si>
    <t>Lože pod potrubí otevřený výkop ze štěrkopísku</t>
  </si>
  <si>
    <t>-780594468</t>
  </si>
  <si>
    <t>Lože pod potrubí, stoky a drobné objekty v otevřeném výkopu z písku a štěrkopísku do 63 mm</t>
  </si>
  <si>
    <t>https://podminky.urs.cz/item/CS_URS_2024_01/451573111</t>
  </si>
  <si>
    <t>452112112</t>
  </si>
  <si>
    <t>Osazení betonových prstenců nebo rámů v do 100 mm pod poklopy a mříže</t>
  </si>
  <si>
    <t>170803600</t>
  </si>
  <si>
    <t>Osazení betonových dílců prstenců nebo rámů pod poklopy a mříže, výšky do 100 mm</t>
  </si>
  <si>
    <t>https://podminky.urs.cz/item/CS_URS_2024_01/452112112</t>
  </si>
  <si>
    <t>59224184</t>
  </si>
  <si>
    <t>prstenec šachtový vyrovnávací betonový 625x120x40mm</t>
  </si>
  <si>
    <t>-822735667</t>
  </si>
  <si>
    <t>59224185</t>
  </si>
  <si>
    <t>prstenec šachtový vyrovnávací betonový 625x120x60mm</t>
  </si>
  <si>
    <t>-172642122</t>
  </si>
  <si>
    <t>59224176</t>
  </si>
  <si>
    <t>prstenec šachtový vyrovnávací betonový 625x120x80mm</t>
  </si>
  <si>
    <t>828791304</t>
  </si>
  <si>
    <t>59224187</t>
  </si>
  <si>
    <t>prstenec šachtový vyrovnávací betonový 625x120x100mm</t>
  </si>
  <si>
    <t>-860392841</t>
  </si>
  <si>
    <t>452112122</t>
  </si>
  <si>
    <t>Osazení betonových prstenců nebo rámů v přes 100 do 200 mm pod poklopy a mříže</t>
  </si>
  <si>
    <t>-645425026</t>
  </si>
  <si>
    <t>Osazení betonových dílců prstenců nebo rámů pod poklopy a mříže, výšky přes 100 do 200 mm</t>
  </si>
  <si>
    <t>https://podminky.urs.cz/item/CS_URS_2024_01/452112122</t>
  </si>
  <si>
    <t>6 "šachty"</t>
  </si>
  <si>
    <t>1 "RN"</t>
  </si>
  <si>
    <t>59224188</t>
  </si>
  <si>
    <t>prstenec šachtový vyrovnávací betonový 625x120x120mm</t>
  </si>
  <si>
    <t>-153116558</t>
  </si>
  <si>
    <t>452311151</t>
  </si>
  <si>
    <t>Podkladní desky z betonu prostého bez zvýšených nároků na prostředí tř. C 20/25 otevřený výkop</t>
  </si>
  <si>
    <t>-17493603</t>
  </si>
  <si>
    <t>Podkladní a zajišťovací konstrukce z betonu prostého v otevřeném výkopu bez zvýšených nároků na prostředí desky pod potrubí, stoky a drobné objekty z betonu tř. C 20/25</t>
  </si>
  <si>
    <t>https://podminky.urs.cz/item/CS_URS_2024_01/452311151</t>
  </si>
  <si>
    <t>452351111</t>
  </si>
  <si>
    <t>Bednění podkladních desek nebo sedlového lože pod potrubí, stoky a drobné objekty otevřený výkop zřízení</t>
  </si>
  <si>
    <t>-1600615258</t>
  </si>
  <si>
    <t>Bednění podkladních a zajišťovacích konstrukcí v otevřeném výkopu desek nebo sedlových loží pod potrubí, stoky a drobné objekty zřízení</t>
  </si>
  <si>
    <t>https://podminky.urs.cz/item/CS_URS_2024_01/452351111</t>
  </si>
  <si>
    <t>452351112</t>
  </si>
  <si>
    <t>Bednění podkladních desek nebo sedlového lože pod potrubí, stoky a drobné objekty otevřený výkop odstranění</t>
  </si>
  <si>
    <t>-2008611176</t>
  </si>
  <si>
    <t>Bednění podkladních a zajišťovacích konstrukcí v otevřeném výkopu desek nebo sedlových loží pod potrubí, stoky a drobné objekty odstranění</t>
  </si>
  <si>
    <t>https://podminky.urs.cz/item/CS_URS_2024_01/452351112</t>
  </si>
  <si>
    <t>452368211</t>
  </si>
  <si>
    <t>Výztuž podkladních desek nebo bloků nebo pražců otevřený výkop ze svařovaných sítí Kari</t>
  </si>
  <si>
    <t>599939554</t>
  </si>
  <si>
    <t>Výztuž podkladních desek, bloků nebo pražců v otevřeném výkopu ze svařovaných sítí typu Kari</t>
  </si>
  <si>
    <t>https://podminky.urs.cz/item/CS_URS_2024_01/452368211</t>
  </si>
  <si>
    <t>871353121</t>
  </si>
  <si>
    <t>Montáž kanalizačního potrubí hladkého plnostěnného SN 8 z PVC-U DN 200</t>
  </si>
  <si>
    <t>-1475148961</t>
  </si>
  <si>
    <t>Montáž kanalizačního potrubí z tvrdého PVC-U hladkého plnostěnného tuhost SN 8 DN 200</t>
  </si>
  <si>
    <t>https://podminky.urs.cz/item/CS_URS_2024_01/871353121</t>
  </si>
  <si>
    <t>11,00+23,00+8,50+73,00+10,50</t>
  </si>
  <si>
    <t>28611211</t>
  </si>
  <si>
    <t>trubka kanalizační PVC-U plnostěnná jednovrstvá DN 200x6000mm SN8</t>
  </si>
  <si>
    <t>292574438</t>
  </si>
  <si>
    <t>126*1,03 "Přepočtené koeficientem množství</t>
  </si>
  <si>
    <t>871353123</t>
  </si>
  <si>
    <t>Montáž kanalizačního potrubí hladkého plnostěnného SN 12 z PVC-U DN 200</t>
  </si>
  <si>
    <t>-1428205939</t>
  </si>
  <si>
    <t>Montáž kanalizačního potrubí z tvrdého PVC-U hladkého plnostěnného tuhost SN 12 DN 200</t>
  </si>
  <si>
    <t>https://podminky.urs.cz/item/CS_URS_2024_01/871353123</t>
  </si>
  <si>
    <t>28611107</t>
  </si>
  <si>
    <t>trubka kanalizační PVC-U plnostěnná jednovrstvá s rázovou odolností DN 200x6000mm SN12</t>
  </si>
  <si>
    <t>-1710191461</t>
  </si>
  <si>
    <t>18*1,03 "Přepočtené koeficientem množství</t>
  </si>
  <si>
    <t>892352121</t>
  </si>
  <si>
    <t>Tlaková zkouška vzduchem potrubí DN 200 těsnícím vakem ucpávkovým</t>
  </si>
  <si>
    <t>úsek</t>
  </si>
  <si>
    <t>1635569935</t>
  </si>
  <si>
    <t>Tlakové zkoušky vzduchem těsnícími vaky ucpávkovými DN 200</t>
  </si>
  <si>
    <t>https://podminky.urs.cz/item/CS_URS_2024_01/892352121</t>
  </si>
  <si>
    <t>894211111</t>
  </si>
  <si>
    <t>Šachty kanalizační kruhové z prostého betonu na potrubí DN 200 dno beton tř. C 25/30</t>
  </si>
  <si>
    <t>-1491245984</t>
  </si>
  <si>
    <t>Šachty kanalizační z prostého betonu výšky vstupu do 1,50 m kruhové s obložením dna betonem tř. C 25/30, na potrubí DN do 200</t>
  </si>
  <si>
    <t>https://podminky.urs.cz/item/CS_URS_2024_01/894211111</t>
  </si>
  <si>
    <t>894410232</t>
  </si>
  <si>
    <t>Osazení betonových dílců pro kanalizační šachty DN 1000 skruž přechodová (konus)</t>
  </si>
  <si>
    <t>-176482020</t>
  </si>
  <si>
    <t>Osazení betonových dílců šachet kanalizačních skruž přechodová (konus) DN 1000</t>
  </si>
  <si>
    <t>https://podminky.urs.cz/item/CS_URS_2024_01/894410232</t>
  </si>
  <si>
    <t>894411111</t>
  </si>
  <si>
    <t>Zřízení šachet kanalizačních z betonových dílců na potrubí DN do 200 dno beton tř. C 25/30</t>
  </si>
  <si>
    <t>-2059624123</t>
  </si>
  <si>
    <t>Zřízení šachet kanalizačních z betonových dílců výšky vstupu do 1,50 m s obložením dna betonem tř. C 25/30, na potrubí DN do 200</t>
  </si>
  <si>
    <t>https://podminky.urs.cz/item/CS_URS_2024_01/894411111</t>
  </si>
  <si>
    <t>59224065</t>
  </si>
  <si>
    <t>skruž betonová DN 1000x250 100x25x12cm</t>
  </si>
  <si>
    <t>1511920997</t>
  </si>
  <si>
    <t>59224067</t>
  </si>
  <si>
    <t>skruž betonová DN 1000x500 100x50x12cm</t>
  </si>
  <si>
    <t>1160549248</t>
  </si>
  <si>
    <t>59224069</t>
  </si>
  <si>
    <t>skruž betonová DN 1000x1000 100x100x12cm</t>
  </si>
  <si>
    <t>-1372850142</t>
  </si>
  <si>
    <t>59224348</t>
  </si>
  <si>
    <t>těsnění elastomerové pro spojení šachetních dílů DN 1000</t>
  </si>
  <si>
    <t>1231766181</t>
  </si>
  <si>
    <t>59224414</t>
  </si>
  <si>
    <t>konus betonové šachty DN 1000 kanalizační 100x62,5x58cm tl stěny 10 stupadla poplastovaná</t>
  </si>
  <si>
    <t>85469616</t>
  </si>
  <si>
    <t>9 "šachty"</t>
  </si>
  <si>
    <t>894812315</t>
  </si>
  <si>
    <t>Revizní a čistící šachta z PP typ DN 600/200 šachtové dno průtočné</t>
  </si>
  <si>
    <t>-2084760394</t>
  </si>
  <si>
    <t>Revizní a čistící šachta z polypropylenu PP pro hladké trouby DN 600 šachtové dno (DN šachty / DN trubního vedení) DN 600/200 průtočné</t>
  </si>
  <si>
    <t>https://podminky.urs.cz/item/CS_URS_2024_01/894812315</t>
  </si>
  <si>
    <t>894812332</t>
  </si>
  <si>
    <t>Revizní a čistící šachta z PP DN 600 šachtová roura korugovaná světlé hloubky 2000 mm</t>
  </si>
  <si>
    <t>-604118696</t>
  </si>
  <si>
    <t>Revizní a čistící šachta z polypropylenu PP pro hladké trouby DN 600 roura šachtová korugovaná, světlé hloubky 2 000 mm</t>
  </si>
  <si>
    <t>https://podminky.urs.cz/item/CS_URS_2024_01/894812332</t>
  </si>
  <si>
    <t>894812333</t>
  </si>
  <si>
    <t>Revizní a čistící šachta z PP DN 600 šachtová roura korugovaná světlé hloubky 3000 mm</t>
  </si>
  <si>
    <t>-442378504</t>
  </si>
  <si>
    <t>Revizní a čistící šachta z polypropylenu PP pro hladké trouby DN 600 roura šachtová korugovaná, světlé hloubky 3 000 mm</t>
  </si>
  <si>
    <t>https://podminky.urs.cz/item/CS_URS_2024_01/894812333</t>
  </si>
  <si>
    <t>894812339</t>
  </si>
  <si>
    <t>Příplatek k rourám revizní a čistící šachty z PP DN 600 za uříznutí šachtové roury</t>
  </si>
  <si>
    <t>-1952978467</t>
  </si>
  <si>
    <t>Revizní a čistící šachta z polypropylenu PP pro hladké trouby DN 600 Příplatek k cenám 2331 - 2334 za uříznutí šachtové roury</t>
  </si>
  <si>
    <t>https://podminky.urs.cz/item/CS_URS_2024_01/894812339</t>
  </si>
  <si>
    <t>894812376</t>
  </si>
  <si>
    <t>Revizní a čistící šachta z PP DN 600 poklop litinový pro třídu zatížení D400 s betonovým prstencem</t>
  </si>
  <si>
    <t>203271179</t>
  </si>
  <si>
    <t>Revizní a čistící šachta z polypropylenu PP pro hladké trouby DN 600 poklop (mříž) litinový pro třídu zatížení D400 s betonovým prstencem</t>
  </si>
  <si>
    <t>https://podminky.urs.cz/item/CS_URS_2024_01/894812376</t>
  </si>
  <si>
    <t>899104112</t>
  </si>
  <si>
    <t>Osazení poklopů litinových, ocelových nebo železobetonových včetně rámů pro třídu zatížení D400, E600</t>
  </si>
  <si>
    <t>70491558</t>
  </si>
  <si>
    <t>https://podminky.urs.cz/item/CS_URS_2024_01/899104112</t>
  </si>
  <si>
    <t>55241003</t>
  </si>
  <si>
    <t>poklop kanalizační betonový, litinový rám 160mm, D400</t>
  </si>
  <si>
    <t>1886875364</t>
  </si>
  <si>
    <t>pc1</t>
  </si>
  <si>
    <t>Napojení nové šachty na stávající potrubí včetně osazení, utěsnění a případné dobetonávky</t>
  </si>
  <si>
    <t>-794432128</t>
  </si>
  <si>
    <t>pc2</t>
  </si>
  <si>
    <t>Přepojení stávající kanalizace DN 200 do nové šachty včetně trouby a tvarovek</t>
  </si>
  <si>
    <t>-1060617823</t>
  </si>
  <si>
    <t>pc3</t>
  </si>
  <si>
    <t>Zhotovení otvoru DN 200 do šachty včetně osazení potrubí, utěsnění a případné dobetonávky</t>
  </si>
  <si>
    <t>482288000</t>
  </si>
  <si>
    <t>pc6</t>
  </si>
  <si>
    <t>Dodávka + montáž - Čerpadlo 1", kabel 15m, motor 0,55 kW/3,6 A/2900rpm/230V</t>
  </si>
  <si>
    <t>-894859542</t>
  </si>
  <si>
    <t>Poznámka k položce:_x000D_
čerpadlo pro závlahy</t>
  </si>
  <si>
    <t>PC7</t>
  </si>
  <si>
    <t>Dodávka + montáž - Připojovací sada složená z expanzní nádoby, uzavíracího ventilu s manometrem (nainstalováno do výtlačného potrubí nad úroveň hladiny)</t>
  </si>
  <si>
    <t>1246715816</t>
  </si>
  <si>
    <t>Poznámka k položce:_x000D_
příslušenství k čerpadlu pro závlahy</t>
  </si>
  <si>
    <t>916131212</t>
  </si>
  <si>
    <t>Osazení silničního obrubníku betonového stojatého bez boční opěry do lože z betonu prostého</t>
  </si>
  <si>
    <t>1307047696</t>
  </si>
  <si>
    <t>Osazení silničního obrubníku betonového se zřízením lože, s vyplněním a zatřením spár cementovou maltou stojatého bez boční opěry, do lože z betonu prostého</t>
  </si>
  <si>
    <t>https://podminky.urs.cz/item/CS_URS_2024_01/916131212</t>
  </si>
  <si>
    <t>919112114</t>
  </si>
  <si>
    <t>Řezání dilatačních spár š 4 mm hl přes 90 do 100 mm příčných nebo podélných v živičném krytu</t>
  </si>
  <si>
    <t>287186946</t>
  </si>
  <si>
    <t>Řezání dilatačních spár v živičném krytu příčných nebo podélných, šířky 4 mm, hloubky přes 90 do 100 mm</t>
  </si>
  <si>
    <t>https://podminky.urs.cz/item/CS_URS_2024_01/919112114</t>
  </si>
  <si>
    <t>26,00*2 "asfalt"</t>
  </si>
  <si>
    <t>3,50*2 "RN"</t>
  </si>
  <si>
    <t>919122132</t>
  </si>
  <si>
    <t>Těsnění spár zálivkou za tepla pro komůrky š 20 mm hl 40 mm s těsnicím profilem</t>
  </si>
  <si>
    <t>-18285053</t>
  </si>
  <si>
    <t>Utěsnění dilatačních spár zálivkou za tepla v cementobetonovém nebo živičném krytu včetně adhezního nátěru s těsnicím profilem pod zálivkou, pro komůrky šířky 20 mm, hloubky 40 mm</t>
  </si>
  <si>
    <t>https://podminky.urs.cz/item/CS_URS_2024_01/919122132</t>
  </si>
  <si>
    <t>979021113</t>
  </si>
  <si>
    <t>Očištění vybouraných obrubníků a krajníků silničních při překopech inženýrských sítí</t>
  </si>
  <si>
    <t>-1673309209</t>
  </si>
  <si>
    <t>Očištění vybouraných prvků při překopech inženýrských sítí od spojovacího materiálu s odklizením a uložením očištěných hmot a spojovacího materiálu na skládku do vzdálenosti 10 m nebo naložením na dopravní prostředek obrubníků a krajníků, vybouraných z jakéhokoliv lože a s jakoukoliv výplní spár silničních</t>
  </si>
  <si>
    <t>https://podminky.urs.cz/item/CS_URS_2024_01/979021113</t>
  </si>
  <si>
    <t>777635188</t>
  </si>
  <si>
    <t>2096756936</t>
  </si>
  <si>
    <t>119,657*19 "Přepočtené koeficientem množství</t>
  </si>
  <si>
    <t>997013861</t>
  </si>
  <si>
    <t>Poplatek za uložení stavebního odpadu na recyklační skládce (skládkovné) z prostého betonu kód odpadu 17 01 01</t>
  </si>
  <si>
    <t>-283171318</t>
  </si>
  <si>
    <t>https://podminky.urs.cz/item/CS_URS_2024_01/997013861</t>
  </si>
  <si>
    <t>37,092+43,606 "pol. č. 2 + 31"</t>
  </si>
  <si>
    <t>997221645</t>
  </si>
  <si>
    <t>Poplatek za uložení na skládce (skládkovné) odpadu asfaltového bez dehtu kód odpadu 17 03 02</t>
  </si>
  <si>
    <t>-2069782468</t>
  </si>
  <si>
    <t>Poplatek za uložení stavebního odpadu na skládce (skládkovné) asfaltového bez obsahu dehtu zatříděného do Katalogu odpadů pod kódem 17 03 02</t>
  </si>
  <si>
    <t>https://podminky.urs.cz/item/CS_URS_2024_01/997221645</t>
  </si>
  <si>
    <t>997221873</t>
  </si>
  <si>
    <t>Poplatek za uložení na recyklační skládce (skládkovné) stavebního odpadu zeminy a kamení zatříděného do Katalogu odpadů pod kódem 17 05 04</t>
  </si>
  <si>
    <t>-1003834794</t>
  </si>
  <si>
    <t>https://podminky.urs.cz/item/CS_URS_2024_01/997221873</t>
  </si>
  <si>
    <t>119,66-80,70-17,26</t>
  </si>
  <si>
    <t>998225111</t>
  </si>
  <si>
    <t>Přesun hmot pro pozemní komunikace s krytem z kamene, monolitickým betonovým nebo živičným</t>
  </si>
  <si>
    <t>1363878903</t>
  </si>
  <si>
    <t>Přesun hmot pro komunikace s krytem z kameniva, monolitickým betonovým nebo živičným dopravní vzdálenost do 200 m jakékoliv délky objektu</t>
  </si>
  <si>
    <t>https://podminky.urs.cz/item/CS_URS_2024_01/998225111</t>
  </si>
  <si>
    <t>131,139-53,929</t>
  </si>
  <si>
    <t>2128257036</t>
  </si>
  <si>
    <t>https://podminky.urs.cz/item/CS_URS_2024_01/998276101</t>
  </si>
  <si>
    <t>D.2.4 - Komunikace, chodníky a úpravy ploch</t>
  </si>
  <si>
    <t xml:space="preserve">    5 - Komunikace pozemní</t>
  </si>
  <si>
    <t>112101121</t>
  </si>
  <si>
    <t>Odstranění stromů jehličnatých průměru kmene přes 100 do 300 mm</t>
  </si>
  <si>
    <t>-555434897</t>
  </si>
  <si>
    <t>Odstranění stromů s odřezáním kmene a s odvětvením jehličnatých bez odkornění, průměru kmene přes 100 do 300 mm</t>
  </si>
  <si>
    <t>https://podminky.urs.cz/item/CS_URS_2024_01/112101121</t>
  </si>
  <si>
    <t>112251101</t>
  </si>
  <si>
    <t>Odstranění pařezů průměru přes 100 do 300 mm</t>
  </si>
  <si>
    <t>-1362947564</t>
  </si>
  <si>
    <t>Odstranění pařezů strojně s jejich vykopáním nebo vytrháním průměru přes 100 do 300 mm</t>
  </si>
  <si>
    <t>https://podminky.urs.cz/item/CS_URS_2024_01/112251101</t>
  </si>
  <si>
    <t>113154114</t>
  </si>
  <si>
    <t>Frézování živičného krytu tl 100 mm pruh š 0,5 m pl do 500 m2 bez překážek v trase</t>
  </si>
  <si>
    <t>815912871</t>
  </si>
  <si>
    <t>Frézování živičného podkladu nebo krytu s naložením na dopravní prostředek plochy do 500 m2 bez překážek v trase pruhu šířky do 0,5 m, tloušťky vrstvy 100 mm</t>
  </si>
  <si>
    <t>https://podminky.urs.cz/item/CS_URS_2024_01/113154114</t>
  </si>
  <si>
    <t>-490932811</t>
  </si>
  <si>
    <t>122151401</t>
  </si>
  <si>
    <t>Vykopávky v zemníku na suchu v hornině třídy těžitelnosti I skupiny 1 a 2 objem do 20 m3 strojně</t>
  </si>
  <si>
    <t>391637704</t>
  </si>
  <si>
    <t>Vykopávky v zemnících na suchu strojně zapažených i nezapažených v hornině třídy těžitelnosti I skupiny 1 a 2 do 20 m3</t>
  </si>
  <si>
    <t>https://podminky.urs.cz/item/CS_URS_2024_01/122151401</t>
  </si>
  <si>
    <t>10364101</t>
  </si>
  <si>
    <t>zemina pro terénní úpravy - ornice</t>
  </si>
  <si>
    <t>651091438</t>
  </si>
  <si>
    <t>11,550*1,8</t>
  </si>
  <si>
    <t>122251104</t>
  </si>
  <si>
    <t>Odkopávky a prokopávky nezapažené v hornině třídy těžitelnosti I skupiny 3 objem do 500 m3 strojně</t>
  </si>
  <si>
    <t>951474806</t>
  </si>
  <si>
    <t>Odkopávky a prokopávky nezapažené strojně v hornině třídy těžitelnosti I skupiny 3 přes 100 do 500 m3</t>
  </si>
  <si>
    <t>https://podminky.urs.cz/item/CS_URS_2024_01/122251104</t>
  </si>
  <si>
    <t>162201405</t>
  </si>
  <si>
    <t>Vodorovné přemístění větví stromů jehličnatých do 1 km D kmene přes 100 do 300 mm</t>
  </si>
  <si>
    <t>-368561559</t>
  </si>
  <si>
    <t>Vodorovné přemístění větví, kmenů nebo pařezů s naložením, složením a dopravou do 1000 m větví stromů jehličnatých, průměru kmene přes 100 do 300 mm</t>
  </si>
  <si>
    <t>https://podminky.urs.cz/item/CS_URS_2024_01/162201405</t>
  </si>
  <si>
    <t>162201415</t>
  </si>
  <si>
    <t>Vodorovné přemístění kmenů stromů jehličnatých do 1 km D kmene přes 100 do 300 mm</t>
  </si>
  <si>
    <t>2023662399</t>
  </si>
  <si>
    <t>Vodorovné přemístění větví, kmenů nebo pařezů s naložením, složením a dopravou do 1000 m kmenů stromů jehličnatých, průměru přes 100 do 300 mm</t>
  </si>
  <si>
    <t>https://podminky.urs.cz/item/CS_URS_2024_01/162201415</t>
  </si>
  <si>
    <t>162201421</t>
  </si>
  <si>
    <t>Vodorovné přemístění pařezů do 1 km D přes 100 do 300 mm</t>
  </si>
  <si>
    <t>1302087292</t>
  </si>
  <si>
    <t>Vodorovné přemístění větví, kmenů nebo pařezů s naložením, složením a dopravou do 1000 m pařezů kmenů, průměru přes 100 do 300 mm</t>
  </si>
  <si>
    <t>https://podminky.urs.cz/item/CS_URS_2024_01/162201421</t>
  </si>
  <si>
    <t>162301941</t>
  </si>
  <si>
    <t>Příplatek k vodorovnému přemístění větví stromů jehličnatých D kmene přes 100 do 300 mm ZKD 1 km</t>
  </si>
  <si>
    <t>-1441459751</t>
  </si>
  <si>
    <t>Vodorovné přemístění větví, kmenů nebo pařezů s naložením, složením a dopravou Příplatek k cenám za každých dalších i započatých 1000 m přes 1000 m větví stromů jehličnatých, o průměru kmene přes 100 do 300 mm</t>
  </si>
  <si>
    <t>https://podminky.urs.cz/item/CS_URS_2024_01/162301941</t>
  </si>
  <si>
    <t>14*14 "Přepočtené koeficientem množství</t>
  </si>
  <si>
    <t>162301961</t>
  </si>
  <si>
    <t>Příplatek k vodorovnému přemístění kmenů stromů jehličnatých D kmene přes 100 do 300 mm ZKD 1 km</t>
  </si>
  <si>
    <t>-905272113</t>
  </si>
  <si>
    <t>Vodorovné přemístění větví, kmenů nebo pařezů s naložením, složením a dopravou Příplatek k cenám za každých dalších i započatých 1000 m přes 1000 m kmenů stromů jehličnatých, průměru přes 100 do 300 mm</t>
  </si>
  <si>
    <t>https://podminky.urs.cz/item/CS_URS_2024_01/162301961</t>
  </si>
  <si>
    <t>162301971</t>
  </si>
  <si>
    <t>Příplatek k vodorovnému přemístění pařezů D přes 100 do 300 mm ZKD 1 km</t>
  </si>
  <si>
    <t>-1938970332</t>
  </si>
  <si>
    <t>Vodorovné přemístění větví, kmenů nebo pařezů s naložením, složením a dopravou Příplatek k cenám za každých dalších i započatých 1000 m přes 1000 m pařezů kmenů, průměru přes 100 do 300 mm</t>
  </si>
  <si>
    <t>https://podminky.urs.cz/item/CS_URS_2024_01/162301971</t>
  </si>
  <si>
    <t>-325663270</t>
  </si>
  <si>
    <t>-1521453043</t>
  </si>
  <si>
    <t>143,65*5 "Přepočtené koeficientem množství</t>
  </si>
  <si>
    <t>1962482921</t>
  </si>
  <si>
    <t>-285356388</t>
  </si>
  <si>
    <t>181351003</t>
  </si>
  <si>
    <t>Rozprostření ornice tl vrstvy do 200 mm pl do 100 m2 v rovině nebo ve svahu do 1:5 strojně</t>
  </si>
  <si>
    <t>-1696712199</t>
  </si>
  <si>
    <t>Rozprostření a urovnání ornice v rovině nebo ve svahu sklonu do 1:5 strojně při souvislé ploše do 100 m2, tl. vrstvy do 200 mm</t>
  </si>
  <si>
    <t>https://podminky.urs.cz/item/CS_URS_2024_01/181351003</t>
  </si>
  <si>
    <t>181411131</t>
  </si>
  <si>
    <t>Založení parkového trávníku výsevem pl do 1000 m2 v rovině a ve svahu do 1:5</t>
  </si>
  <si>
    <t>1260218761</t>
  </si>
  <si>
    <t>Založení trávníku na půdě předem připravené plochy do 1000 m2 výsevem včetně utažení parkového v rovině nebo na svahu do 1:5</t>
  </si>
  <si>
    <t>https://podminky.urs.cz/item/CS_URS_2024_01/181411131</t>
  </si>
  <si>
    <t>00572410</t>
  </si>
  <si>
    <t>osivo směs travní parková</t>
  </si>
  <si>
    <t>699014899</t>
  </si>
  <si>
    <t>181951112</t>
  </si>
  <si>
    <t>Úprava pláně v hornině třídy těžitelnosti I skupiny 1 až 3 se zhutněním strojně</t>
  </si>
  <si>
    <t>916872729</t>
  </si>
  <si>
    <t>Úprava pláně vyrovnáním výškových rozdílů strojně v hornině třídy těžitelnosti I, skupiny 1 až 3 se zhutněním</t>
  </si>
  <si>
    <t>https://podminky.urs.cz/item/CS_URS_2024_01/181951112</t>
  </si>
  <si>
    <t>184911151</t>
  </si>
  <si>
    <t>Mulčování záhonů kačírkem tl vrstvy přes 0,02 do 0,05 m v rovině a svahu do 1:5</t>
  </si>
  <si>
    <t>-927057744</t>
  </si>
  <si>
    <t>Mulčování záhonů kačírkem nebo drceným kamenivem tloušťky mulče přes 20 do 50 mm v rovině nebo na svahu do 1:5</t>
  </si>
  <si>
    <t>https://podminky.urs.cz/item/CS_URS_2024_01/184911151</t>
  </si>
  <si>
    <t>184911161</t>
  </si>
  <si>
    <t>Mulčování záhonů kačírkem tl vrstvy přes 0,05 do 0,1 m v rovině a svahu do 1:5</t>
  </si>
  <si>
    <t>-1229549931</t>
  </si>
  <si>
    <t>Mulčování záhonů kačírkem nebo drceným kamenivem tloušťky mulče přes 50 do 100 mm v rovině nebo na svahu do 1:5</t>
  </si>
  <si>
    <t>https://podminky.urs.cz/item/CS_URS_2024_01/184911161</t>
  </si>
  <si>
    <t>58337403</t>
  </si>
  <si>
    <t>kamenivo dekorační (kačírek) frakce 16/32</t>
  </si>
  <si>
    <t>11273560</t>
  </si>
  <si>
    <t>16,000*0,375</t>
  </si>
  <si>
    <t>184911311</t>
  </si>
  <si>
    <t>Položení mulčovací textilie v rovině a svahu do 1:5</t>
  </si>
  <si>
    <t>2125527935</t>
  </si>
  <si>
    <t>Položení mulčovací textilie proti prorůstání plevelů kolem vysázených rostlin v rovině nebo na svahu do 1:5</t>
  </si>
  <si>
    <t>https://podminky.urs.cz/item/CS_URS_2024_01/184911311</t>
  </si>
  <si>
    <t>6931119</t>
  </si>
  <si>
    <t>textilie mulčovací netkaná PP 100g/m2</t>
  </si>
  <si>
    <t>-1252805922</t>
  </si>
  <si>
    <t>16,000*1,15</t>
  </si>
  <si>
    <t>339921113</t>
  </si>
  <si>
    <t>Osazování betonových palisád do betonového základu jednotlivě výšky prvku přes 1 do 1,5 m</t>
  </si>
  <si>
    <t>-1400245516</t>
  </si>
  <si>
    <t>Osazování palisád betonových jednotlivých se zabetonováním výšky palisády přes 1000 do 1500 mm</t>
  </si>
  <si>
    <t>https://podminky.urs.cz/item/CS_URS_2024_01/339921113</t>
  </si>
  <si>
    <t>59229015</t>
  </si>
  <si>
    <t>palisáda hranatá betonová 180x120mm v 1200mm přírodní</t>
  </si>
  <si>
    <t>-1339094301</t>
  </si>
  <si>
    <t>434313115</t>
  </si>
  <si>
    <t>Schody z vibrolisovaných prefabrikátů se zřízením podkladních stupňů z betonu C 20/25</t>
  </si>
  <si>
    <t>52845084</t>
  </si>
  <si>
    <t>Schody z vibrolisovaných prefabrikátů na cementovou maltu, s vyspárováním se zřízením podkladních stupňů z betonu tř. C 20/25</t>
  </si>
  <si>
    <t>https://podminky.urs.cz/item/CS_URS_2024_01/434313115</t>
  </si>
  <si>
    <t>Poznámka k položce:_x000D_
schodišťový prefabrikovaný stupeň vel. 150x350x1000mm, cena vč bednění, betonové desky  a patky, kari sítě 150x150x6,3mm a betonového lože</t>
  </si>
  <si>
    <t>Komunikace pozemní</t>
  </si>
  <si>
    <t>564851111</t>
  </si>
  <si>
    <t>Podklad ze štěrkodrtě ŠD plochy přes 100 m2 tl 150 mm</t>
  </si>
  <si>
    <t>597929969</t>
  </si>
  <si>
    <t>Podklad ze štěrkodrti ŠD s rozprostřením a zhutněním plochy přes 100 m2, po zhutnění tl. 150 mm</t>
  </si>
  <si>
    <t>https://podminky.urs.cz/item/CS_URS_2024_01/564851111</t>
  </si>
  <si>
    <t>564861111</t>
  </si>
  <si>
    <t>Podklad ze štěrkodrtě ŠD plochy přes 100 m2 tl 200 mm</t>
  </si>
  <si>
    <t>168525314</t>
  </si>
  <si>
    <t>Podklad ze štěrkodrti ŠD s rozprostřením a zhutněním plochy přes 100 m2, po zhutnění tl. 200 mm</t>
  </si>
  <si>
    <t>https://podminky.urs.cz/item/CS_URS_2024_01/564861111</t>
  </si>
  <si>
    <t>567122111</t>
  </si>
  <si>
    <t>Podklad ze směsi stmelené cementem SC C 8/10 (KSC I) tl 120 mm</t>
  </si>
  <si>
    <t>-877919091</t>
  </si>
  <si>
    <t>Podklad ze směsi stmelené cementem SC bez dilatačních spár, s rozprostřením a zhutněním SC C 8/10 (KSC I), po zhutnění tl. 120 mm</t>
  </si>
  <si>
    <t>https://podminky.urs.cz/item/CS_URS_2024_01/567122111</t>
  </si>
  <si>
    <t>567122112</t>
  </si>
  <si>
    <t>Podklad ze směsi stmelené cementem SC C 8/10 (KSC I) tl 130 mm</t>
  </si>
  <si>
    <t>1244873611</t>
  </si>
  <si>
    <t>Podklad ze směsi stmelené cementem SC bez dilatačních spár, s rozprostřením a zhutněním SC C 8/10 (KSC I), po zhutnění tl. 130 mm</t>
  </si>
  <si>
    <t>https://podminky.urs.cz/item/CS_URS_2024_01/567122112</t>
  </si>
  <si>
    <t>573191111</t>
  </si>
  <si>
    <t>Postřik infiltrační kationaktivní emulzí v množství 1 kg/m2</t>
  </si>
  <si>
    <t>222181035</t>
  </si>
  <si>
    <t>Postřik infiltrační kationaktivní emulzí v množství 1,00 kg/m2</t>
  </si>
  <si>
    <t>https://podminky.urs.cz/item/CS_URS_2024_01/573191111</t>
  </si>
  <si>
    <t>573211111</t>
  </si>
  <si>
    <t>Postřik živičný spojovací z asfaltu v množství 0,60 kg/m2</t>
  </si>
  <si>
    <t>-1725888066</t>
  </si>
  <si>
    <t>Postřik spojovací PS bez posypu kamenivem z asfaltu silničního, v množství 0,60 kg/m2</t>
  </si>
  <si>
    <t>https://podminky.urs.cz/item/CS_URS_2024_01/573211111</t>
  </si>
  <si>
    <t>577134111</t>
  </si>
  <si>
    <t>Asfaltový beton vrstva obrusná ACO 11+ (ABS) tř. I tl 40 mm š do 3 m z nemodifikovaného asfaltu</t>
  </si>
  <si>
    <t>-734519600</t>
  </si>
  <si>
    <t>Asfaltový beton vrstva obrusná ACO 11 (ABS) s rozprostřením a se zhutněním z nemodifikovaného asfaltu v pruhu šířky do 3 m tř. I (ACO 11+), po zhutnění tl. 40 mm</t>
  </si>
  <si>
    <t>https://podminky.urs.cz/item/CS_URS_2024_01/577134111</t>
  </si>
  <si>
    <t>577134121</t>
  </si>
  <si>
    <t>Asfaltový beton vrstva obrusná ACO 11+ (ABS) tř. I tl 40 mm š přes 3 m z nemodifikovaného asfaltu</t>
  </si>
  <si>
    <t>1772132245</t>
  </si>
  <si>
    <t>Asfaltový beton vrstva obrusná ACO 11 (ABS) s rozprostřením a se zhutněním z nemodifikovaného asfaltu v pruhu šířky přes 3 m tř. I (ACO 11+), po zhutnění tl. 40 mm</t>
  </si>
  <si>
    <t>https://podminky.urs.cz/item/CS_URS_2024_01/577134121</t>
  </si>
  <si>
    <t>577145112</t>
  </si>
  <si>
    <t>Asfaltový beton vrstva ložní ACL 16 (ABH) tl 50 mm š do 3 m z nemodifikovaného asfaltu</t>
  </si>
  <si>
    <t>138567302</t>
  </si>
  <si>
    <t>Asfaltový beton vrstva ložní ACL 16 (ABH) s rozprostřením a zhutněním z nemodifikovaného asfaltu v pruhu šířky do 3 m, po zhutnění tl. 50 mm</t>
  </si>
  <si>
    <t>https://podminky.urs.cz/item/CS_URS_2024_01/577145112</t>
  </si>
  <si>
    <t>577165122</t>
  </si>
  <si>
    <t>Asfaltový beton vrstva ložní ACL 16 (ABH) tl 70 mm š přes 3 m z nemodifikovaného asfaltu</t>
  </si>
  <si>
    <t>-797618859</t>
  </si>
  <si>
    <t>Asfaltový beton vrstva ložní ACL 16 (ABH) s rozprostřením a zhutněním z nemodifikovaného asfaltu v pruhu šířky přes 3 m, po zhutnění tl. 70 mm</t>
  </si>
  <si>
    <t>https://podminky.urs.cz/item/CS_URS_2024_01/577165122</t>
  </si>
  <si>
    <t>596211110</t>
  </si>
  <si>
    <t>Kladení zámkové dlažby komunikací pro pěší ručně tl 60 mm skupiny A pl do 50 m2</t>
  </si>
  <si>
    <t>-1490759488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</si>
  <si>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plochy do 50 m2</t>
  </si>
  <si>
    <t>https://podminky.urs.cz/item/CS_URS_2024_01/596211110</t>
  </si>
  <si>
    <t>59245006</t>
  </si>
  <si>
    <t>dlažba pro nevidomé betonová 200x100mm tl 60mm barevná</t>
  </si>
  <si>
    <t>1433040634</t>
  </si>
  <si>
    <t>Poznámka k položce:_x000D_
nopová červená</t>
  </si>
  <si>
    <t>911121111</t>
  </si>
  <si>
    <t>Montáž zábradlí ocelového přichyceného vruty do betonového podkladu</t>
  </si>
  <si>
    <t>1077976650</t>
  </si>
  <si>
    <t>https://podminky.urs.cz/item/CS_URS_2024_01/911121111</t>
  </si>
  <si>
    <t>74910601</t>
  </si>
  <si>
    <t>zábradlí městské obloukové bezpečnostní galvanizovaný povrch 1000x1000mm</t>
  </si>
  <si>
    <t>-1237634328</t>
  </si>
  <si>
    <t>Poznámka k položce:_x000D_
dle pd, kotvení do palisády, úprava žár zink</t>
  </si>
  <si>
    <t>912111112</t>
  </si>
  <si>
    <t>Montáž zábrany parkovací sloupku v do 800 mm se zabetonovanou patkou</t>
  </si>
  <si>
    <t>329066668</t>
  </si>
  <si>
    <t>Montáž zábrany parkovací tvaru sloupku do výšky 800 mm se zabetonovanou patkou</t>
  </si>
  <si>
    <t>https://podminky.urs.cz/item/CS_URS_2024_01/912111112</t>
  </si>
  <si>
    <t>74910163</t>
  </si>
  <si>
    <t>sloupek parkovací sklopný 60x60x800mm Zn základní zámek vložkový</t>
  </si>
  <si>
    <t>-940088724</t>
  </si>
  <si>
    <t>914111112</t>
  </si>
  <si>
    <t>Montáž svislé dopravní značky do velikosti 1 m2 páskováním na sloup</t>
  </si>
  <si>
    <t>1638177692</t>
  </si>
  <si>
    <t>Montáž svislé dopravní značky základní velikosti do 1 m2 páskováním na sloupy</t>
  </si>
  <si>
    <t>https://podminky.urs.cz/item/CS_URS_2024_01/914111112</t>
  </si>
  <si>
    <t>404456</t>
  </si>
  <si>
    <t>dopravní značka retroreflexní dle PD</t>
  </si>
  <si>
    <t>1253877623</t>
  </si>
  <si>
    <t>dopravní značka retroreflexní základní dle PD</t>
  </si>
  <si>
    <t>914511112</t>
  </si>
  <si>
    <t>Montáž sloupku dopravních značek délky do 3,5 m s betonovým základem a patkou D 60 mm</t>
  </si>
  <si>
    <t>-677635707</t>
  </si>
  <si>
    <t>Montáž sloupku dopravních značek délky do 3,5 m do hliníkové patky pro sloupek D 60 mm</t>
  </si>
  <si>
    <t>https://podminky.urs.cz/item/CS_URS_2024_01/914511112</t>
  </si>
  <si>
    <t>40445225</t>
  </si>
  <si>
    <t>sloupek pro dopravní značku Zn D 60mm v 3,5m</t>
  </si>
  <si>
    <t>-1971273076</t>
  </si>
  <si>
    <t>40445240</t>
  </si>
  <si>
    <t>patka pro sloupek Al D 60mm</t>
  </si>
  <si>
    <t>1972174455</t>
  </si>
  <si>
    <t>915111112</t>
  </si>
  <si>
    <t>Vodorovné dopravní značení dělící čáry souvislé š 125 mm retroreflexní bílá barva</t>
  </si>
  <si>
    <t>1982096405</t>
  </si>
  <si>
    <t>Vodorovné dopravní značení stříkané barvou dělící čára šířky 125 mm souvislá bílá retroreflexní</t>
  </si>
  <si>
    <t>https://podminky.urs.cz/item/CS_URS_2024_01/915111112</t>
  </si>
  <si>
    <t>915131112</t>
  </si>
  <si>
    <t>Vodorovné dopravní značení přechody pro chodce, šipky, symboly retroreflexní bílá barva</t>
  </si>
  <si>
    <t>-198820568</t>
  </si>
  <si>
    <t>Vodorovné dopravní značení stříkané barvou přechody pro chodce, šipky, symboly bílé retroreflexní</t>
  </si>
  <si>
    <t>https://podminky.urs.cz/item/CS_URS_2024_01/915131112</t>
  </si>
  <si>
    <t>916131213</t>
  </si>
  <si>
    <t>Osazení silničního obrubníku betonového stojatého s boční opěrou do lože z betonu prostého</t>
  </si>
  <si>
    <t>-1500174140</t>
  </si>
  <si>
    <t>Osazení silničního obrubníku betonového se zřízením lože, s vyplněním a zatřením spár cementovou maltou stojatého s boční opěrou z betonu prostého, do lože z betonu prostého</t>
  </si>
  <si>
    <t>https://podminky.urs.cz/item/CS_URS_2024_01/916131213</t>
  </si>
  <si>
    <t>59217031</t>
  </si>
  <si>
    <t>obrubník silniční betonový 1000x150x250mm</t>
  </si>
  <si>
    <t>-1462140158</t>
  </si>
  <si>
    <t>916231213</t>
  </si>
  <si>
    <t>Osazení chodníkového obrubníku betonového stojatého s boční opěrou do lože z betonu prostého</t>
  </si>
  <si>
    <t>-795376362</t>
  </si>
  <si>
    <t>Osazení chodníkového obrubníku betonového se zřízením lože, s vyplněním a zatřením spár cementovou maltou stojatého s boční opěrou z betonu prostého, do lože z betonu prostého</t>
  </si>
  <si>
    <t>https://podminky.urs.cz/item/CS_URS_2024_01/916231213</t>
  </si>
  <si>
    <t>59217044</t>
  </si>
  <si>
    <t>obrubník parkový betonový 1000x80x250mm přírodní</t>
  </si>
  <si>
    <t>-820754810</t>
  </si>
  <si>
    <t>916991121</t>
  </si>
  <si>
    <t>Lože pod obrubníky, krajníky nebo obruby z dlažebních kostek z betonu prostého</t>
  </si>
  <si>
    <t>-2027115363</t>
  </si>
  <si>
    <t>https://podminky.urs.cz/item/CS_URS_2024_01/916991121</t>
  </si>
  <si>
    <t>919121112</t>
  </si>
  <si>
    <t>Těsnění spár zálivkou za studena pro komůrky š 10 mm hl 25 mm s těsnicím profilem</t>
  </si>
  <si>
    <t>-599696379</t>
  </si>
  <si>
    <t>Utěsnění dilatačních spár zálivkou za studena v cementobetonovém nebo živičném krytu včetně adhezního nátěru s těsnicím profilem pod zálivkou, pro komůrky šířky 10 mm, hloubky 25 mm</t>
  </si>
  <si>
    <t>https://podminky.urs.cz/item/CS_URS_2024_01/919121112</t>
  </si>
  <si>
    <t>919735111</t>
  </si>
  <si>
    <t>Řezání stávajícího živičného krytu hl do 50 mm</t>
  </si>
  <si>
    <t>-305155244</t>
  </si>
  <si>
    <t>Řezání stávajícího živičného krytu nebo podkladu hloubky do 50 mm</t>
  </si>
  <si>
    <t>https://podminky.urs.cz/item/CS_URS_2024_01/919735111</t>
  </si>
  <si>
    <t>997221551</t>
  </si>
  <si>
    <t>Vodorovná doprava suti ze sypkých materiálů do 1 km</t>
  </si>
  <si>
    <t>-1800558862</t>
  </si>
  <si>
    <t>Vodorovná doprava suti bez naložení, ale se složením a s hrubým urovnáním ze sypkých materiálů, na vzdálenost do 1 km</t>
  </si>
  <si>
    <t>https://podminky.urs.cz/item/CS_URS_2024_01/997221551</t>
  </si>
  <si>
    <t>997221559</t>
  </si>
  <si>
    <t>Příplatek ZKD 1 km u vodorovné dopravy suti ze sypkých materiálů</t>
  </si>
  <si>
    <t>-620014659</t>
  </si>
  <si>
    <t>Vodorovná doprava suti bez naložení, ale se složením a s hrubým urovnáním Příplatek k ceně za každý další započatý 1 km přes 1 km</t>
  </si>
  <si>
    <t>https://podminky.urs.cz/item/CS_URS_2024_01/997221559</t>
  </si>
  <si>
    <t>12,88*14 "Přepočtené koeficientem množství</t>
  </si>
  <si>
    <t>-400047997</t>
  </si>
  <si>
    <t>https://podminky.urs.cz/item/CS_URS_2024_01/997221571</t>
  </si>
  <si>
    <t>-940568220</t>
  </si>
  <si>
    <t>https://podminky.urs.cz/item/CS_URS_2024_01/997221579</t>
  </si>
  <si>
    <t>15,79*14 "Přepočtené koeficientem množství</t>
  </si>
  <si>
    <t>-417990255</t>
  </si>
  <si>
    <t>https://podminky.urs.cz/item/CS_URS_2024_01/997221861</t>
  </si>
  <si>
    <t>997221875</t>
  </si>
  <si>
    <t>Poplatek za uložení na recyklační skládce (skládkovné) stavebního odpadu asfaltového bez obsahu dehtu zatříděného do Katalogu odpadů pod kódem 17 03 02</t>
  </si>
  <si>
    <t>970074347</t>
  </si>
  <si>
    <t>Poplatek za uložení stavebního odpadu na recyklační skládce (skládkovné) asfaltového bez obsahu dehtu zatříděného do Katalogu odpadů pod kódem 17 03 02</t>
  </si>
  <si>
    <t>https://podminky.urs.cz/item/CS_URS_2024_01/997221875</t>
  </si>
  <si>
    <t>1120761754</t>
  </si>
  <si>
    <t>783009411</t>
  </si>
  <si>
    <t>Bezpečnostní šrafování podlah nebo vodorovných ploch rovných</t>
  </si>
  <si>
    <t>-968720561</t>
  </si>
  <si>
    <t>https://podminky.urs.cz/item/CS_URS_2024_01/783009411</t>
  </si>
  <si>
    <t>VRN - Vedlejší rozpočtové náklady a náklady spojené s umístěním stavby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</si>
  <si>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</si>
  <si>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</si>
  <si>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</si>
  <si>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</si>
  <si>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</si>
  <si>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>Vedlejší rozpočtové náklady</t>
  </si>
  <si>
    <t>VRN1</t>
  </si>
  <si>
    <t>Průzkumné, geodetické a projektové práce</t>
  </si>
  <si>
    <t>012203000</t>
  </si>
  <si>
    <t>Geodetické práce při provádění stavby</t>
  </si>
  <si>
    <t>kč</t>
  </si>
  <si>
    <t>1024</t>
  </si>
  <si>
    <t>-883410655</t>
  </si>
  <si>
    <t>https://podminky.urs.cz/item/CS_URS_2024_01/012203000</t>
  </si>
  <si>
    <t>012303000</t>
  </si>
  <si>
    <t>Geodetické práce po výstavbě</t>
  </si>
  <si>
    <t>-1057117121</t>
  </si>
  <si>
    <t>https://podminky.urs.cz/item/CS_URS_2024_01/012303000</t>
  </si>
  <si>
    <t>013254000</t>
  </si>
  <si>
    <t>Dokumentace skutečného provedení stavby</t>
  </si>
  <si>
    <t>1240311810</t>
  </si>
  <si>
    <t>https://podminky.urs.cz/item/CS_URS_2024_01/013254000</t>
  </si>
  <si>
    <t>013294000</t>
  </si>
  <si>
    <t>Ostatní dokumentace dodavatele (např.dílenská, pomocná)</t>
  </si>
  <si>
    <t>310942380</t>
  </si>
  <si>
    <t>https://podminky.urs.cz/item/CS_URS_2024_01/013294000</t>
  </si>
  <si>
    <t>Poznámka k položce:_x000D_
Jedná se především o:_x000D_
-          výrobně technickou dokumentaci_x000D_
-          dokumentace pro pomocné práce a konstrukce_x000D_
-          dokumentace výrobků dodaných na stavbu, včetně jejich výrobních názvů, parametrů, schémat  zapojení a umístění v objektu_x000D_
-          výkresy prefabrikátů_x000D_
-          výrobní výkresy ocelových konstrukcí_x000D_
-          výrobní výkresy výztuže monolitických konstrukcí_x000D_
-          technologické postupy betonáží_x000D_
-          výkresy spárořezů dlažeb a obkladů, včetně dilatací_x000D_
-          výkresy podhledů včetně umístění výdechů VZT a osvětlení_x000D_
-          výkresy jednotlivých rozvaděčů a schémat  zapojení v části elektro a MaR_x000D_
-          výkresy rozmístění zásuvek, vypínačů, svítidel apod._x000D_
-          výpočet osvětlení pro konkrétní svítidla_x000D_
apod</t>
  </si>
  <si>
    <t>VRN3</t>
  </si>
  <si>
    <t>Zařízení staveniště</t>
  </si>
  <si>
    <t>030001000</t>
  </si>
  <si>
    <t>Zařízení staveniště - vybudování</t>
  </si>
  <si>
    <t>-1127152380</t>
  </si>
  <si>
    <t>https://podminky.urs.cz/item/CS_URS_2024_01/030001000</t>
  </si>
  <si>
    <t>030001000.1</t>
  </si>
  <si>
    <t>Zařízení staveniště - průběžné provozní náklady</t>
  </si>
  <si>
    <t>1072480356</t>
  </si>
  <si>
    <t>Zařízení staveniště - demontáž, likvidace, úklid po stavební činnosti</t>
  </si>
  <si>
    <t>-694512443</t>
  </si>
  <si>
    <t>VRN4</t>
  </si>
  <si>
    <t>Inženýrská činnost</t>
  </si>
  <si>
    <t>043103000.1</t>
  </si>
  <si>
    <t>Kompletační a koordinační činnost dodavatele</t>
  </si>
  <si>
    <t>238386892</t>
  </si>
  <si>
    <t>Poznámka k položce:_x000D_
zkušební provoz po dobu 6 měsíců</t>
  </si>
  <si>
    <t>043144000</t>
  </si>
  <si>
    <t>Zkoušky těsnosti</t>
  </si>
  <si>
    <t>1426868571</t>
  </si>
  <si>
    <t>https://podminky.urs.cz/item/CS_URS_2024_01/043144000</t>
  </si>
  <si>
    <t>Poznámka k položce:_x000D_
zátopová zkouška</t>
  </si>
  <si>
    <t>043103000</t>
  </si>
  <si>
    <t>Zkoušky a testy ostatní, jinde neuvedené, vyplývající z PD a povinonností dodavatele</t>
  </si>
  <si>
    <t>748498370</t>
  </si>
  <si>
    <t>https://podminky.urs.cz/item/CS_URS_2024_01/043103000</t>
  </si>
  <si>
    <t>0431030001</t>
  </si>
  <si>
    <t>Zkoušky a testy - zátopová zkouška</t>
  </si>
  <si>
    <t>-1881884118</t>
  </si>
  <si>
    <t>VRN7</t>
  </si>
  <si>
    <t>Provozní vlivy</t>
  </si>
  <si>
    <t>070001000</t>
  </si>
  <si>
    <t>Náklady spojené s umístěním stavby, provozem investora a případnými doplňkovými podmínkami investora</t>
  </si>
  <si>
    <t>1283427101</t>
  </si>
  <si>
    <t>https://podminky.urs.cz/item/CS_URS_2024_01/070001000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</si>
  <si>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</si>
  <si>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</si>
  <si>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</si>
  <si>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</si>
  <si>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</si>
  <si>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</si>
  <si>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účastníka.</t>
  </si>
  <si>
    <t xml:space="preserve">Termínem "učastník"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</si>
  <si>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</si>
  <si>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</si>
  <si>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</si>
  <si>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</si>
  <si>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ING</t>
  </si>
  <si>
    <t>Stavební objekt inženýrský</t>
  </si>
  <si>
    <t>PRO</t>
  </si>
  <si>
    <t>Provozní soubor</t>
  </si>
  <si>
    <t>VON</t>
  </si>
  <si>
    <t>Vedlejší a ostatní náklady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</si>
  <si>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</si>
  <si>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</si>
  <si>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</si>
  <si>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</si>
  <si>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účastníka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</si>
  <si>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</si>
  <si>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</si>
  <si>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</si>
  <si>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</si>
  <si>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</si>
  <si>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</si>
  <si>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</si>
  <si>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</si>
  <si>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</si>
  <si>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</si>
  <si>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</si>
  <si>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</si>
  <si>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</si>
  <si>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</si>
  <si>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</si>
  <si>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</si>
  <si>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</si>
  <si>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</si>
  <si>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</si>
  <si>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</si>
  <si>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</si>
  <si>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</si>
  <si>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</si>
  <si>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</si>
  <si>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</si>
  <si>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</si>
  <si>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Účastník je pro podání nabídky povinen vyplnit žlutě podbarvená pole: </t>
  </si>
  <si>
    <t xml:space="preserve">Pole Účastník v sestavě Rekapitulace stavby - zde účastník vyplní svůj název (název subjektu) </t>
  </si>
  <si>
    <t>Pole IČ a DIČ v sestavě Rekapitulace stavby - zde účastník vyplní svoje IČ a DIČ</t>
  </si>
  <si>
    <t>Datum v sestavě Rekapitulace stavby - zde účastník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</si>
  <si>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</si>
  <si>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</si>
  <si>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</si>
  <si>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</si>
  <si>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</si>
  <si>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</si>
  <si>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Účastník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</si>
  <si>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</si>
  <si>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</si>
  <si>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</si>
  <si>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</si>
  <si>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</si>
  <si>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</si>
  <si>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</si>
  <si>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</si>
  <si>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</si>
  <si>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</si>
  <si>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</si>
  <si>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</si>
  <si>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</si>
  <si>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</si>
  <si>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</si>
  <si>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</si>
  <si>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</si>
  <si>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</si>
  <si>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</si>
  <si>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</si>
  <si>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</si>
  <si>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</si>
  <si>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</si>
  <si>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</si>
  <si>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</si>
  <si>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</si>
  <si>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</si>
  <si>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</si>
  <si>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</si>
  <si>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</si>
  <si>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</si>
  <si>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</si>
  <si>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</si>
  <si>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</si>
  <si>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Účastník</t>
  </si>
  <si>
    <t>Účastník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</si>
  <si>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</si>
  <si>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</si>
  <si>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</si>
  <si>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</si>
  <si>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</si>
  <si>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</si>
  <si>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</si>
  <si>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</si>
  <si>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</si>
  <si>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</si>
  <si>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</si>
  <si>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</si>
  <si>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</si>
  <si>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</si>
  <si>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</si>
  <si>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</si>
  <si>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</si>
  <si>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</si>
  <si>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</si>
  <si>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</si>
  <si>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</si>
  <si>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</si>
  <si>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</si>
  <si>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</si>
  <si>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</si>
  <si>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</si>
  <si>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</si>
  <si>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</si>
  <si>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</si>
  <si>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</si>
  <si>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</si>
  <si>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</si>
  <si>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</si>
  <si>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</si>
  <si>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</si>
  <si>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</si>
  <si>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</si>
  <si>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</si>
  <si>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</si>
  <si>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</si>
  <si>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</si>
  <si>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</si>
  <si>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</si>
  <si>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</si>
  <si>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</si>
  <si>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</si>
  <si>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</si>
  <si>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</si>
  <si>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</si>
  <si>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</si>
  <si>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</si>
  <si>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</si>
  <si>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</si>
  <si>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</si>
  <si>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</si>
  <si>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</si>
  <si>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</si>
  <si>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</si>
  <si>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</si>
  <si>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</si>
  <si>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</si>
  <si>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</si>
  <si>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</si>
  <si>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</si>
  <si>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</si>
  <si>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</si>
  <si>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</si>
  <si>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</si>
  <si>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</si>
  <si>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</si>
  <si>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</si>
  <si>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</si>
  <si>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</si>
  <si>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</si>
  <si>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</si>
  <si>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</si>
  <si>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</si>
  <si>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</si>
  <si>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</si>
  <si>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</si>
  <si>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</si>
  <si>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</si>
  <si>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</si>
  <si>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Ostatní náklady</t>
  </si>
  <si>
    <t>Položka typu HSV</t>
  </si>
  <si>
    <t>Položka typu PSV</t>
  </si>
  <si>
    <t>Položka typu M</t>
  </si>
  <si>
    <t>Položka typu 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</si>
</sst>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5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sz val="7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3" fillId="0" borderId="0" applyNumberFormat="0" applyFill="0" applyBorder="0" applyAlignment="0" applyProtection="0"/>
  </cellStyleXfs>
  <cellXfs count="41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28" fillId="0" borderId="20" xfId="0" applyNumberFormat="1" applyFont="1" applyBorder="1" applyAlignment="1" applyProtection="1">
      <alignment vertical="center"/>
    </xf>
    <xf numFmtId="4" fontId="28" fillId="0" borderId="21" xfId="0" applyNumberFormat="1" applyFont="1" applyBorder="1" applyAlignment="1" applyProtection="1">
      <alignment vertical="center"/>
    </xf>
    <xf numFmtId="166" fontId="28" fillId="0" borderId="21" xfId="0" applyNumberFormat="1" applyFont="1" applyBorder="1" applyAlignment="1" applyProtection="1">
      <alignment vertical="center"/>
    </xf>
    <xf numFmtId="4" fontId="28" fillId="0" borderId="22" xfId="0" applyNumberFormat="1" applyFont="1" applyBorder="1" applyAlignment="1" applyProtection="1">
      <alignment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2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3" fillId="0" borderId="13" xfId="0" applyNumberFormat="1" applyFont="1" applyBorder="1" applyAlignment="1" applyProtection="1"/>
    <xf numFmtId="166" fontId="33" fillId="0" borderId="14" xfId="0" applyNumberFormat="1" applyFont="1" applyBorder="1" applyAlignment="1" applyProtection="1"/>
    <xf numFmtId="4" fontId="34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38" fillId="0" borderId="0" xfId="1" applyFont="1" applyAlignment="1" applyProtection="1">
      <alignment vertical="center" wrapText="1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23" xfId="0" applyFont="1" applyBorder="1" applyAlignment="1" applyProtection="1">
      <alignment horizontal="center" vertical="center"/>
    </xf>
    <xf numFmtId="49" fontId="39" fillId="0" borderId="23" xfId="0" applyNumberFormat="1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left" vertical="center" wrapText="1"/>
    </xf>
    <xf numFmtId="0" fontId="39" fillId="0" borderId="23" xfId="0" applyFont="1" applyBorder="1" applyAlignment="1" applyProtection="1">
      <alignment horizontal="center" vertical="center" wrapText="1"/>
    </xf>
    <xf numFmtId="167" fontId="39" fillId="0" borderId="23" xfId="0" applyNumberFormat="1" applyFont="1" applyBorder="1" applyAlignment="1" applyProtection="1">
      <alignment vertical="center"/>
    </xf>
    <xf numFmtId="4" fontId="39" fillId="2" borderId="23" xfId="0" applyNumberFormat="1" applyFont="1" applyFill="1" applyBorder="1" applyAlignment="1" applyProtection="1">
      <alignment vertical="center"/>
      <protection locked="0"/>
    </xf>
    <xf numFmtId="4" fontId="39" fillId="0" borderId="23" xfId="0" applyNumberFormat="1" applyFont="1" applyBorder="1" applyAlignment="1" applyProtection="1">
      <alignment vertical="center"/>
    </xf>
    <xf numFmtId="0" fontId="40" fillId="0" borderId="4" xfId="0" applyFont="1" applyBorder="1" applyAlignment="1">
      <alignment vertical="center"/>
    </xf>
    <xf numFmtId="0" fontId="39" fillId="2" borderId="15" xfId="0" applyFont="1" applyFill="1" applyBorder="1" applyAlignment="1" applyProtection="1">
      <alignment horizontal="left" vertical="center"/>
      <protection locked="0"/>
    </xf>
    <xf numFmtId="0" fontId="39" fillId="0" borderId="0" xfId="0" applyFont="1" applyBorder="1" applyAlignment="1" applyProtection="1">
      <alignment horizontal="center" vertical="center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1" fillId="0" borderId="0" xfId="0" applyFont="1" applyAlignment="1" applyProtection="1">
      <alignment vertical="center" wrapText="1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center" wrapText="1"/>
    </xf>
    <xf numFmtId="0" fontId="42" fillId="0" borderId="25" xfId="0" applyFont="1" applyBorder="1" applyAlignment="1">
      <alignment vertical="center" wrapText="1"/>
    </xf>
    <xf numFmtId="0" fontId="42" fillId="0" borderId="26" xfId="0" applyFont="1" applyBorder="1" applyAlignment="1">
      <alignment vertical="center" wrapText="1"/>
    </xf>
    <xf numFmtId="0" fontId="42" fillId="0" borderId="27" xfId="0" applyFont="1" applyBorder="1" applyAlignment="1">
      <alignment horizontal="center" vertical="center" wrapText="1"/>
    </xf>
    <xf numFmtId="0" fontId="42" fillId="0" borderId="28" xfId="0" applyFont="1" applyBorder="1" applyAlignment="1">
      <alignment horizontal="center" vertical="center" wrapText="1"/>
    </xf>
    <xf numFmtId="0" fontId="42" fillId="0" borderId="27" xfId="0" applyFont="1" applyBorder="1" applyAlignment="1">
      <alignment vertical="center" wrapText="1"/>
    </xf>
    <xf numFmtId="0" fontId="42" fillId="0" borderId="28" xfId="0" applyFont="1" applyBorder="1" applyAlignment="1">
      <alignment vertical="center" wrapText="1"/>
    </xf>
    <xf numFmtId="0" fontId="44" fillId="0" borderId="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27" xfId="0" applyFont="1" applyBorder="1" applyAlignment="1">
      <alignment vertical="center" wrapText="1"/>
    </xf>
    <xf numFmtId="0" fontId="45" fillId="0" borderId="1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vertical="center"/>
    </xf>
    <xf numFmtId="49" fontId="45" fillId="0" borderId="1" xfId="0" applyNumberFormat="1" applyFont="1" applyBorder="1" applyAlignment="1">
      <alignment vertical="center" wrapText="1"/>
    </xf>
    <xf numFmtId="0" fontId="42" fillId="0" borderId="30" xfId="0" applyFont="1" applyBorder="1" applyAlignment="1">
      <alignment vertical="center" wrapText="1"/>
    </xf>
    <xf numFmtId="0" fontId="47" fillId="0" borderId="29" xfId="0" applyFont="1" applyBorder="1" applyAlignment="1">
      <alignment vertical="center" wrapText="1"/>
    </xf>
    <xf numFmtId="0" fontId="42" fillId="0" borderId="31" xfId="0" applyFont="1" applyBorder="1" applyAlignment="1">
      <alignment vertical="center" wrapText="1"/>
    </xf>
    <xf numFmtId="0" fontId="42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24" xfId="0" applyFont="1" applyBorder="1" applyAlignment="1">
      <alignment horizontal="left" vertical="center"/>
    </xf>
    <xf numFmtId="0" fontId="42" fillId="0" borderId="25" xfId="0" applyFont="1" applyBorder="1" applyAlignment="1">
      <alignment horizontal="left" vertical="center"/>
    </xf>
    <xf numFmtId="0" fontId="42" fillId="0" borderId="26" xfId="0" applyFont="1" applyBorder="1" applyAlignment="1">
      <alignment horizontal="left" vertical="center"/>
    </xf>
    <xf numFmtId="0" fontId="42" fillId="0" borderId="27" xfId="0" applyFont="1" applyBorder="1" applyAlignment="1">
      <alignment horizontal="left" vertical="center"/>
    </xf>
    <xf numFmtId="0" fontId="42" fillId="0" borderId="28" xfId="0" applyFont="1" applyBorder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48" fillId="0" borderId="0" xfId="0" applyFont="1" applyAlignment="1">
      <alignment horizontal="left" vertical="center"/>
    </xf>
    <xf numFmtId="0" fontId="44" fillId="0" borderId="29" xfId="0" applyFont="1" applyBorder="1" applyAlignment="1">
      <alignment horizontal="left" vertical="center"/>
    </xf>
    <xf numFmtId="0" fontId="44" fillId="0" borderId="29" xfId="0" applyFont="1" applyBorder="1" applyAlignment="1">
      <alignment horizontal="center" vertical="center"/>
    </xf>
    <xf numFmtId="0" fontId="48" fillId="0" borderId="29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6" fillId="0" borderId="27" xfId="0" applyFont="1" applyBorder="1" applyAlignment="1">
      <alignment horizontal="left" vertical="center"/>
    </xf>
    <xf numFmtId="0" fontId="45" fillId="0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2" fillId="0" borderId="31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/>
    </xf>
    <xf numFmtId="0" fontId="47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6" fillId="0" borderId="29" xfId="0" applyFont="1" applyBorder="1" applyAlignment="1">
      <alignment horizontal="left" vertical="center"/>
    </xf>
    <xf numFmtId="0" fontId="42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center" vertical="center" wrapText="1"/>
    </xf>
    <xf numFmtId="0" fontId="42" fillId="0" borderId="24" xfId="0" applyFont="1" applyBorder="1" applyAlignment="1">
      <alignment horizontal="left" vertical="center" wrapText="1"/>
    </xf>
    <xf numFmtId="0" fontId="42" fillId="0" borderId="25" xfId="0" applyFont="1" applyBorder="1" applyAlignment="1">
      <alignment horizontal="left" vertical="center" wrapText="1"/>
    </xf>
    <xf numFmtId="0" fontId="42" fillId="0" borderId="26" xfId="0" applyFont="1" applyBorder="1" applyAlignment="1">
      <alignment horizontal="left" vertical="center" wrapText="1"/>
    </xf>
    <xf numFmtId="0" fontId="42" fillId="0" borderId="27" xfId="0" applyFont="1" applyBorder="1" applyAlignment="1">
      <alignment horizontal="left" vertical="center" wrapText="1"/>
    </xf>
    <xf numFmtId="0" fontId="42" fillId="0" borderId="28" xfId="0" applyFont="1" applyBorder="1" applyAlignment="1">
      <alignment horizontal="left" vertical="center" wrapText="1"/>
    </xf>
    <xf numFmtId="0" fontId="48" fillId="0" borderId="27" xfId="0" applyFont="1" applyBorder="1" applyAlignment="1">
      <alignment horizontal="left" vertical="center" wrapText="1"/>
    </xf>
    <xf numFmtId="0" fontId="48" fillId="0" borderId="28" xfId="0" applyFont="1" applyBorder="1" applyAlignment="1">
      <alignment horizontal="left" vertical="center" wrapText="1"/>
    </xf>
    <xf numFmtId="0" fontId="46" fillId="0" borderId="27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/>
    </xf>
    <xf numFmtId="0" fontId="46" fillId="0" borderId="28" xfId="0" applyFont="1" applyBorder="1" applyAlignment="1">
      <alignment horizontal="left" vertical="center" wrapText="1"/>
    </xf>
    <xf numFmtId="0" fontId="46" fillId="0" borderId="28" xfId="0" applyFont="1" applyBorder="1" applyAlignment="1">
      <alignment horizontal="left" vertical="center"/>
    </xf>
    <xf numFmtId="0" fontId="46" fillId="0" borderId="30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 wrapText="1"/>
    </xf>
    <xf numFmtId="0" fontId="46" fillId="0" borderId="31" xfId="0" applyFont="1" applyBorder="1" applyAlignment="1">
      <alignment horizontal="left" vertical="center" wrapText="1"/>
    </xf>
    <xf numFmtId="0" fontId="45" fillId="0" borderId="1" xfId="0" applyFont="1" applyBorder="1" applyAlignment="1">
      <alignment horizontal="left" vertical="top"/>
    </xf>
    <xf numFmtId="0" fontId="45" fillId="0" borderId="1" xfId="0" applyFont="1" applyBorder="1" applyAlignment="1">
      <alignment horizontal="center" vertical="top"/>
    </xf>
    <xf numFmtId="0" fontId="46" fillId="0" borderId="30" xfId="0" applyFont="1" applyBorder="1" applyAlignment="1">
      <alignment horizontal="left" vertical="center"/>
    </xf>
    <xf numFmtId="0" fontId="46" fillId="0" borderId="3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8" fillId="0" borderId="0" xfId="0" applyFont="1" applyAlignment="1">
      <alignment vertical="center"/>
    </xf>
    <xf numFmtId="0" fontId="44" fillId="0" borderId="1" xfId="0" applyFont="1" applyBorder="1" applyAlignment="1">
      <alignment vertical="center"/>
    </xf>
    <xf numFmtId="0" fontId="48" fillId="0" borderId="29" xfId="0" applyFont="1" applyBorder="1" applyAlignment="1">
      <alignment vertical="center"/>
    </xf>
    <xf numFmtId="0" fontId="44" fillId="0" borderId="29" xfId="0" applyFont="1" applyBorder="1" applyAlignment="1">
      <alignment vertical="center"/>
    </xf>
    <xf numFmtId="0" fontId="45" fillId="0" borderId="1" xfId="0" applyFont="1" applyBorder="1" applyAlignment="1">
      <alignment vertical="top"/>
    </xf>
    <xf numFmtId="49" fontId="45" fillId="0" borderId="1" xfId="0" applyNumberFormat="1" applyFont="1" applyBorder="1" applyAlignment="1">
      <alignment horizontal="left" vertical="center"/>
    </xf>
    <xf numFmtId="0" fontId="51" fillId="0" borderId="27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vertical="top"/>
    </xf>
    <xf numFmtId="0" fontId="52" fillId="0" borderId="1" xfId="0" applyFont="1" applyBorder="1" applyAlignment="1" applyProtection="1">
      <alignment horizontal="left" vertical="center"/>
    </xf>
    <xf numFmtId="0" fontId="52" fillId="0" borderId="1" xfId="0" applyFont="1" applyBorder="1" applyAlignment="1" applyProtection="1">
      <alignment horizontal="center" vertical="center"/>
    </xf>
    <xf numFmtId="49" fontId="52" fillId="0" borderId="1" xfId="0" applyNumberFormat="1" applyFont="1" applyBorder="1" applyAlignment="1" applyProtection="1">
      <alignment horizontal="left" vertical="center"/>
    </xf>
    <xf numFmtId="0" fontId="51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4" fillId="0" borderId="29" xfId="0" applyFont="1" applyBorder="1" applyAlignment="1">
      <alignment horizontal="left"/>
    </xf>
    <xf numFmtId="0" fontId="48" fillId="0" borderId="29" xfId="0" applyFont="1" applyBorder="1" applyAlignment="1"/>
    <xf numFmtId="0" fontId="42" fillId="0" borderId="27" xfId="0" applyFont="1" applyBorder="1" applyAlignment="1">
      <alignment vertical="top"/>
    </xf>
    <xf numFmtId="0" fontId="42" fillId="0" borderId="28" xfId="0" applyFont="1" applyBorder="1" applyAlignment="1">
      <alignment vertical="top"/>
    </xf>
    <xf numFmtId="0" fontId="42" fillId="0" borderId="30" xfId="0" applyFont="1" applyBorder="1" applyAlignment="1">
      <alignment vertical="top"/>
    </xf>
    <xf numFmtId="0" fontId="42" fillId="0" borderId="29" xfId="0" applyFont="1" applyBorder="1" applyAlignment="1">
      <alignment vertical="top"/>
    </xf>
    <xf numFmtId="0" fontId="42" fillId="0" borderId="31" xfId="0" applyFont="1" applyBorder="1" applyAlignment="1">
      <alignment vertical="top"/>
    </xf>
    <xf numFmtId="0" fontId="22" fillId="4" borderId="7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6" fillId="0" borderId="0" xfId="0" applyFont="1" applyAlignment="1" applyProtection="1">
      <alignment horizontal="left" vertical="center" wrapText="1"/>
    </xf>
    <xf numFmtId="0" fontId="30" fillId="0" borderId="0" xfId="0" applyFont="1" applyAlignment="1" applyProtection="1">
      <alignment horizontal="left" vertical="center" wrapText="1"/>
    </xf>
    <xf numFmtId="0" fontId="22" fillId="4" borderId="8" xfId="0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horizontal="right"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right" vertical="center"/>
    </xf>
    <xf numFmtId="4" fontId="27" fillId="0" borderId="0" xfId="0" applyNumberFormat="1" applyFont="1" applyAlignment="1" applyProtection="1">
      <alignment horizontal="right" vertical="center"/>
    </xf>
    <xf numFmtId="0" fontId="27" fillId="0" borderId="0" xfId="0" applyFont="1" applyAlignment="1" applyProtection="1">
      <alignment vertical="center"/>
    </xf>
    <xf numFmtId="4" fontId="7" fillId="0" borderId="0" xfId="0" applyNumberFormat="1" applyFont="1" applyAlignment="1" applyProtection="1">
      <alignment horizontal="right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4" fontId="24" fillId="0" borderId="0" xfId="0" applyNumberFormat="1" applyFont="1" applyAlignment="1" applyProtection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 applyProtection="1">
      <alignment horizontal="left" vertical="center"/>
    </xf>
    <xf numFmtId="0" fontId="45" fillId="0" borderId="1" xfId="0" applyFont="1" applyBorder="1" applyAlignment="1">
      <alignment horizontal="left" vertical="center" wrapText="1"/>
    </xf>
    <xf numFmtId="0" fontId="44" fillId="0" borderId="29" xfId="0" applyFont="1" applyBorder="1" applyAlignment="1">
      <alignment horizontal="left" wrapText="1"/>
    </xf>
    <xf numFmtId="0" fontId="43" fillId="0" borderId="1" xfId="0" applyFont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left" vertical="center" wrapText="1"/>
    </xf>
    <xf numFmtId="0" fontId="43" fillId="0" borderId="1" xfId="0" applyFont="1" applyBorder="1" applyAlignment="1">
      <alignment horizontal="center" vertical="center"/>
    </xf>
    <xf numFmtId="0" fontId="44" fillId="0" borderId="29" xfId="0" applyFont="1" applyBorder="1" applyAlignment="1">
      <alignment horizontal="left"/>
    </xf>
    <xf numFmtId="0" fontId="45" fillId="0" borderId="1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51201101" TargetMode="External"/><Relationship Id="rId18" Type="http://schemas.openxmlformats.org/officeDocument/2006/relationships/hyperlink" Target="https://podminky.urs.cz/item/CS_URS_2024_01/151201211" TargetMode="External"/><Relationship Id="rId26" Type="http://schemas.openxmlformats.org/officeDocument/2006/relationships/hyperlink" Target="https://podminky.urs.cz/item/CS_URS_2024_01/181351103" TargetMode="External"/><Relationship Id="rId39" Type="http://schemas.openxmlformats.org/officeDocument/2006/relationships/hyperlink" Target="https://podminky.urs.cz/item/CS_URS_2024_01/452368211" TargetMode="External"/><Relationship Id="rId21" Type="http://schemas.openxmlformats.org/officeDocument/2006/relationships/hyperlink" Target="https://podminky.urs.cz/item/CS_URS_2024_01/167151111" TargetMode="External"/><Relationship Id="rId34" Type="http://schemas.openxmlformats.org/officeDocument/2006/relationships/hyperlink" Target="https://podminky.urs.cz/item/CS_URS_2024_01/452112112" TargetMode="External"/><Relationship Id="rId42" Type="http://schemas.openxmlformats.org/officeDocument/2006/relationships/hyperlink" Target="https://podminky.urs.cz/item/CS_URS_2024_01/892352121" TargetMode="External"/><Relationship Id="rId47" Type="http://schemas.openxmlformats.org/officeDocument/2006/relationships/hyperlink" Target="https://podminky.urs.cz/item/CS_URS_2024_01/894812332" TargetMode="External"/><Relationship Id="rId50" Type="http://schemas.openxmlformats.org/officeDocument/2006/relationships/hyperlink" Target="https://podminky.urs.cz/item/CS_URS_2024_01/894812376" TargetMode="External"/><Relationship Id="rId55" Type="http://schemas.openxmlformats.org/officeDocument/2006/relationships/hyperlink" Target="https://podminky.urs.cz/item/CS_URS_2024_01/979021113" TargetMode="External"/><Relationship Id="rId63" Type="http://schemas.openxmlformats.org/officeDocument/2006/relationships/drawing" Target="../drawings/drawing14.xml"/><Relationship Id="rId7" Type="http://schemas.openxmlformats.org/officeDocument/2006/relationships/hyperlink" Target="https://podminky.urs.cz/item/CS_URS_2024_01/119001405" TargetMode="External"/><Relationship Id="rId2" Type="http://schemas.openxmlformats.org/officeDocument/2006/relationships/hyperlink" Target="https://podminky.urs.cz/item/CS_URS_2024_01/113107172" TargetMode="External"/><Relationship Id="rId16" Type="http://schemas.openxmlformats.org/officeDocument/2006/relationships/hyperlink" Target="https://podminky.urs.cz/item/CS_URS_2024_01/151201112" TargetMode="External"/><Relationship Id="rId29" Type="http://schemas.openxmlformats.org/officeDocument/2006/relationships/hyperlink" Target="https://podminky.urs.cz/item/CS_URS_2024_01/359901111" TargetMode="External"/><Relationship Id="rId11" Type="http://schemas.openxmlformats.org/officeDocument/2006/relationships/hyperlink" Target="https://podminky.urs.cz/item/CS_URS_2024_01/133254103" TargetMode="External"/><Relationship Id="rId24" Type="http://schemas.openxmlformats.org/officeDocument/2006/relationships/hyperlink" Target="https://podminky.urs.cz/item/CS_URS_2024_01/174151101" TargetMode="External"/><Relationship Id="rId32" Type="http://schemas.openxmlformats.org/officeDocument/2006/relationships/hyperlink" Target="https://podminky.urs.cz/item/CS_URS_2024_01/382122314" TargetMode="External"/><Relationship Id="rId37" Type="http://schemas.openxmlformats.org/officeDocument/2006/relationships/hyperlink" Target="https://podminky.urs.cz/item/CS_URS_2024_01/452351111" TargetMode="External"/><Relationship Id="rId40" Type="http://schemas.openxmlformats.org/officeDocument/2006/relationships/hyperlink" Target="https://podminky.urs.cz/item/CS_URS_2024_01/871353121" TargetMode="External"/><Relationship Id="rId45" Type="http://schemas.openxmlformats.org/officeDocument/2006/relationships/hyperlink" Target="https://podminky.urs.cz/item/CS_URS_2024_01/894411111" TargetMode="External"/><Relationship Id="rId53" Type="http://schemas.openxmlformats.org/officeDocument/2006/relationships/hyperlink" Target="https://podminky.urs.cz/item/CS_URS_2024_01/919112114" TargetMode="External"/><Relationship Id="rId58" Type="http://schemas.openxmlformats.org/officeDocument/2006/relationships/hyperlink" Target="https://podminky.urs.cz/item/CS_URS_2024_01/997013861" TargetMode="External"/><Relationship Id="rId5" Type="http://schemas.openxmlformats.org/officeDocument/2006/relationships/hyperlink" Target="https://podminky.urs.cz/item/CS_URS_2024_01/115101201" TargetMode="External"/><Relationship Id="rId61" Type="http://schemas.openxmlformats.org/officeDocument/2006/relationships/hyperlink" Target="https://podminky.urs.cz/item/CS_URS_2024_01/998225111" TargetMode="External"/><Relationship Id="rId19" Type="http://schemas.openxmlformats.org/officeDocument/2006/relationships/hyperlink" Target="https://podminky.urs.cz/item/CS_URS_2024_01/162351103" TargetMode="External"/><Relationship Id="rId14" Type="http://schemas.openxmlformats.org/officeDocument/2006/relationships/hyperlink" Target="https://podminky.urs.cz/item/CS_URS_2024_01/151201102" TargetMode="External"/><Relationship Id="rId22" Type="http://schemas.openxmlformats.org/officeDocument/2006/relationships/hyperlink" Target="https://podminky.urs.cz/item/CS_URS_2024_01/171201231" TargetMode="External"/><Relationship Id="rId27" Type="http://schemas.openxmlformats.org/officeDocument/2006/relationships/hyperlink" Target="https://podminky.urs.cz/item/CS_URS_2024_01/181411121" TargetMode="External"/><Relationship Id="rId30" Type="http://schemas.openxmlformats.org/officeDocument/2006/relationships/hyperlink" Target="https://podminky.urs.cz/item/CS_URS_2024_01/359901211" TargetMode="External"/><Relationship Id="rId35" Type="http://schemas.openxmlformats.org/officeDocument/2006/relationships/hyperlink" Target="https://podminky.urs.cz/item/CS_URS_2024_01/452112122" TargetMode="External"/><Relationship Id="rId43" Type="http://schemas.openxmlformats.org/officeDocument/2006/relationships/hyperlink" Target="https://podminky.urs.cz/item/CS_URS_2024_01/894211111" TargetMode="External"/><Relationship Id="rId48" Type="http://schemas.openxmlformats.org/officeDocument/2006/relationships/hyperlink" Target="https://podminky.urs.cz/item/CS_URS_2024_01/894812333" TargetMode="External"/><Relationship Id="rId56" Type="http://schemas.openxmlformats.org/officeDocument/2006/relationships/hyperlink" Target="https://podminky.urs.cz/item/CS_URS_2024_01/997013511" TargetMode="External"/><Relationship Id="rId8" Type="http://schemas.openxmlformats.org/officeDocument/2006/relationships/hyperlink" Target="https://podminky.urs.cz/item/CS_URS_2024_01/121151113" TargetMode="External"/><Relationship Id="rId51" Type="http://schemas.openxmlformats.org/officeDocument/2006/relationships/hyperlink" Target="https://podminky.urs.cz/item/CS_URS_2024_01/899104112" TargetMode="External"/><Relationship Id="rId3" Type="http://schemas.openxmlformats.org/officeDocument/2006/relationships/hyperlink" Target="https://podminky.urs.cz/item/CS_URS_2024_01/113107182" TargetMode="External"/><Relationship Id="rId12" Type="http://schemas.openxmlformats.org/officeDocument/2006/relationships/hyperlink" Target="https://podminky.urs.cz/item/CS_URS_2024_01/139001101" TargetMode="External"/><Relationship Id="rId17" Type="http://schemas.openxmlformats.org/officeDocument/2006/relationships/hyperlink" Target="https://podminky.urs.cz/item/CS_URS_2024_01/151201201" TargetMode="External"/><Relationship Id="rId25" Type="http://schemas.openxmlformats.org/officeDocument/2006/relationships/hyperlink" Target="https://podminky.urs.cz/item/CS_URS_2024_01/175111101" TargetMode="External"/><Relationship Id="rId33" Type="http://schemas.openxmlformats.org/officeDocument/2006/relationships/hyperlink" Target="https://podminky.urs.cz/item/CS_URS_2024_01/451573111" TargetMode="External"/><Relationship Id="rId38" Type="http://schemas.openxmlformats.org/officeDocument/2006/relationships/hyperlink" Target="https://podminky.urs.cz/item/CS_URS_2024_01/452351112" TargetMode="External"/><Relationship Id="rId46" Type="http://schemas.openxmlformats.org/officeDocument/2006/relationships/hyperlink" Target="https://podminky.urs.cz/item/CS_URS_2024_01/894812315" TargetMode="External"/><Relationship Id="rId59" Type="http://schemas.openxmlformats.org/officeDocument/2006/relationships/hyperlink" Target="https://podminky.urs.cz/item/CS_URS_2024_01/997221645" TargetMode="External"/><Relationship Id="rId20" Type="http://schemas.openxmlformats.org/officeDocument/2006/relationships/hyperlink" Target="https://podminky.urs.cz/item/CS_URS_2024_01/162751117" TargetMode="External"/><Relationship Id="rId41" Type="http://schemas.openxmlformats.org/officeDocument/2006/relationships/hyperlink" Target="https://podminky.urs.cz/item/CS_URS_2024_01/871353123" TargetMode="External"/><Relationship Id="rId54" Type="http://schemas.openxmlformats.org/officeDocument/2006/relationships/hyperlink" Target="https://podminky.urs.cz/item/CS_URS_2024_01/919122132" TargetMode="External"/><Relationship Id="rId62" Type="http://schemas.openxmlformats.org/officeDocument/2006/relationships/hyperlink" Target="https://podminky.urs.cz/item/CS_URS_2024_01/998276101" TargetMode="External"/><Relationship Id="rId1" Type="http://schemas.openxmlformats.org/officeDocument/2006/relationships/hyperlink" Target="https://podminky.urs.cz/item/CS_URS_2024_01/113107162" TargetMode="External"/><Relationship Id="rId6" Type="http://schemas.openxmlformats.org/officeDocument/2006/relationships/hyperlink" Target="https://podminky.urs.cz/item/CS_URS_2024_01/115101301" TargetMode="External"/><Relationship Id="rId15" Type="http://schemas.openxmlformats.org/officeDocument/2006/relationships/hyperlink" Target="https://podminky.urs.cz/item/CS_URS_2024_01/151201111" TargetMode="External"/><Relationship Id="rId23" Type="http://schemas.openxmlformats.org/officeDocument/2006/relationships/hyperlink" Target="https://podminky.urs.cz/item/CS_URS_2024_01/171251201" TargetMode="External"/><Relationship Id="rId28" Type="http://schemas.openxmlformats.org/officeDocument/2006/relationships/hyperlink" Target="https://podminky.urs.cz/item/CS_URS_2024_01/358315114" TargetMode="External"/><Relationship Id="rId36" Type="http://schemas.openxmlformats.org/officeDocument/2006/relationships/hyperlink" Target="https://podminky.urs.cz/item/CS_URS_2024_01/452311151" TargetMode="External"/><Relationship Id="rId49" Type="http://schemas.openxmlformats.org/officeDocument/2006/relationships/hyperlink" Target="https://podminky.urs.cz/item/CS_URS_2024_01/894812339" TargetMode="External"/><Relationship Id="rId57" Type="http://schemas.openxmlformats.org/officeDocument/2006/relationships/hyperlink" Target="https://podminky.urs.cz/item/CS_URS_2024_01/997013509" TargetMode="External"/><Relationship Id="rId10" Type="http://schemas.openxmlformats.org/officeDocument/2006/relationships/hyperlink" Target="https://podminky.urs.cz/item/CS_URS_2024_01/132254204" TargetMode="External"/><Relationship Id="rId31" Type="http://schemas.openxmlformats.org/officeDocument/2006/relationships/hyperlink" Target="https://podminky.urs.cz/item/CS_URS_2024_01/382122124" TargetMode="External"/><Relationship Id="rId44" Type="http://schemas.openxmlformats.org/officeDocument/2006/relationships/hyperlink" Target="https://podminky.urs.cz/item/CS_URS_2024_01/894410232" TargetMode="External"/><Relationship Id="rId52" Type="http://schemas.openxmlformats.org/officeDocument/2006/relationships/hyperlink" Target="https://podminky.urs.cz/item/CS_URS_2024_01/916131212" TargetMode="External"/><Relationship Id="rId60" Type="http://schemas.openxmlformats.org/officeDocument/2006/relationships/hyperlink" Target="https://podminky.urs.cz/item/CS_URS_2024_01/997221873" TargetMode="External"/><Relationship Id="rId4" Type="http://schemas.openxmlformats.org/officeDocument/2006/relationships/hyperlink" Target="https://podminky.urs.cz/item/CS_URS_2024_01/113202111" TargetMode="External"/><Relationship Id="rId9" Type="http://schemas.openxmlformats.org/officeDocument/2006/relationships/hyperlink" Target="https://podminky.urs.cz/item/CS_URS_2024_01/131251204" TargetMode="Externa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162751117" TargetMode="External"/><Relationship Id="rId18" Type="http://schemas.openxmlformats.org/officeDocument/2006/relationships/hyperlink" Target="https://podminky.urs.cz/item/CS_URS_2024_01/181411131" TargetMode="External"/><Relationship Id="rId26" Type="http://schemas.openxmlformats.org/officeDocument/2006/relationships/hyperlink" Target="https://podminky.urs.cz/item/CS_URS_2024_01/564861111" TargetMode="External"/><Relationship Id="rId39" Type="http://schemas.openxmlformats.org/officeDocument/2006/relationships/hyperlink" Target="https://podminky.urs.cz/item/CS_URS_2024_01/914511112" TargetMode="External"/><Relationship Id="rId21" Type="http://schemas.openxmlformats.org/officeDocument/2006/relationships/hyperlink" Target="https://podminky.urs.cz/item/CS_URS_2024_01/184911161" TargetMode="External"/><Relationship Id="rId34" Type="http://schemas.openxmlformats.org/officeDocument/2006/relationships/hyperlink" Target="https://podminky.urs.cz/item/CS_URS_2024_01/577165122" TargetMode="External"/><Relationship Id="rId42" Type="http://schemas.openxmlformats.org/officeDocument/2006/relationships/hyperlink" Target="https://podminky.urs.cz/item/CS_URS_2024_01/916131213" TargetMode="External"/><Relationship Id="rId47" Type="http://schemas.openxmlformats.org/officeDocument/2006/relationships/hyperlink" Target="https://podminky.urs.cz/item/CS_URS_2024_01/997221551" TargetMode="External"/><Relationship Id="rId50" Type="http://schemas.openxmlformats.org/officeDocument/2006/relationships/hyperlink" Target="https://podminky.urs.cz/item/CS_URS_2024_01/997221579" TargetMode="External"/><Relationship Id="rId55" Type="http://schemas.openxmlformats.org/officeDocument/2006/relationships/drawing" Target="../drawings/drawing15.xml"/><Relationship Id="rId7" Type="http://schemas.openxmlformats.org/officeDocument/2006/relationships/hyperlink" Target="https://podminky.urs.cz/item/CS_URS_2024_01/162201405" TargetMode="External"/><Relationship Id="rId2" Type="http://schemas.openxmlformats.org/officeDocument/2006/relationships/hyperlink" Target="https://podminky.urs.cz/item/CS_URS_2024_01/112251101" TargetMode="External"/><Relationship Id="rId16" Type="http://schemas.openxmlformats.org/officeDocument/2006/relationships/hyperlink" Target="https://podminky.urs.cz/item/CS_URS_2024_01/171251201" TargetMode="External"/><Relationship Id="rId29" Type="http://schemas.openxmlformats.org/officeDocument/2006/relationships/hyperlink" Target="https://podminky.urs.cz/item/CS_URS_2024_01/573191111" TargetMode="External"/><Relationship Id="rId11" Type="http://schemas.openxmlformats.org/officeDocument/2006/relationships/hyperlink" Target="https://podminky.urs.cz/item/CS_URS_2024_01/162301961" TargetMode="External"/><Relationship Id="rId24" Type="http://schemas.openxmlformats.org/officeDocument/2006/relationships/hyperlink" Target="https://podminky.urs.cz/item/CS_URS_2024_01/434313115" TargetMode="External"/><Relationship Id="rId32" Type="http://schemas.openxmlformats.org/officeDocument/2006/relationships/hyperlink" Target="https://podminky.urs.cz/item/CS_URS_2024_01/577134121" TargetMode="External"/><Relationship Id="rId37" Type="http://schemas.openxmlformats.org/officeDocument/2006/relationships/hyperlink" Target="https://podminky.urs.cz/item/CS_URS_2024_01/912111112" TargetMode="External"/><Relationship Id="rId40" Type="http://schemas.openxmlformats.org/officeDocument/2006/relationships/hyperlink" Target="https://podminky.urs.cz/item/CS_URS_2024_01/915111112" TargetMode="External"/><Relationship Id="rId45" Type="http://schemas.openxmlformats.org/officeDocument/2006/relationships/hyperlink" Target="https://podminky.urs.cz/item/CS_URS_2024_01/919121112" TargetMode="External"/><Relationship Id="rId53" Type="http://schemas.openxmlformats.org/officeDocument/2006/relationships/hyperlink" Target="https://podminky.urs.cz/item/CS_URS_2024_01/998225111" TargetMode="External"/><Relationship Id="rId5" Type="http://schemas.openxmlformats.org/officeDocument/2006/relationships/hyperlink" Target="https://podminky.urs.cz/item/CS_URS_2024_01/122151401" TargetMode="External"/><Relationship Id="rId10" Type="http://schemas.openxmlformats.org/officeDocument/2006/relationships/hyperlink" Target="https://podminky.urs.cz/item/CS_URS_2024_01/162301941" TargetMode="External"/><Relationship Id="rId19" Type="http://schemas.openxmlformats.org/officeDocument/2006/relationships/hyperlink" Target="https://podminky.urs.cz/item/CS_URS_2024_01/181951112" TargetMode="External"/><Relationship Id="rId31" Type="http://schemas.openxmlformats.org/officeDocument/2006/relationships/hyperlink" Target="https://podminky.urs.cz/item/CS_URS_2024_01/577134111" TargetMode="External"/><Relationship Id="rId44" Type="http://schemas.openxmlformats.org/officeDocument/2006/relationships/hyperlink" Target="https://podminky.urs.cz/item/CS_URS_2024_01/916991121" TargetMode="External"/><Relationship Id="rId52" Type="http://schemas.openxmlformats.org/officeDocument/2006/relationships/hyperlink" Target="https://podminky.urs.cz/item/CS_URS_2024_01/997221875" TargetMode="External"/><Relationship Id="rId4" Type="http://schemas.openxmlformats.org/officeDocument/2006/relationships/hyperlink" Target="https://podminky.urs.cz/item/CS_URS_2024_01/113202111" TargetMode="External"/><Relationship Id="rId9" Type="http://schemas.openxmlformats.org/officeDocument/2006/relationships/hyperlink" Target="https://podminky.urs.cz/item/CS_URS_2024_01/162201421" TargetMode="External"/><Relationship Id="rId14" Type="http://schemas.openxmlformats.org/officeDocument/2006/relationships/hyperlink" Target="https://podminky.urs.cz/item/CS_URS_2024_01/162751119" TargetMode="External"/><Relationship Id="rId22" Type="http://schemas.openxmlformats.org/officeDocument/2006/relationships/hyperlink" Target="https://podminky.urs.cz/item/CS_URS_2024_01/184911311" TargetMode="External"/><Relationship Id="rId27" Type="http://schemas.openxmlformats.org/officeDocument/2006/relationships/hyperlink" Target="https://podminky.urs.cz/item/CS_URS_2024_01/567122111" TargetMode="External"/><Relationship Id="rId30" Type="http://schemas.openxmlformats.org/officeDocument/2006/relationships/hyperlink" Target="https://podminky.urs.cz/item/CS_URS_2024_01/573211111" TargetMode="External"/><Relationship Id="rId35" Type="http://schemas.openxmlformats.org/officeDocument/2006/relationships/hyperlink" Target="https://podminky.urs.cz/item/CS_URS_2024_01/596211110" TargetMode="External"/><Relationship Id="rId43" Type="http://schemas.openxmlformats.org/officeDocument/2006/relationships/hyperlink" Target="https://podminky.urs.cz/item/CS_URS_2024_01/916231213" TargetMode="External"/><Relationship Id="rId48" Type="http://schemas.openxmlformats.org/officeDocument/2006/relationships/hyperlink" Target="https://podminky.urs.cz/item/CS_URS_2024_01/997221559" TargetMode="External"/><Relationship Id="rId8" Type="http://schemas.openxmlformats.org/officeDocument/2006/relationships/hyperlink" Target="https://podminky.urs.cz/item/CS_URS_2024_01/162201415" TargetMode="External"/><Relationship Id="rId51" Type="http://schemas.openxmlformats.org/officeDocument/2006/relationships/hyperlink" Target="https://podminky.urs.cz/item/CS_URS_2024_01/997221861" TargetMode="External"/><Relationship Id="rId3" Type="http://schemas.openxmlformats.org/officeDocument/2006/relationships/hyperlink" Target="https://podminky.urs.cz/item/CS_URS_2024_01/113154114" TargetMode="External"/><Relationship Id="rId12" Type="http://schemas.openxmlformats.org/officeDocument/2006/relationships/hyperlink" Target="https://podminky.urs.cz/item/CS_URS_2024_01/162301971" TargetMode="External"/><Relationship Id="rId17" Type="http://schemas.openxmlformats.org/officeDocument/2006/relationships/hyperlink" Target="https://podminky.urs.cz/item/CS_URS_2024_01/181351003" TargetMode="External"/><Relationship Id="rId25" Type="http://schemas.openxmlformats.org/officeDocument/2006/relationships/hyperlink" Target="https://podminky.urs.cz/item/CS_URS_2024_01/564851111" TargetMode="External"/><Relationship Id="rId33" Type="http://schemas.openxmlformats.org/officeDocument/2006/relationships/hyperlink" Target="https://podminky.urs.cz/item/CS_URS_2024_01/577145112" TargetMode="External"/><Relationship Id="rId38" Type="http://schemas.openxmlformats.org/officeDocument/2006/relationships/hyperlink" Target="https://podminky.urs.cz/item/CS_URS_2024_01/914111112" TargetMode="External"/><Relationship Id="rId46" Type="http://schemas.openxmlformats.org/officeDocument/2006/relationships/hyperlink" Target="https://podminky.urs.cz/item/CS_URS_2024_01/919735111" TargetMode="External"/><Relationship Id="rId20" Type="http://schemas.openxmlformats.org/officeDocument/2006/relationships/hyperlink" Target="https://podminky.urs.cz/item/CS_URS_2024_01/184911151" TargetMode="External"/><Relationship Id="rId41" Type="http://schemas.openxmlformats.org/officeDocument/2006/relationships/hyperlink" Target="https://podminky.urs.cz/item/CS_URS_2024_01/915131112" TargetMode="External"/><Relationship Id="rId54" Type="http://schemas.openxmlformats.org/officeDocument/2006/relationships/hyperlink" Target="https://podminky.urs.cz/item/CS_URS_2024_01/783009411" TargetMode="External"/><Relationship Id="rId1" Type="http://schemas.openxmlformats.org/officeDocument/2006/relationships/hyperlink" Target="https://podminky.urs.cz/item/CS_URS_2024_01/112101121" TargetMode="External"/><Relationship Id="rId6" Type="http://schemas.openxmlformats.org/officeDocument/2006/relationships/hyperlink" Target="https://podminky.urs.cz/item/CS_URS_2024_01/122251104" TargetMode="External"/><Relationship Id="rId15" Type="http://schemas.openxmlformats.org/officeDocument/2006/relationships/hyperlink" Target="https://podminky.urs.cz/item/CS_URS_2024_01/171201231" TargetMode="External"/><Relationship Id="rId23" Type="http://schemas.openxmlformats.org/officeDocument/2006/relationships/hyperlink" Target="https://podminky.urs.cz/item/CS_URS_2024_01/339921113" TargetMode="External"/><Relationship Id="rId28" Type="http://schemas.openxmlformats.org/officeDocument/2006/relationships/hyperlink" Target="https://podminky.urs.cz/item/CS_URS_2024_01/567122112" TargetMode="External"/><Relationship Id="rId36" Type="http://schemas.openxmlformats.org/officeDocument/2006/relationships/hyperlink" Target="https://podminky.urs.cz/item/CS_URS_2024_01/911121111" TargetMode="External"/><Relationship Id="rId49" Type="http://schemas.openxmlformats.org/officeDocument/2006/relationships/hyperlink" Target="https://podminky.urs.cz/item/CS_URS_2024_01/997221571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podminky.urs.cz/item/CS_URS_2024_01/070001000" TargetMode="External"/><Relationship Id="rId3" Type="http://schemas.openxmlformats.org/officeDocument/2006/relationships/hyperlink" Target="https://podminky.urs.cz/item/CS_URS_2024_01/013254000" TargetMode="External"/><Relationship Id="rId7" Type="http://schemas.openxmlformats.org/officeDocument/2006/relationships/hyperlink" Target="https://podminky.urs.cz/item/CS_URS_2024_01/043103000" TargetMode="External"/><Relationship Id="rId2" Type="http://schemas.openxmlformats.org/officeDocument/2006/relationships/hyperlink" Target="https://podminky.urs.cz/item/CS_URS_2024_01/012303000" TargetMode="External"/><Relationship Id="rId1" Type="http://schemas.openxmlformats.org/officeDocument/2006/relationships/hyperlink" Target="https://podminky.urs.cz/item/CS_URS_2024_01/012203000" TargetMode="External"/><Relationship Id="rId6" Type="http://schemas.openxmlformats.org/officeDocument/2006/relationships/hyperlink" Target="https://podminky.urs.cz/item/CS_URS_2024_01/043144000" TargetMode="External"/><Relationship Id="rId5" Type="http://schemas.openxmlformats.org/officeDocument/2006/relationships/hyperlink" Target="https://podminky.urs.cz/item/CS_URS_2024_01/030001000" TargetMode="External"/><Relationship Id="rId4" Type="http://schemas.openxmlformats.org/officeDocument/2006/relationships/hyperlink" Target="https://podminky.urs.cz/item/CS_URS_2024_01/013294000" TargetMode="External"/><Relationship Id="rId9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997013869" TargetMode="External"/><Relationship Id="rId21" Type="http://schemas.openxmlformats.org/officeDocument/2006/relationships/hyperlink" Target="https://podminky.urs.cz/item/CS_URS_2024_01/311113142" TargetMode="External"/><Relationship Id="rId42" Type="http://schemas.openxmlformats.org/officeDocument/2006/relationships/hyperlink" Target="https://podminky.urs.cz/item/CS_URS_2024_01/612142001" TargetMode="External"/><Relationship Id="rId63" Type="http://schemas.openxmlformats.org/officeDocument/2006/relationships/hyperlink" Target="https://podminky.urs.cz/item/CS_URS_2025_01/631311214" TargetMode="External"/><Relationship Id="rId84" Type="http://schemas.openxmlformats.org/officeDocument/2006/relationships/hyperlink" Target="https://podminky.urs.cz/item/CS_URS_2024_01/965043331" TargetMode="External"/><Relationship Id="rId138" Type="http://schemas.openxmlformats.org/officeDocument/2006/relationships/hyperlink" Target="https://podminky.urs.cz/item/CS_URS_2024_01/998712111" TargetMode="External"/><Relationship Id="rId159" Type="http://schemas.openxmlformats.org/officeDocument/2006/relationships/hyperlink" Target="https://podminky.urs.cz/item/CS_URS_2024_01/763121422" TargetMode="External"/><Relationship Id="rId170" Type="http://schemas.openxmlformats.org/officeDocument/2006/relationships/hyperlink" Target="https://podminky.urs.cz/item/CS_URS_2024_01/766691812" TargetMode="External"/><Relationship Id="rId191" Type="http://schemas.openxmlformats.org/officeDocument/2006/relationships/hyperlink" Target="https://podminky.urs.cz/item/CS_URS_2024_01/777131109" TargetMode="External"/><Relationship Id="rId107" Type="http://schemas.openxmlformats.org/officeDocument/2006/relationships/hyperlink" Target="https://podminky.urs.cz/item/CS_URS_2024_01/985311113" TargetMode="External"/><Relationship Id="rId11" Type="http://schemas.openxmlformats.org/officeDocument/2006/relationships/hyperlink" Target="https://podminky.urs.cz/item/CS_URS_2024_01/211971110" TargetMode="External"/><Relationship Id="rId32" Type="http://schemas.openxmlformats.org/officeDocument/2006/relationships/hyperlink" Target="https://podminky.urs.cz/item/CS_URS_2024_01/317168024" TargetMode="External"/><Relationship Id="rId53" Type="http://schemas.openxmlformats.org/officeDocument/2006/relationships/hyperlink" Target="https://podminky.urs.cz/item/CS_URS_2024_01/631311125" TargetMode="External"/><Relationship Id="rId74" Type="http://schemas.openxmlformats.org/officeDocument/2006/relationships/hyperlink" Target="https://podminky.urs.cz/item/CS_URS_2024_01/953312112" TargetMode="External"/><Relationship Id="rId128" Type="http://schemas.openxmlformats.org/officeDocument/2006/relationships/hyperlink" Target="https://podminky.urs.cz/item/CS_URS_2024_01/998711111" TargetMode="External"/><Relationship Id="rId149" Type="http://schemas.openxmlformats.org/officeDocument/2006/relationships/hyperlink" Target="https://podminky.urs.cz/item/CS_URS_2024_01/725291652" TargetMode="External"/><Relationship Id="rId5" Type="http://schemas.openxmlformats.org/officeDocument/2006/relationships/hyperlink" Target="https://podminky.urs.cz/item/CS_URS_2024_01/162751117" TargetMode="External"/><Relationship Id="rId95" Type="http://schemas.openxmlformats.org/officeDocument/2006/relationships/hyperlink" Target="https://podminky.urs.cz/item/CS_URS_2024_01/971052551" TargetMode="External"/><Relationship Id="rId160" Type="http://schemas.openxmlformats.org/officeDocument/2006/relationships/hyperlink" Target="https://podminky.urs.cz/item/CS_URS_2024_01/763121426" TargetMode="External"/><Relationship Id="rId181" Type="http://schemas.openxmlformats.org/officeDocument/2006/relationships/hyperlink" Target="https://podminky.urs.cz/item/CS_URS_2024_01/771161011" TargetMode="External"/><Relationship Id="rId22" Type="http://schemas.openxmlformats.org/officeDocument/2006/relationships/hyperlink" Target="https://podminky.urs.cz/item/CS_URS_2024_01/311235101" TargetMode="External"/><Relationship Id="rId43" Type="http://schemas.openxmlformats.org/officeDocument/2006/relationships/hyperlink" Target="https://podminky.urs.cz/item/CS_URS_2024_01/619991011" TargetMode="External"/><Relationship Id="rId64" Type="http://schemas.openxmlformats.org/officeDocument/2006/relationships/hyperlink" Target="https://podminky.urs.cz/item/CS_URS_2025_01/631311214" TargetMode="External"/><Relationship Id="rId118" Type="http://schemas.openxmlformats.org/officeDocument/2006/relationships/hyperlink" Target="https://podminky.urs.cz/item/CS_URS_2024_01/997013631" TargetMode="External"/><Relationship Id="rId139" Type="http://schemas.openxmlformats.org/officeDocument/2006/relationships/hyperlink" Target="https://podminky.urs.cz/item/CS_URS_2024_01/713121111" TargetMode="External"/><Relationship Id="rId85" Type="http://schemas.openxmlformats.org/officeDocument/2006/relationships/hyperlink" Target="https://podminky.urs.cz/item/CS_URS_2024_01/965043341" TargetMode="External"/><Relationship Id="rId150" Type="http://schemas.openxmlformats.org/officeDocument/2006/relationships/hyperlink" Target="https://podminky.urs.cz/item/CS_URS_2024_01/725291653" TargetMode="External"/><Relationship Id="rId171" Type="http://schemas.openxmlformats.org/officeDocument/2006/relationships/hyperlink" Target="https://podminky.urs.cz/item/CS_URS_2024_01/998766211" TargetMode="External"/><Relationship Id="rId192" Type="http://schemas.openxmlformats.org/officeDocument/2006/relationships/hyperlink" Target="https://podminky.urs.cz/item/CS_URS_2024_01/777611101" TargetMode="External"/><Relationship Id="rId12" Type="http://schemas.openxmlformats.org/officeDocument/2006/relationships/hyperlink" Target="https://podminky.urs.cz/item/CS_URS_2024_01/212572121" TargetMode="External"/><Relationship Id="rId33" Type="http://schemas.openxmlformats.org/officeDocument/2006/relationships/hyperlink" Target="https://podminky.urs.cz/item/CS_URS_2024_01/317168052" TargetMode="External"/><Relationship Id="rId108" Type="http://schemas.openxmlformats.org/officeDocument/2006/relationships/hyperlink" Target="https://podminky.urs.cz/item/CS_URS_2024_01/941311111" TargetMode="External"/><Relationship Id="rId129" Type="http://schemas.openxmlformats.org/officeDocument/2006/relationships/hyperlink" Target="https://podminky.urs.cz/item/CS_URS_2024_01/712311111" TargetMode="External"/><Relationship Id="rId54" Type="http://schemas.openxmlformats.org/officeDocument/2006/relationships/hyperlink" Target="https://podminky.urs.cz/item/CS_URS_2024_01/631311133" TargetMode="External"/><Relationship Id="rId75" Type="http://schemas.openxmlformats.org/officeDocument/2006/relationships/hyperlink" Target="https://podminky.urs.cz/item/CS_URS_2024_01/953943211" TargetMode="External"/><Relationship Id="rId96" Type="http://schemas.openxmlformats.org/officeDocument/2006/relationships/hyperlink" Target="https://podminky.urs.cz/item/CS_URS_2024_01/972055241" TargetMode="External"/><Relationship Id="rId140" Type="http://schemas.openxmlformats.org/officeDocument/2006/relationships/hyperlink" Target="https://podminky.urs.cz/item/CS_URS_2024_01/713121111" TargetMode="External"/><Relationship Id="rId161" Type="http://schemas.openxmlformats.org/officeDocument/2006/relationships/hyperlink" Target="https://podminky.urs.cz/item/CS_URS_2024_01/763121433" TargetMode="External"/><Relationship Id="rId182" Type="http://schemas.openxmlformats.org/officeDocument/2006/relationships/hyperlink" Target="https://podminky.urs.cz/item/CS_URS_2024_01/771474114" TargetMode="External"/><Relationship Id="rId6" Type="http://schemas.openxmlformats.org/officeDocument/2006/relationships/hyperlink" Target="https://podminky.urs.cz/item/CS_URS_2024_01/162751119" TargetMode="External"/><Relationship Id="rId23" Type="http://schemas.openxmlformats.org/officeDocument/2006/relationships/hyperlink" Target="https://podminky.urs.cz/item/CS_URS_2024_01/311236101" TargetMode="External"/><Relationship Id="rId119" Type="http://schemas.openxmlformats.org/officeDocument/2006/relationships/hyperlink" Target="https://podminky.urs.cz/item/CS_URS_2024_01/998011001" TargetMode="External"/><Relationship Id="rId44" Type="http://schemas.openxmlformats.org/officeDocument/2006/relationships/hyperlink" Target="https://podminky.urs.cz/item/CS_URS_2024_01/621211041" TargetMode="External"/><Relationship Id="rId65" Type="http://schemas.openxmlformats.org/officeDocument/2006/relationships/hyperlink" Target="https://podminky.urs.cz/item/CS_URS_2025_01/631311214" TargetMode="External"/><Relationship Id="rId86" Type="http://schemas.openxmlformats.org/officeDocument/2006/relationships/hyperlink" Target="https://podminky.urs.cz/item/CS_URS_2024_01/965043441" TargetMode="External"/><Relationship Id="rId130" Type="http://schemas.openxmlformats.org/officeDocument/2006/relationships/hyperlink" Target="https://podminky.urs.cz/item/CS_URS_2024_01/712341559" TargetMode="External"/><Relationship Id="rId151" Type="http://schemas.openxmlformats.org/officeDocument/2006/relationships/hyperlink" Target="https://podminky.urs.cz/item/CS_URS_2024_01/725291654" TargetMode="External"/><Relationship Id="rId172" Type="http://schemas.openxmlformats.org/officeDocument/2006/relationships/hyperlink" Target="https://podminky.urs.cz/item/CS_URS_2024_01/767114825" TargetMode="External"/><Relationship Id="rId193" Type="http://schemas.openxmlformats.org/officeDocument/2006/relationships/hyperlink" Target="https://podminky.urs.cz/item/CS_URS_2024_01/777611143" TargetMode="External"/><Relationship Id="rId13" Type="http://schemas.openxmlformats.org/officeDocument/2006/relationships/hyperlink" Target="https://podminky.urs.cz/item/CS_URS_2024_01/212755218" TargetMode="External"/><Relationship Id="rId109" Type="http://schemas.openxmlformats.org/officeDocument/2006/relationships/hyperlink" Target="https://podminky.urs.cz/item/CS_URS_2024_01/941311811" TargetMode="External"/><Relationship Id="rId34" Type="http://schemas.openxmlformats.org/officeDocument/2006/relationships/hyperlink" Target="https://podminky.urs.cz/item/CS_URS_2024_01/317168053" TargetMode="External"/><Relationship Id="rId55" Type="http://schemas.openxmlformats.org/officeDocument/2006/relationships/hyperlink" Target="https://podminky.urs.cz/item/CS_URS_2024_01/631311135" TargetMode="External"/><Relationship Id="rId76" Type="http://schemas.openxmlformats.org/officeDocument/2006/relationships/hyperlink" Target="https://podminky.urs.cz/item/CS_URS_2024_01/953943212" TargetMode="External"/><Relationship Id="rId97" Type="http://schemas.openxmlformats.org/officeDocument/2006/relationships/hyperlink" Target="https://podminky.urs.cz/item/CS_URS_2024_01/977151111" TargetMode="External"/><Relationship Id="rId120" Type="http://schemas.openxmlformats.org/officeDocument/2006/relationships/hyperlink" Target="https://podminky.urs.cz/item/CS_URS_2024_01/711111011" TargetMode="External"/><Relationship Id="rId141" Type="http://schemas.openxmlformats.org/officeDocument/2006/relationships/hyperlink" Target="https://podminky.urs.cz/item/CS_URS_2024_01/713121121" TargetMode="External"/><Relationship Id="rId7" Type="http://schemas.openxmlformats.org/officeDocument/2006/relationships/hyperlink" Target="https://podminky.urs.cz/item/CS_URS_2024_01/167151101" TargetMode="External"/><Relationship Id="rId162" Type="http://schemas.openxmlformats.org/officeDocument/2006/relationships/hyperlink" Target="https://podminky.urs.cz/item/CS_URS_2024_01/763131432" TargetMode="External"/><Relationship Id="rId183" Type="http://schemas.openxmlformats.org/officeDocument/2006/relationships/hyperlink" Target="https://podminky.urs.cz/item/CS_URS_2025_01/771575711" TargetMode="External"/><Relationship Id="rId2" Type="http://schemas.openxmlformats.org/officeDocument/2006/relationships/hyperlink" Target="https://podminky.urs.cz/item/CS_URS_2024_01/132251253" TargetMode="External"/><Relationship Id="rId29" Type="http://schemas.openxmlformats.org/officeDocument/2006/relationships/hyperlink" Target="https://podminky.urs.cz/item/CS_URS_2024_01/317168021" TargetMode="External"/><Relationship Id="rId24" Type="http://schemas.openxmlformats.org/officeDocument/2006/relationships/hyperlink" Target="https://podminky.urs.cz/item/CS_URS_2024_01/311236111" TargetMode="External"/><Relationship Id="rId40" Type="http://schemas.openxmlformats.org/officeDocument/2006/relationships/hyperlink" Target="https://podminky.urs.cz/item/CS_URS_2024_01/411362021" TargetMode="External"/><Relationship Id="rId45" Type="http://schemas.openxmlformats.org/officeDocument/2006/relationships/hyperlink" Target="https://podminky.urs.cz/item/CS_URS_2024_01/622211011" TargetMode="External"/><Relationship Id="rId66" Type="http://schemas.openxmlformats.org/officeDocument/2006/relationships/hyperlink" Target="https://podminky.urs.cz/item/CS_URS_2024_01/632481212" TargetMode="External"/><Relationship Id="rId87" Type="http://schemas.openxmlformats.org/officeDocument/2006/relationships/hyperlink" Target="https://podminky.urs.cz/item/CS_URS_2024_01/965049111" TargetMode="External"/><Relationship Id="rId110" Type="http://schemas.openxmlformats.org/officeDocument/2006/relationships/hyperlink" Target="https://podminky.urs.cz/item/CS_URS_2024_01/949101111" TargetMode="External"/><Relationship Id="rId115" Type="http://schemas.openxmlformats.org/officeDocument/2006/relationships/hyperlink" Target="https://podminky.urs.cz/item/CS_URS_2024_01/997013511" TargetMode="External"/><Relationship Id="rId131" Type="http://schemas.openxmlformats.org/officeDocument/2006/relationships/hyperlink" Target="https://podminky.urs.cz/item/CS_URS_2024_01/712363604" TargetMode="External"/><Relationship Id="rId136" Type="http://schemas.openxmlformats.org/officeDocument/2006/relationships/hyperlink" Target="https://podminky.urs.cz/item/CS_URS_2024_01/712771401" TargetMode="External"/><Relationship Id="rId157" Type="http://schemas.openxmlformats.org/officeDocument/2006/relationships/hyperlink" Target="https://podminky.urs.cz/item/CS_URS_2024_01/998725211" TargetMode="External"/><Relationship Id="rId178" Type="http://schemas.openxmlformats.org/officeDocument/2006/relationships/hyperlink" Target="https://podminky.urs.cz/item/CS_URS_2024_01/998767211" TargetMode="External"/><Relationship Id="rId61" Type="http://schemas.openxmlformats.org/officeDocument/2006/relationships/hyperlink" Target="https://podminky.urs.cz/item/CS_URS_2024_01/632450132" TargetMode="External"/><Relationship Id="rId82" Type="http://schemas.openxmlformats.org/officeDocument/2006/relationships/hyperlink" Target="https://podminky.urs.cz/item/CS_URS_2024_01/965042221" TargetMode="External"/><Relationship Id="rId152" Type="http://schemas.openxmlformats.org/officeDocument/2006/relationships/hyperlink" Target="https://podminky.urs.cz/item/CS_URS_2024_01/725291664" TargetMode="External"/><Relationship Id="rId173" Type="http://schemas.openxmlformats.org/officeDocument/2006/relationships/hyperlink" Target="https://podminky.urs.cz/item/CS_URS_2024_01/767122812" TargetMode="External"/><Relationship Id="rId194" Type="http://schemas.openxmlformats.org/officeDocument/2006/relationships/hyperlink" Target="https://podminky.urs.cz/item/CS_URS_2024_01/777611161" TargetMode="External"/><Relationship Id="rId199" Type="http://schemas.openxmlformats.org/officeDocument/2006/relationships/hyperlink" Target="https://podminky.urs.cz/item/CS_URS_2024_01/998781111" TargetMode="External"/><Relationship Id="rId203" Type="http://schemas.openxmlformats.org/officeDocument/2006/relationships/drawing" Target="../drawings/drawing2.xml"/><Relationship Id="rId19" Type="http://schemas.openxmlformats.org/officeDocument/2006/relationships/hyperlink" Target="https://podminky.urs.cz/item/CS_URS_2024_01/279361821" TargetMode="External"/><Relationship Id="rId14" Type="http://schemas.openxmlformats.org/officeDocument/2006/relationships/hyperlink" Target="https://podminky.urs.cz/item/CS_URS_2024_01/278361821" TargetMode="External"/><Relationship Id="rId30" Type="http://schemas.openxmlformats.org/officeDocument/2006/relationships/hyperlink" Target="https://podminky.urs.cz/item/CS_URS_2024_01/317168022" TargetMode="External"/><Relationship Id="rId35" Type="http://schemas.openxmlformats.org/officeDocument/2006/relationships/hyperlink" Target="https://podminky.urs.cz/item/CS_URS_2024_01/317168059" TargetMode="External"/><Relationship Id="rId56" Type="http://schemas.openxmlformats.org/officeDocument/2006/relationships/hyperlink" Target="https://podminky.urs.cz/item/CS_URS_2024_01/631319011" TargetMode="External"/><Relationship Id="rId77" Type="http://schemas.openxmlformats.org/officeDocument/2006/relationships/hyperlink" Target="https://podminky.urs.cz/item/CS_URS_2024_01/961055111" TargetMode="External"/><Relationship Id="rId100" Type="http://schemas.openxmlformats.org/officeDocument/2006/relationships/hyperlink" Target="https://podminky.urs.cz/item/CS_URS_2024_01/977151116" TargetMode="External"/><Relationship Id="rId105" Type="http://schemas.openxmlformats.org/officeDocument/2006/relationships/hyperlink" Target="https://podminky.urs.cz/item/CS_URS_2024_01/985121122" TargetMode="External"/><Relationship Id="rId126" Type="http://schemas.openxmlformats.org/officeDocument/2006/relationships/hyperlink" Target="https://podminky.urs.cz/item/CS_URS_2024_01/711491271" TargetMode="External"/><Relationship Id="rId147" Type="http://schemas.openxmlformats.org/officeDocument/2006/relationships/hyperlink" Target="https://podminky.urs.cz/item/CS_URS_2024_01/721233214" TargetMode="External"/><Relationship Id="rId168" Type="http://schemas.openxmlformats.org/officeDocument/2006/relationships/hyperlink" Target="https://podminky.urs.cz/item/CS_URS_2024_01/764002851" TargetMode="External"/><Relationship Id="rId8" Type="http://schemas.openxmlformats.org/officeDocument/2006/relationships/hyperlink" Target="https://podminky.urs.cz/item/CS_URS_2024_01/171201231" TargetMode="External"/><Relationship Id="rId51" Type="http://schemas.openxmlformats.org/officeDocument/2006/relationships/hyperlink" Target="https://podminky.urs.cz/item/CS_URS_2024_01/631311113" TargetMode="External"/><Relationship Id="rId72" Type="http://schemas.openxmlformats.org/officeDocument/2006/relationships/hyperlink" Target="https://podminky.urs.cz/item/CS_URS_2024_01/637121116" TargetMode="External"/><Relationship Id="rId93" Type="http://schemas.openxmlformats.org/officeDocument/2006/relationships/hyperlink" Target="https://podminky.urs.cz/item/CS_URS_2024_01/971052361" TargetMode="External"/><Relationship Id="rId98" Type="http://schemas.openxmlformats.org/officeDocument/2006/relationships/hyperlink" Target="https://podminky.urs.cz/item/CS_URS_2024_01/977151112" TargetMode="External"/><Relationship Id="rId121" Type="http://schemas.openxmlformats.org/officeDocument/2006/relationships/hyperlink" Target="https://podminky.urs.cz/item/CS_URS_2024_01/711112011" TargetMode="External"/><Relationship Id="rId142" Type="http://schemas.openxmlformats.org/officeDocument/2006/relationships/hyperlink" Target="https://podminky.urs.cz/item/CS_URS_2024_01/713131145" TargetMode="External"/><Relationship Id="rId163" Type="http://schemas.openxmlformats.org/officeDocument/2006/relationships/hyperlink" Target="https://podminky.urs.cz/item/CS_URS_2024_01/763135101" TargetMode="External"/><Relationship Id="rId184" Type="http://schemas.openxmlformats.org/officeDocument/2006/relationships/hyperlink" Target="https://podminky.urs.cz/item/CS_URS_2024_01/771575713" TargetMode="External"/><Relationship Id="rId189" Type="http://schemas.openxmlformats.org/officeDocument/2006/relationships/hyperlink" Target="https://podminky.urs.cz/item/CS_URS_2024_01/998771111" TargetMode="External"/><Relationship Id="rId3" Type="http://schemas.openxmlformats.org/officeDocument/2006/relationships/hyperlink" Target="https://podminky.urs.cz/item/CS_URS_2024_01/139711111" TargetMode="External"/><Relationship Id="rId25" Type="http://schemas.openxmlformats.org/officeDocument/2006/relationships/hyperlink" Target="https://podminky.urs.cz/item/CS_URS_2024_01/311237161" TargetMode="External"/><Relationship Id="rId46" Type="http://schemas.openxmlformats.org/officeDocument/2006/relationships/hyperlink" Target="https://podminky.urs.cz/item/CS_URS_2024_01/621211021" TargetMode="External"/><Relationship Id="rId67" Type="http://schemas.openxmlformats.org/officeDocument/2006/relationships/hyperlink" Target="https://podminky.urs.cz/item/CS_URS_2024_01/632481213" TargetMode="External"/><Relationship Id="rId116" Type="http://schemas.openxmlformats.org/officeDocument/2006/relationships/hyperlink" Target="https://podminky.urs.cz/item/CS_URS_2024_01/997013509" TargetMode="External"/><Relationship Id="rId137" Type="http://schemas.openxmlformats.org/officeDocument/2006/relationships/hyperlink" Target="https://podminky.urs.cz/item/CS_URS_2024_01/712771521" TargetMode="External"/><Relationship Id="rId158" Type="http://schemas.openxmlformats.org/officeDocument/2006/relationships/hyperlink" Target="https://podminky.urs.cz/item/CS_URS_2024_01/998762111" TargetMode="External"/><Relationship Id="rId20" Type="http://schemas.openxmlformats.org/officeDocument/2006/relationships/hyperlink" Target="https://podminky.urs.cz/item/CS_URS_2024_01/311113134" TargetMode="External"/><Relationship Id="rId41" Type="http://schemas.openxmlformats.org/officeDocument/2006/relationships/hyperlink" Target="https://podminky.urs.cz/item/CS_URS_2024_01/413941123" TargetMode="External"/><Relationship Id="rId62" Type="http://schemas.openxmlformats.org/officeDocument/2006/relationships/hyperlink" Target="https://podminky.urs.cz/item/CS_URS_2024_01/632450134" TargetMode="External"/><Relationship Id="rId83" Type="http://schemas.openxmlformats.org/officeDocument/2006/relationships/hyperlink" Target="https://podminky.urs.cz/item/CS_URS_2024_01/965042231" TargetMode="External"/><Relationship Id="rId88" Type="http://schemas.openxmlformats.org/officeDocument/2006/relationships/hyperlink" Target="https://podminky.urs.cz/item/CS_URS_2024_01/966080115" TargetMode="External"/><Relationship Id="rId111" Type="http://schemas.openxmlformats.org/officeDocument/2006/relationships/hyperlink" Target="https://podminky.urs.cz/item/CS_URS_2024_01/949101112" TargetMode="External"/><Relationship Id="rId132" Type="http://schemas.openxmlformats.org/officeDocument/2006/relationships/hyperlink" Target="https://podminky.urs.cz/item/CS_URS_2024_01/712771001" TargetMode="External"/><Relationship Id="rId153" Type="http://schemas.openxmlformats.org/officeDocument/2006/relationships/hyperlink" Target="https://podminky.urs.cz/item/CS_URS_2024_01/725291665" TargetMode="External"/><Relationship Id="rId174" Type="http://schemas.openxmlformats.org/officeDocument/2006/relationships/hyperlink" Target="https://podminky.urs.cz/item/CS_URS_2024_01/767581802" TargetMode="External"/><Relationship Id="rId179" Type="http://schemas.openxmlformats.org/officeDocument/2006/relationships/hyperlink" Target="https://podminky.urs.cz/item/CS_URS_2024_01/771121011" TargetMode="External"/><Relationship Id="rId195" Type="http://schemas.openxmlformats.org/officeDocument/2006/relationships/hyperlink" Target="https://podminky.urs.cz/item/CS_URS_2024_01/777612101" TargetMode="External"/><Relationship Id="rId190" Type="http://schemas.openxmlformats.org/officeDocument/2006/relationships/hyperlink" Target="https://podminky.urs.cz/item/CS_URS_2024_01/777131101" TargetMode="External"/><Relationship Id="rId15" Type="http://schemas.openxmlformats.org/officeDocument/2006/relationships/hyperlink" Target="https://podminky.urs.cz/item/CS_URS_2024_01/278382561" TargetMode="External"/><Relationship Id="rId36" Type="http://schemas.openxmlformats.org/officeDocument/2006/relationships/hyperlink" Target="https://podminky.urs.cz/item/CS_URS_2024_01/342244201" TargetMode="External"/><Relationship Id="rId57" Type="http://schemas.openxmlformats.org/officeDocument/2006/relationships/hyperlink" Target="https://podminky.urs.cz/item/CS_URS_2024_01/631319012" TargetMode="External"/><Relationship Id="rId106" Type="http://schemas.openxmlformats.org/officeDocument/2006/relationships/hyperlink" Target="https://podminky.urs.cz/item/CS_URS_2025_01/985311114" TargetMode="External"/><Relationship Id="rId127" Type="http://schemas.openxmlformats.org/officeDocument/2006/relationships/hyperlink" Target="https://podminky.urs.cz/item/CS_URS_2024_01/711491272" TargetMode="External"/><Relationship Id="rId10" Type="http://schemas.openxmlformats.org/officeDocument/2006/relationships/hyperlink" Target="https://podminky.urs.cz/item/CS_URS_2024_01/175151101" TargetMode="External"/><Relationship Id="rId31" Type="http://schemas.openxmlformats.org/officeDocument/2006/relationships/hyperlink" Target="https://podminky.urs.cz/item/CS_URS_2024_01/317168023" TargetMode="External"/><Relationship Id="rId52" Type="http://schemas.openxmlformats.org/officeDocument/2006/relationships/hyperlink" Target="https://podminky.urs.cz/item/CS_URS_2024_01/631311124" TargetMode="External"/><Relationship Id="rId73" Type="http://schemas.openxmlformats.org/officeDocument/2006/relationships/hyperlink" Target="https://podminky.urs.cz/item/CS_URS_2024_01/637311122" TargetMode="External"/><Relationship Id="rId78" Type="http://schemas.openxmlformats.org/officeDocument/2006/relationships/hyperlink" Target="https://podminky.urs.cz/item/CS_URS_2024_01/962031011" TargetMode="External"/><Relationship Id="rId94" Type="http://schemas.openxmlformats.org/officeDocument/2006/relationships/hyperlink" Target="https://podminky.urs.cz/item/CS_URS_2024_01/971052431" TargetMode="External"/><Relationship Id="rId99" Type="http://schemas.openxmlformats.org/officeDocument/2006/relationships/hyperlink" Target="https://podminky.urs.cz/item/CS_URS_2024_01/977151113" TargetMode="External"/><Relationship Id="rId101" Type="http://schemas.openxmlformats.org/officeDocument/2006/relationships/hyperlink" Target="https://podminky.urs.cz/item/CS_URS_2024_01/977151118" TargetMode="External"/><Relationship Id="rId122" Type="http://schemas.openxmlformats.org/officeDocument/2006/relationships/hyperlink" Target="https://podminky.urs.cz/item/CS_URS_2024_01/711141559" TargetMode="External"/><Relationship Id="rId143" Type="http://schemas.openxmlformats.org/officeDocument/2006/relationships/hyperlink" Target="https://podminky.urs.cz/item/CS_URS_2024_01/713131243" TargetMode="External"/><Relationship Id="rId148" Type="http://schemas.openxmlformats.org/officeDocument/2006/relationships/hyperlink" Target="https://podminky.urs.cz/item/CS_URS_2024_01/998721111" TargetMode="External"/><Relationship Id="rId164" Type="http://schemas.openxmlformats.org/officeDocument/2006/relationships/hyperlink" Target="https://podminky.urs.cz/item/CS_URS_2024_01/763135101" TargetMode="External"/><Relationship Id="rId169" Type="http://schemas.openxmlformats.org/officeDocument/2006/relationships/hyperlink" Target="https://podminky.urs.cz/item/CS_URS_2024_01/998764111" TargetMode="External"/><Relationship Id="rId185" Type="http://schemas.openxmlformats.org/officeDocument/2006/relationships/hyperlink" Target="https://podminky.urs.cz/item/CS_URS_2024_01/771591112" TargetMode="External"/><Relationship Id="rId4" Type="http://schemas.openxmlformats.org/officeDocument/2006/relationships/hyperlink" Target="https://podminky.urs.cz/item/CS_URS_2024_01/162251102" TargetMode="External"/><Relationship Id="rId9" Type="http://schemas.openxmlformats.org/officeDocument/2006/relationships/hyperlink" Target="https://podminky.urs.cz/item/CS_URS_2024_01/174111101" TargetMode="External"/><Relationship Id="rId180" Type="http://schemas.openxmlformats.org/officeDocument/2006/relationships/hyperlink" Target="https://podminky.urs.cz/item/CS_URS_2024_01/771151021" TargetMode="External"/><Relationship Id="rId26" Type="http://schemas.openxmlformats.org/officeDocument/2006/relationships/hyperlink" Target="https://podminky.urs.cz/item/CS_URS_2024_01/311238933.R" TargetMode="External"/><Relationship Id="rId47" Type="http://schemas.openxmlformats.org/officeDocument/2006/relationships/hyperlink" Target="https://podminky.urs.cz/item/CS_URS_2024_01/622211041" TargetMode="External"/><Relationship Id="rId68" Type="http://schemas.openxmlformats.org/officeDocument/2006/relationships/hyperlink" Target="https://podminky.urs.cz/item/CS_URS_2024_01/632481215" TargetMode="External"/><Relationship Id="rId89" Type="http://schemas.openxmlformats.org/officeDocument/2006/relationships/hyperlink" Target="https://podminky.urs.cz/item/CS_URS_2024_01/968072355" TargetMode="External"/><Relationship Id="rId112" Type="http://schemas.openxmlformats.org/officeDocument/2006/relationships/hyperlink" Target="https://podminky.urs.cz/item/CS_URS_2024_01/952901114" TargetMode="External"/><Relationship Id="rId133" Type="http://schemas.openxmlformats.org/officeDocument/2006/relationships/hyperlink" Target="https://podminky.urs.cz/item/CS_URS_2024_01/712771101" TargetMode="External"/><Relationship Id="rId154" Type="http://schemas.openxmlformats.org/officeDocument/2006/relationships/hyperlink" Target="https://podminky.urs.cz/item/CS_URS_2024_01/725291666" TargetMode="External"/><Relationship Id="rId175" Type="http://schemas.openxmlformats.org/officeDocument/2006/relationships/hyperlink" Target="https://podminky.urs.cz/item/CS_URS_2024_01/767582800" TargetMode="External"/><Relationship Id="rId196" Type="http://schemas.openxmlformats.org/officeDocument/2006/relationships/hyperlink" Target="https://podminky.urs.cz/item/CS_URS_2024_01/998777111" TargetMode="External"/><Relationship Id="rId200" Type="http://schemas.openxmlformats.org/officeDocument/2006/relationships/hyperlink" Target="https://podminky.urs.cz/item/CS_URS_2024_01/784111001" TargetMode="External"/><Relationship Id="rId16" Type="http://schemas.openxmlformats.org/officeDocument/2006/relationships/hyperlink" Target="https://podminky.urs.cz/item/CS_URS_2024_01/279323112" TargetMode="External"/><Relationship Id="rId37" Type="http://schemas.openxmlformats.org/officeDocument/2006/relationships/hyperlink" Target="https://podminky.urs.cz/item/CS_URS_2024_01/342244221" TargetMode="External"/><Relationship Id="rId58" Type="http://schemas.openxmlformats.org/officeDocument/2006/relationships/hyperlink" Target="https://podminky.urs.cz/item/CS_URS_2024_01/631319013" TargetMode="External"/><Relationship Id="rId79" Type="http://schemas.openxmlformats.org/officeDocument/2006/relationships/hyperlink" Target="https://podminky.urs.cz/item/CS_URS_2024_01/962031013" TargetMode="External"/><Relationship Id="rId102" Type="http://schemas.openxmlformats.org/officeDocument/2006/relationships/hyperlink" Target="https://podminky.urs.cz/item/CS_URS_2024_01/977151123" TargetMode="External"/><Relationship Id="rId123" Type="http://schemas.openxmlformats.org/officeDocument/2006/relationships/hyperlink" Target="https://podminky.urs.cz/item/CS_URS_2024_01/711142559" TargetMode="External"/><Relationship Id="rId144" Type="http://schemas.openxmlformats.org/officeDocument/2006/relationships/hyperlink" Target="https://podminky.urs.cz/item/CS_URS_2024_01/713141151" TargetMode="External"/><Relationship Id="rId90" Type="http://schemas.openxmlformats.org/officeDocument/2006/relationships/hyperlink" Target="https://podminky.urs.cz/item/CS_URS_2024_01/968072356" TargetMode="External"/><Relationship Id="rId165" Type="http://schemas.openxmlformats.org/officeDocument/2006/relationships/hyperlink" Target="https://podminky.urs.cz/item/CS_URS_2024_01/763164541" TargetMode="External"/><Relationship Id="rId186" Type="http://schemas.openxmlformats.org/officeDocument/2006/relationships/hyperlink" Target="https://podminky.urs.cz/item/CS_URS_2024_01/771591115" TargetMode="External"/><Relationship Id="rId27" Type="http://schemas.openxmlformats.org/officeDocument/2006/relationships/hyperlink" Target="https://podminky.urs.cz/item/CS_URS_2024_01/317168012" TargetMode="External"/><Relationship Id="rId48" Type="http://schemas.openxmlformats.org/officeDocument/2006/relationships/hyperlink" Target="https://podminky.urs.cz/item/CS_URS_2024_01/622221131" TargetMode="External"/><Relationship Id="rId69" Type="http://schemas.openxmlformats.org/officeDocument/2006/relationships/hyperlink" Target="https://podminky.urs.cz/item/CS_URS_2024_01/634112112" TargetMode="External"/><Relationship Id="rId113" Type="http://schemas.openxmlformats.org/officeDocument/2006/relationships/hyperlink" Target="https://podminky.urs.cz/item/CS_URS_2024_01/952901111" TargetMode="External"/><Relationship Id="rId134" Type="http://schemas.openxmlformats.org/officeDocument/2006/relationships/hyperlink" Target="https://podminky.urs.cz/item/CS_URS_2024_01/712771271" TargetMode="External"/><Relationship Id="rId80" Type="http://schemas.openxmlformats.org/officeDocument/2006/relationships/hyperlink" Target="https://podminky.urs.cz/item/CS_URS_2024_01/962032112" TargetMode="External"/><Relationship Id="rId155" Type="http://schemas.openxmlformats.org/officeDocument/2006/relationships/hyperlink" Target="https://podminky.urs.cz/item/CS_URS_2024_01/725291680" TargetMode="External"/><Relationship Id="rId176" Type="http://schemas.openxmlformats.org/officeDocument/2006/relationships/hyperlink" Target="https://podminky.urs.cz/item/CS_URS_2024_01/767620365" TargetMode="External"/><Relationship Id="rId197" Type="http://schemas.openxmlformats.org/officeDocument/2006/relationships/hyperlink" Target="https://podminky.urs.cz/item/CS_URS_2024_01/781121011" TargetMode="External"/><Relationship Id="rId201" Type="http://schemas.openxmlformats.org/officeDocument/2006/relationships/hyperlink" Target="https://podminky.urs.cz/item/CS_URS_2024_01/784181101" TargetMode="External"/><Relationship Id="rId17" Type="http://schemas.openxmlformats.org/officeDocument/2006/relationships/hyperlink" Target="https://podminky.urs.cz/item/CS_URS_2024_01/279351121" TargetMode="External"/><Relationship Id="rId38" Type="http://schemas.openxmlformats.org/officeDocument/2006/relationships/hyperlink" Target="https://podminky.urs.cz/item/CS_URS_2024_01/411321616" TargetMode="External"/><Relationship Id="rId59" Type="http://schemas.openxmlformats.org/officeDocument/2006/relationships/hyperlink" Target="https://podminky.urs.cz/item/CS_URS_2024_01/631361821" TargetMode="External"/><Relationship Id="rId103" Type="http://schemas.openxmlformats.org/officeDocument/2006/relationships/hyperlink" Target="https://podminky.urs.cz/item/CS_URS_2024_01/977151125" TargetMode="External"/><Relationship Id="rId124" Type="http://schemas.openxmlformats.org/officeDocument/2006/relationships/hyperlink" Target="https://podminky.urs.cz/item/CS_URS_2024_01/711161215" TargetMode="External"/><Relationship Id="rId70" Type="http://schemas.openxmlformats.org/officeDocument/2006/relationships/hyperlink" Target="https://podminky.urs.cz/item/CS_URS_2024_01/635111215" TargetMode="External"/><Relationship Id="rId91" Type="http://schemas.openxmlformats.org/officeDocument/2006/relationships/hyperlink" Target="https://podminky.urs.cz/item/CS_URS_2024_01/968072455" TargetMode="External"/><Relationship Id="rId145" Type="http://schemas.openxmlformats.org/officeDocument/2006/relationships/hyperlink" Target="https://podminky.urs.cz/item/CS_URS_2024_01/713141311" TargetMode="External"/><Relationship Id="rId166" Type="http://schemas.openxmlformats.org/officeDocument/2006/relationships/hyperlink" Target="https://podminky.urs.cz/item/CS_URS_2024_01/763164561" TargetMode="External"/><Relationship Id="rId187" Type="http://schemas.openxmlformats.org/officeDocument/2006/relationships/hyperlink" Target="https://podminky.urs.cz/item/CS_URS_2024_01/771591232" TargetMode="External"/><Relationship Id="rId1" Type="http://schemas.openxmlformats.org/officeDocument/2006/relationships/hyperlink" Target="https://podminky.urs.cz/item/CS_URS_2024_01/122251103" TargetMode="External"/><Relationship Id="rId28" Type="http://schemas.openxmlformats.org/officeDocument/2006/relationships/hyperlink" Target="https://podminky.urs.cz/item/CS_URS_2024_01/317168013" TargetMode="External"/><Relationship Id="rId49" Type="http://schemas.openxmlformats.org/officeDocument/2006/relationships/hyperlink" Target="https://podminky.urs.cz/item/CS_URS_2024_01/622511112" TargetMode="External"/><Relationship Id="rId114" Type="http://schemas.openxmlformats.org/officeDocument/2006/relationships/hyperlink" Target="https://podminky.urs.cz/item/CS_URS_2024_01/997013151" TargetMode="External"/><Relationship Id="rId60" Type="http://schemas.openxmlformats.org/officeDocument/2006/relationships/hyperlink" Target="https://podminky.urs.cz/item/CS_URS_2024_01/631362021" TargetMode="External"/><Relationship Id="rId81" Type="http://schemas.openxmlformats.org/officeDocument/2006/relationships/hyperlink" Target="https://podminky.urs.cz/item/CS_URS_2024_01/963051113" TargetMode="External"/><Relationship Id="rId135" Type="http://schemas.openxmlformats.org/officeDocument/2006/relationships/hyperlink" Target="https://podminky.urs.cz/item/CS_URS_2024_01/712771333" TargetMode="External"/><Relationship Id="rId156" Type="http://schemas.openxmlformats.org/officeDocument/2006/relationships/hyperlink" Target="https://podminky.urs.cz/item/CS_URS_2024_01/725291680" TargetMode="External"/><Relationship Id="rId177" Type="http://schemas.openxmlformats.org/officeDocument/2006/relationships/hyperlink" Target="https://podminky.urs.cz/item/CS_URS_2024_01/767833801" TargetMode="External"/><Relationship Id="rId198" Type="http://schemas.openxmlformats.org/officeDocument/2006/relationships/hyperlink" Target="https://podminky.urs.cz/item/CS_URS_2024_01/781492211" TargetMode="External"/><Relationship Id="rId202" Type="http://schemas.openxmlformats.org/officeDocument/2006/relationships/hyperlink" Target="https://podminky.urs.cz/item/CS_URS_2024_01/784321031" TargetMode="External"/><Relationship Id="rId18" Type="http://schemas.openxmlformats.org/officeDocument/2006/relationships/hyperlink" Target="https://podminky.urs.cz/item/CS_URS_2024_01/279351122" TargetMode="External"/><Relationship Id="rId39" Type="http://schemas.openxmlformats.org/officeDocument/2006/relationships/hyperlink" Target="https://podminky.urs.cz/item/CS_URS_2024_01/411354249" TargetMode="External"/><Relationship Id="rId50" Type="http://schemas.openxmlformats.org/officeDocument/2006/relationships/hyperlink" Target="https://podminky.urs.cz/item/CS_URS_2024_01/629991011" TargetMode="External"/><Relationship Id="rId104" Type="http://schemas.openxmlformats.org/officeDocument/2006/relationships/hyperlink" Target="https://podminky.urs.cz/item/CS_URS_2024_01/977151128" TargetMode="External"/><Relationship Id="rId125" Type="http://schemas.openxmlformats.org/officeDocument/2006/relationships/hyperlink" Target="https://podminky.urs.cz/item/CS_URS_2024_01/711491171" TargetMode="External"/><Relationship Id="rId146" Type="http://schemas.openxmlformats.org/officeDocument/2006/relationships/hyperlink" Target="https://podminky.urs.cz/item/CS_URS_2024_01/998713111" TargetMode="External"/><Relationship Id="rId167" Type="http://schemas.openxmlformats.org/officeDocument/2006/relationships/hyperlink" Target="https://podminky.urs.cz/item/CS_URS_2024_01/998763110" TargetMode="External"/><Relationship Id="rId188" Type="http://schemas.openxmlformats.org/officeDocument/2006/relationships/hyperlink" Target="https://podminky.urs.cz/item/CS_URS_2024_01/771591264" TargetMode="External"/><Relationship Id="rId71" Type="http://schemas.openxmlformats.org/officeDocument/2006/relationships/hyperlink" Target="https://podminky.urs.cz/item/CS_URS_2024_01/635321212" TargetMode="External"/><Relationship Id="rId92" Type="http://schemas.openxmlformats.org/officeDocument/2006/relationships/hyperlink" Target="https://podminky.urs.cz/item/CS_URS_2024_01/968072456" TargetMode="External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hyperlink" Target="https://podminky.urs.cz/item/CS_URS_2024_01/311238937" TargetMode="External"/><Relationship Id="rId18" Type="http://schemas.openxmlformats.org/officeDocument/2006/relationships/hyperlink" Target="https://podminky.urs.cz/item/CS_URS_2024_01/334791116" TargetMode="External"/><Relationship Id="rId26" Type="http://schemas.openxmlformats.org/officeDocument/2006/relationships/hyperlink" Target="https://podminky.urs.cz/item/CS_URS_2025_01/411121243" TargetMode="External"/><Relationship Id="rId39" Type="http://schemas.openxmlformats.org/officeDocument/2006/relationships/hyperlink" Target="https://podminky.urs.cz/item/CS_URS_2024_01/417351115" TargetMode="External"/><Relationship Id="rId21" Type="http://schemas.openxmlformats.org/officeDocument/2006/relationships/hyperlink" Target="https://podminky.urs.cz/item/CS_URS_2024_01/380326343" TargetMode="External"/><Relationship Id="rId34" Type="http://schemas.openxmlformats.org/officeDocument/2006/relationships/hyperlink" Target="https://podminky.urs.cz/item/CS_URS_2024_01/411354314" TargetMode="External"/><Relationship Id="rId42" Type="http://schemas.openxmlformats.org/officeDocument/2006/relationships/hyperlink" Target="https://podminky.urs.cz/item/CS_URS_2024_01/998012101" TargetMode="External"/><Relationship Id="rId7" Type="http://schemas.openxmlformats.org/officeDocument/2006/relationships/hyperlink" Target="https://podminky.urs.cz/item/CS_URS_2024_01/274351122" TargetMode="External"/><Relationship Id="rId2" Type="http://schemas.openxmlformats.org/officeDocument/2006/relationships/hyperlink" Target="https://podminky.urs.cz/item/CS_URS_2024_01/273356021" TargetMode="External"/><Relationship Id="rId16" Type="http://schemas.openxmlformats.org/officeDocument/2006/relationships/hyperlink" Target="https://podminky.urs.cz/item/CS_URS_2024_01/334791113" TargetMode="External"/><Relationship Id="rId20" Type="http://schemas.openxmlformats.org/officeDocument/2006/relationships/hyperlink" Target="https://podminky.urs.cz/item/CS_URS_2024_01/380326342" TargetMode="External"/><Relationship Id="rId29" Type="http://schemas.openxmlformats.org/officeDocument/2006/relationships/hyperlink" Target="https://podminky.urs.cz/item/CS_URS_2024_01/411351012" TargetMode="External"/><Relationship Id="rId41" Type="http://schemas.openxmlformats.org/officeDocument/2006/relationships/hyperlink" Target="https://podminky.urs.cz/item/CS_URS_2024_01/417361821" TargetMode="External"/><Relationship Id="rId1" Type="http://schemas.openxmlformats.org/officeDocument/2006/relationships/hyperlink" Target="https://podminky.urs.cz/item/CS_URS_2024_01/273326341" TargetMode="External"/><Relationship Id="rId6" Type="http://schemas.openxmlformats.org/officeDocument/2006/relationships/hyperlink" Target="https://podminky.urs.cz/item/CS_URS_2024_01/274351121" TargetMode="External"/><Relationship Id="rId11" Type="http://schemas.openxmlformats.org/officeDocument/2006/relationships/hyperlink" Target="https://podminky.urs.cz/item/CS_URS_2024_01/279361821" TargetMode="External"/><Relationship Id="rId24" Type="http://schemas.openxmlformats.org/officeDocument/2006/relationships/hyperlink" Target="https://podminky.urs.cz/item/CS_URS_2024_01/380361006" TargetMode="External"/><Relationship Id="rId32" Type="http://schemas.openxmlformats.org/officeDocument/2006/relationships/hyperlink" Target="https://podminky.urs.cz/item/CS_URS_2024_01/411354312" TargetMode="External"/><Relationship Id="rId37" Type="http://schemas.openxmlformats.org/officeDocument/2006/relationships/hyperlink" Target="https://podminky.urs.cz/item/CS_URS_2024_01/413941123" TargetMode="External"/><Relationship Id="rId40" Type="http://schemas.openxmlformats.org/officeDocument/2006/relationships/hyperlink" Target="https://podminky.urs.cz/item/CS_URS_2024_01/417351116" TargetMode="External"/><Relationship Id="rId5" Type="http://schemas.openxmlformats.org/officeDocument/2006/relationships/hyperlink" Target="https://podminky.urs.cz/item/CS_URS_2024_01/274313711" TargetMode="External"/><Relationship Id="rId15" Type="http://schemas.openxmlformats.org/officeDocument/2006/relationships/hyperlink" Target="https://podminky.urs.cz/item/CS_URS_2024_01/334791112" TargetMode="External"/><Relationship Id="rId23" Type="http://schemas.openxmlformats.org/officeDocument/2006/relationships/hyperlink" Target="https://podminky.urs.cz/item/CS_URS_2024_01/380356232" TargetMode="External"/><Relationship Id="rId28" Type="http://schemas.openxmlformats.org/officeDocument/2006/relationships/hyperlink" Target="https://podminky.urs.cz/item/CS_URS_2024_01/411351011" TargetMode="External"/><Relationship Id="rId36" Type="http://schemas.openxmlformats.org/officeDocument/2006/relationships/hyperlink" Target="https://podminky.urs.cz/item/CS_URS_2024_01/411362021" TargetMode="External"/><Relationship Id="rId10" Type="http://schemas.openxmlformats.org/officeDocument/2006/relationships/hyperlink" Target="https://podminky.urs.cz/item/CS_URS_2024_01/279351122" TargetMode="External"/><Relationship Id="rId19" Type="http://schemas.openxmlformats.org/officeDocument/2006/relationships/hyperlink" Target="https://podminky.urs.cz/item/CS_URS_2024_01/380326341" TargetMode="External"/><Relationship Id="rId31" Type="http://schemas.openxmlformats.org/officeDocument/2006/relationships/hyperlink" Target="https://podminky.urs.cz/item/CS_URS_2024_01/411354311" TargetMode="External"/><Relationship Id="rId4" Type="http://schemas.openxmlformats.org/officeDocument/2006/relationships/hyperlink" Target="https://podminky.urs.cz/item/CS_URS_2024_01/273366006" TargetMode="External"/><Relationship Id="rId9" Type="http://schemas.openxmlformats.org/officeDocument/2006/relationships/hyperlink" Target="https://podminky.urs.cz/item/CS_URS_2024_01/279351121" TargetMode="External"/><Relationship Id="rId14" Type="http://schemas.openxmlformats.org/officeDocument/2006/relationships/hyperlink" Target="https://podminky.urs.cz/item/CS_URS_2024_01/334791111" TargetMode="External"/><Relationship Id="rId22" Type="http://schemas.openxmlformats.org/officeDocument/2006/relationships/hyperlink" Target="https://podminky.urs.cz/item/CS_URS_2024_01/380356231" TargetMode="External"/><Relationship Id="rId27" Type="http://schemas.openxmlformats.org/officeDocument/2006/relationships/hyperlink" Target="https://podminky.urs.cz/item/CS_URS_2024_01/411321616" TargetMode="External"/><Relationship Id="rId30" Type="http://schemas.openxmlformats.org/officeDocument/2006/relationships/hyperlink" Target="https://podminky.urs.cz/item/CS_URS_2024_01/411354233" TargetMode="External"/><Relationship Id="rId35" Type="http://schemas.openxmlformats.org/officeDocument/2006/relationships/hyperlink" Target="https://podminky.urs.cz/item/CS_URS_2024_01/411361821" TargetMode="External"/><Relationship Id="rId43" Type="http://schemas.openxmlformats.org/officeDocument/2006/relationships/drawing" Target="../drawings/drawing3.xml"/><Relationship Id="rId8" Type="http://schemas.openxmlformats.org/officeDocument/2006/relationships/hyperlink" Target="https://podminky.urs.cz/item/CS_URS_2024_01/279321346" TargetMode="External"/><Relationship Id="rId3" Type="http://schemas.openxmlformats.org/officeDocument/2006/relationships/hyperlink" Target="https://podminky.urs.cz/item/CS_URS_2024_01/273356022" TargetMode="External"/><Relationship Id="rId12" Type="http://schemas.openxmlformats.org/officeDocument/2006/relationships/hyperlink" Target="https://podminky.urs.cz/item/CS_URS_2024_01/311237111" TargetMode="External"/><Relationship Id="rId17" Type="http://schemas.openxmlformats.org/officeDocument/2006/relationships/hyperlink" Target="https://podminky.urs.cz/item/CS_URS_2024_01/334791114" TargetMode="External"/><Relationship Id="rId25" Type="http://schemas.openxmlformats.org/officeDocument/2006/relationships/hyperlink" Target="https://podminky.urs.cz/item/CS_URS_2024_01/411121121" TargetMode="External"/><Relationship Id="rId33" Type="http://schemas.openxmlformats.org/officeDocument/2006/relationships/hyperlink" Target="https://podminky.urs.cz/item/CS_URS_2024_01/411354313" TargetMode="External"/><Relationship Id="rId38" Type="http://schemas.openxmlformats.org/officeDocument/2006/relationships/hyperlink" Target="https://podminky.urs.cz/item/CS_URS_2024_01/41732141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6" Type="http://schemas.openxmlformats.org/officeDocument/2006/relationships/hyperlink" Target="https://podminky.urs.cz/item/CS_URS_2024_02/721173404" TargetMode="External"/><Relationship Id="rId21" Type="http://schemas.openxmlformats.org/officeDocument/2006/relationships/hyperlink" Target="https://podminky.urs.cz/item/CS_URS_2024_02/997221861" TargetMode="External"/><Relationship Id="rId42" Type="http://schemas.openxmlformats.org/officeDocument/2006/relationships/hyperlink" Target="https://podminky.urs.cz/item/CS_URS_2024_02/721290111" TargetMode="External"/><Relationship Id="rId47" Type="http://schemas.openxmlformats.org/officeDocument/2006/relationships/hyperlink" Target="https://podminky.urs.cz/item/CS_URS_2024_02/722130238" TargetMode="External"/><Relationship Id="rId63" Type="http://schemas.openxmlformats.org/officeDocument/2006/relationships/hyperlink" Target="https://podminky.urs.cz/item/CS_URS_2024_02/722231085" TargetMode="External"/><Relationship Id="rId68" Type="http://schemas.openxmlformats.org/officeDocument/2006/relationships/hyperlink" Target="https://podminky.urs.cz/item/CS_URS_2024_02/722232061" TargetMode="External"/><Relationship Id="rId84" Type="http://schemas.openxmlformats.org/officeDocument/2006/relationships/hyperlink" Target="https://podminky.urs.cz/item/CS_URS_2024_02/725211603" TargetMode="External"/><Relationship Id="rId89" Type="http://schemas.openxmlformats.org/officeDocument/2006/relationships/hyperlink" Target="https://podminky.urs.cz/item/CS_URS_2024_02/725539303" TargetMode="External"/><Relationship Id="rId16" Type="http://schemas.openxmlformats.org/officeDocument/2006/relationships/hyperlink" Target="https://podminky.urs.cz/item/CS_URS_2024_02/871171141" TargetMode="External"/><Relationship Id="rId107" Type="http://schemas.openxmlformats.org/officeDocument/2006/relationships/hyperlink" Target="https://podminky.urs.cz/item/CS_URS_2024_02/998726112" TargetMode="External"/><Relationship Id="rId11" Type="http://schemas.openxmlformats.org/officeDocument/2006/relationships/hyperlink" Target="https://podminky.urs.cz/item/CS_URS_2024_02/171201231" TargetMode="External"/><Relationship Id="rId32" Type="http://schemas.openxmlformats.org/officeDocument/2006/relationships/hyperlink" Target="https://podminky.urs.cz/item/CS_URS_2024_02/721174043" TargetMode="External"/><Relationship Id="rId37" Type="http://schemas.openxmlformats.org/officeDocument/2006/relationships/hyperlink" Target="https://podminky.urs.cz/item/CS_URS_2024_02/721212125" TargetMode="External"/><Relationship Id="rId53" Type="http://schemas.openxmlformats.org/officeDocument/2006/relationships/hyperlink" Target="https://podminky.urs.cz/item/CS_URS_2024_02/722175008" TargetMode="External"/><Relationship Id="rId58" Type="http://schemas.openxmlformats.org/officeDocument/2006/relationships/hyperlink" Target="https://podminky.urs.cz/item/CS_URS_2024_02/722181245" TargetMode="External"/><Relationship Id="rId74" Type="http://schemas.openxmlformats.org/officeDocument/2006/relationships/hyperlink" Target="https://podminky.urs.cz/item/CS_URS_2024_02/722263212" TargetMode="External"/><Relationship Id="rId79" Type="http://schemas.openxmlformats.org/officeDocument/2006/relationships/hyperlink" Target="https://podminky.urs.cz/item/CS_URS_2024_02/998722102" TargetMode="External"/><Relationship Id="rId102" Type="http://schemas.openxmlformats.org/officeDocument/2006/relationships/hyperlink" Target="https://podminky.urs.cz/item/CS_URS_2024_02/726131021" TargetMode="External"/><Relationship Id="rId5" Type="http://schemas.openxmlformats.org/officeDocument/2006/relationships/hyperlink" Target="https://podminky.urs.cz/item/CS_URS_2024_02/151101101" TargetMode="External"/><Relationship Id="rId90" Type="http://schemas.openxmlformats.org/officeDocument/2006/relationships/hyperlink" Target="https://podminky.urs.cz/item/CS_URS_2024_01/725729101" TargetMode="External"/><Relationship Id="rId95" Type="http://schemas.openxmlformats.org/officeDocument/2006/relationships/hyperlink" Target="https://podminky.urs.cz/item/CS_URS_2024_02/725841333" TargetMode="External"/><Relationship Id="rId22" Type="http://schemas.openxmlformats.org/officeDocument/2006/relationships/hyperlink" Target="https://podminky.urs.cz/item/CS_URS_2024_02/998276101" TargetMode="External"/><Relationship Id="rId27" Type="http://schemas.openxmlformats.org/officeDocument/2006/relationships/hyperlink" Target="https://podminky.urs.cz/item/CS_URS_2024_02/721173405" TargetMode="External"/><Relationship Id="rId43" Type="http://schemas.openxmlformats.org/officeDocument/2006/relationships/hyperlink" Target="https://podminky.urs.cz/item/CS_URS_2024_02/721290112" TargetMode="External"/><Relationship Id="rId48" Type="http://schemas.openxmlformats.org/officeDocument/2006/relationships/hyperlink" Target="https://podminky.urs.cz/item/CS_URS_2024_02/722175002" TargetMode="External"/><Relationship Id="rId64" Type="http://schemas.openxmlformats.org/officeDocument/2006/relationships/hyperlink" Target="https://podminky.urs.cz/item/CS_URS_2024_02/722231247" TargetMode="External"/><Relationship Id="rId69" Type="http://schemas.openxmlformats.org/officeDocument/2006/relationships/hyperlink" Target="https://podminky.urs.cz/item/CS_URS_2024_02/722232062" TargetMode="External"/><Relationship Id="rId80" Type="http://schemas.openxmlformats.org/officeDocument/2006/relationships/hyperlink" Target="https://podminky.urs.cz/item/CS_URS_2024_02/998722122" TargetMode="External"/><Relationship Id="rId85" Type="http://schemas.openxmlformats.org/officeDocument/2006/relationships/hyperlink" Target="https://podminky.urs.cz/item/CS_URS_2024_02/725211705" TargetMode="External"/><Relationship Id="rId12" Type="http://schemas.openxmlformats.org/officeDocument/2006/relationships/hyperlink" Target="https://podminky.urs.cz/item/CS_URS_2024_02/171251201" TargetMode="External"/><Relationship Id="rId17" Type="http://schemas.openxmlformats.org/officeDocument/2006/relationships/hyperlink" Target="https://podminky.urs.cz/item/CS_URS_2024_02/961044111" TargetMode="External"/><Relationship Id="rId33" Type="http://schemas.openxmlformats.org/officeDocument/2006/relationships/hyperlink" Target="https://podminky.urs.cz/item/CS_URS_2024_02/721174044" TargetMode="External"/><Relationship Id="rId38" Type="http://schemas.openxmlformats.org/officeDocument/2006/relationships/hyperlink" Target="https://podminky.urs.cz/item/CS_URS_2024_02/721239114" TargetMode="External"/><Relationship Id="rId59" Type="http://schemas.openxmlformats.org/officeDocument/2006/relationships/hyperlink" Target="https://podminky.urs.cz/item/CS_URS_2024_02/722220111" TargetMode="External"/><Relationship Id="rId103" Type="http://schemas.openxmlformats.org/officeDocument/2006/relationships/hyperlink" Target="https://podminky.urs.cz/item/CS_URS_2024_02/726131041" TargetMode="External"/><Relationship Id="rId108" Type="http://schemas.openxmlformats.org/officeDocument/2006/relationships/hyperlink" Target="https://podminky.urs.cz/item/CS_URS_2024_02/998726132" TargetMode="External"/><Relationship Id="rId54" Type="http://schemas.openxmlformats.org/officeDocument/2006/relationships/hyperlink" Target="https://podminky.urs.cz/item/CS_URS_2024_02/722175009" TargetMode="External"/><Relationship Id="rId70" Type="http://schemas.openxmlformats.org/officeDocument/2006/relationships/hyperlink" Target="https://podminky.urs.cz/item/CS_URS_2024_02/722232063" TargetMode="External"/><Relationship Id="rId75" Type="http://schemas.openxmlformats.org/officeDocument/2006/relationships/hyperlink" Target="https://podminky.urs.cz/item/CS_URS_2024_02/722290229" TargetMode="External"/><Relationship Id="rId91" Type="http://schemas.openxmlformats.org/officeDocument/2006/relationships/hyperlink" Target="https://podminky.urs.cz/item/CS_URS_2024_02/725813111" TargetMode="External"/><Relationship Id="rId96" Type="http://schemas.openxmlformats.org/officeDocument/2006/relationships/hyperlink" Target="https://podminky.urs.cz/item/CS_URS_2024_02/725849414" TargetMode="External"/><Relationship Id="rId1" Type="http://schemas.openxmlformats.org/officeDocument/2006/relationships/hyperlink" Target="https://podminky.urs.cz/item/CS_URS_2024_02/132212131" TargetMode="External"/><Relationship Id="rId6" Type="http://schemas.openxmlformats.org/officeDocument/2006/relationships/hyperlink" Target="https://podminky.urs.cz/item/CS_URS_2024_02/151101111" TargetMode="External"/><Relationship Id="rId15" Type="http://schemas.openxmlformats.org/officeDocument/2006/relationships/hyperlink" Target="https://podminky.urs.cz/item/CS_URS_2024_02/451541111" TargetMode="External"/><Relationship Id="rId23" Type="http://schemas.openxmlformats.org/officeDocument/2006/relationships/hyperlink" Target="https://podminky.urs.cz/item/CS_URS_2024_02/721173401" TargetMode="External"/><Relationship Id="rId28" Type="http://schemas.openxmlformats.org/officeDocument/2006/relationships/hyperlink" Target="https://podminky.urs.cz/item/CS_URS_2024_02/721174024" TargetMode="External"/><Relationship Id="rId36" Type="http://schemas.openxmlformats.org/officeDocument/2006/relationships/hyperlink" Target="https://podminky.urs.cz/item/CS_URS_2024_02/721194109" TargetMode="External"/><Relationship Id="rId49" Type="http://schemas.openxmlformats.org/officeDocument/2006/relationships/hyperlink" Target="https://podminky.urs.cz/item/CS_URS_2024_02/722175003" TargetMode="External"/><Relationship Id="rId57" Type="http://schemas.openxmlformats.org/officeDocument/2006/relationships/hyperlink" Target="https://podminky.urs.cz/item/CS_URS_2024_02/722181243" TargetMode="External"/><Relationship Id="rId106" Type="http://schemas.openxmlformats.org/officeDocument/2006/relationships/hyperlink" Target="https://podminky.urs.cz/item/CS_URS_2024_02/726191002" TargetMode="External"/><Relationship Id="rId10" Type="http://schemas.openxmlformats.org/officeDocument/2006/relationships/hyperlink" Target="https://podminky.urs.cz/item/CS_URS_2024_02/167151111" TargetMode="External"/><Relationship Id="rId31" Type="http://schemas.openxmlformats.org/officeDocument/2006/relationships/hyperlink" Target="https://podminky.urs.cz/item/CS_URS_2024_02/721174027" TargetMode="External"/><Relationship Id="rId44" Type="http://schemas.openxmlformats.org/officeDocument/2006/relationships/hyperlink" Target="https://podminky.urs.cz/item/CS_URS_2024_02/721290113" TargetMode="External"/><Relationship Id="rId52" Type="http://schemas.openxmlformats.org/officeDocument/2006/relationships/hyperlink" Target="https://podminky.urs.cz/item/CS_URS_2024_02/722175007" TargetMode="External"/><Relationship Id="rId60" Type="http://schemas.openxmlformats.org/officeDocument/2006/relationships/hyperlink" Target="https://podminky.urs.cz/item/CS_URS_2024_02/722220122" TargetMode="External"/><Relationship Id="rId65" Type="http://schemas.openxmlformats.org/officeDocument/2006/relationships/hyperlink" Target="https://podminky.urs.cz/item/CS_URS_2024_02/722232048" TargetMode="External"/><Relationship Id="rId73" Type="http://schemas.openxmlformats.org/officeDocument/2006/relationships/hyperlink" Target="https://podminky.urs.cz/item/CS_URS_2024_02/722234266" TargetMode="External"/><Relationship Id="rId78" Type="http://schemas.openxmlformats.org/officeDocument/2006/relationships/hyperlink" Target="https://podminky.urs.cz/item/CS_URS_2024_02/722290249" TargetMode="External"/><Relationship Id="rId81" Type="http://schemas.openxmlformats.org/officeDocument/2006/relationships/hyperlink" Target="https://podminky.urs.cz/item/CS_URS_2024_02/725112022" TargetMode="External"/><Relationship Id="rId86" Type="http://schemas.openxmlformats.org/officeDocument/2006/relationships/hyperlink" Target="https://podminky.urs.cz/item/CS_URS_2024_02/725244323" TargetMode="External"/><Relationship Id="rId94" Type="http://schemas.openxmlformats.org/officeDocument/2006/relationships/hyperlink" Target="https://podminky.urs.cz/item/CS_URS_2024_02/725841312" TargetMode="External"/><Relationship Id="rId99" Type="http://schemas.openxmlformats.org/officeDocument/2006/relationships/hyperlink" Target="https://podminky.urs.cz/item/CS_URS_2024_02/998725102" TargetMode="External"/><Relationship Id="rId101" Type="http://schemas.openxmlformats.org/officeDocument/2006/relationships/hyperlink" Target="https://podminky.urs.cz/item/CS_URS_2024_02/726131001" TargetMode="External"/><Relationship Id="rId4" Type="http://schemas.openxmlformats.org/officeDocument/2006/relationships/hyperlink" Target="https://podminky.urs.cz/item/CS_URS_2024_02/139001101" TargetMode="External"/><Relationship Id="rId9" Type="http://schemas.openxmlformats.org/officeDocument/2006/relationships/hyperlink" Target="https://podminky.urs.cz/item/CS_URS_2024_02/162751117" TargetMode="External"/><Relationship Id="rId13" Type="http://schemas.openxmlformats.org/officeDocument/2006/relationships/hyperlink" Target="https://podminky.urs.cz/item/CS_URS_2024_02/174151101" TargetMode="External"/><Relationship Id="rId18" Type="http://schemas.openxmlformats.org/officeDocument/2006/relationships/hyperlink" Target="https://podminky.urs.cz/item/CS_URS_2024_02/997221571" TargetMode="External"/><Relationship Id="rId39" Type="http://schemas.openxmlformats.org/officeDocument/2006/relationships/hyperlink" Target="https://podminky.urs.cz/item/CS_URS_2024_02/721273153" TargetMode="External"/><Relationship Id="rId109" Type="http://schemas.openxmlformats.org/officeDocument/2006/relationships/drawing" Target="../drawings/drawing9.xml"/><Relationship Id="rId34" Type="http://schemas.openxmlformats.org/officeDocument/2006/relationships/hyperlink" Target="https://podminky.urs.cz/item/CS_URS_2024_02/721174045" TargetMode="External"/><Relationship Id="rId50" Type="http://schemas.openxmlformats.org/officeDocument/2006/relationships/hyperlink" Target="https://podminky.urs.cz/item/CS_URS_2024_02/722175004" TargetMode="External"/><Relationship Id="rId55" Type="http://schemas.openxmlformats.org/officeDocument/2006/relationships/hyperlink" Target="https://podminky.urs.cz/item/CS_URS_2024_02/722181241" TargetMode="External"/><Relationship Id="rId76" Type="http://schemas.openxmlformats.org/officeDocument/2006/relationships/hyperlink" Target="https://podminky.urs.cz/item/CS_URS_2024_02/722290234" TargetMode="External"/><Relationship Id="rId97" Type="http://schemas.openxmlformats.org/officeDocument/2006/relationships/hyperlink" Target="https://podminky.urs.cz/item/CS_URS_2024_02/725861102" TargetMode="External"/><Relationship Id="rId104" Type="http://schemas.openxmlformats.org/officeDocument/2006/relationships/hyperlink" Target="https://podminky.urs.cz/item/CS_URS_2024_02/726131043" TargetMode="External"/><Relationship Id="rId7" Type="http://schemas.openxmlformats.org/officeDocument/2006/relationships/hyperlink" Target="https://podminky.urs.cz/item/CS_URS_2024_02/162211311" TargetMode="External"/><Relationship Id="rId71" Type="http://schemas.openxmlformats.org/officeDocument/2006/relationships/hyperlink" Target="https://podminky.urs.cz/item/CS_URS_2024_02/722232064" TargetMode="External"/><Relationship Id="rId92" Type="http://schemas.openxmlformats.org/officeDocument/2006/relationships/hyperlink" Target="https://podminky.urs.cz/item/CS_URS_2024_02/725822613" TargetMode="External"/><Relationship Id="rId2" Type="http://schemas.openxmlformats.org/officeDocument/2006/relationships/hyperlink" Target="https://podminky.urs.cz/item/CS_URS_2024_02/132212221" TargetMode="External"/><Relationship Id="rId29" Type="http://schemas.openxmlformats.org/officeDocument/2006/relationships/hyperlink" Target="https://podminky.urs.cz/item/CS_URS_2024_02/721174025" TargetMode="External"/><Relationship Id="rId24" Type="http://schemas.openxmlformats.org/officeDocument/2006/relationships/hyperlink" Target="https://podminky.urs.cz/item/CS_URS_2024_02/721173402" TargetMode="External"/><Relationship Id="rId40" Type="http://schemas.openxmlformats.org/officeDocument/2006/relationships/hyperlink" Target="https://podminky.urs.cz/item/CS_URS_2024_02/721274121" TargetMode="External"/><Relationship Id="rId45" Type="http://schemas.openxmlformats.org/officeDocument/2006/relationships/hyperlink" Target="https://podminky.urs.cz/item/CS_URS_2024_02/998721102" TargetMode="External"/><Relationship Id="rId66" Type="http://schemas.openxmlformats.org/officeDocument/2006/relationships/hyperlink" Target="https://podminky.urs.cz/item/CS_URS_2024_02/722232049" TargetMode="External"/><Relationship Id="rId87" Type="http://schemas.openxmlformats.org/officeDocument/2006/relationships/hyperlink" Target="https://podminky.urs.cz/item/CS_URS_2024_02/725331111" TargetMode="External"/><Relationship Id="rId61" Type="http://schemas.openxmlformats.org/officeDocument/2006/relationships/hyperlink" Target="https://podminky.urs.cz/item/CS_URS_2024_02/722231075" TargetMode="External"/><Relationship Id="rId82" Type="http://schemas.openxmlformats.org/officeDocument/2006/relationships/hyperlink" Target="https://podminky.urs.cz/item/CS_URS_2024_02/725119131" TargetMode="External"/><Relationship Id="rId19" Type="http://schemas.openxmlformats.org/officeDocument/2006/relationships/hyperlink" Target="https://podminky.urs.cz/item/CS_URS_2024_02/997221579" TargetMode="External"/><Relationship Id="rId14" Type="http://schemas.openxmlformats.org/officeDocument/2006/relationships/hyperlink" Target="https://podminky.urs.cz/item/CS_URS_2024_02/175111101" TargetMode="External"/><Relationship Id="rId30" Type="http://schemas.openxmlformats.org/officeDocument/2006/relationships/hyperlink" Target="https://podminky.urs.cz/item/CS_URS_2024_02/721174026" TargetMode="External"/><Relationship Id="rId35" Type="http://schemas.openxmlformats.org/officeDocument/2006/relationships/hyperlink" Target="https://podminky.urs.cz/item/CS_URS_2024_02/721194105" TargetMode="External"/><Relationship Id="rId56" Type="http://schemas.openxmlformats.org/officeDocument/2006/relationships/hyperlink" Target="https://podminky.urs.cz/item/CS_URS_2024_02/722181242" TargetMode="External"/><Relationship Id="rId77" Type="http://schemas.openxmlformats.org/officeDocument/2006/relationships/hyperlink" Target="https://podminky.urs.cz/item/CS_URS_2024_02/722290246" TargetMode="External"/><Relationship Id="rId100" Type="http://schemas.openxmlformats.org/officeDocument/2006/relationships/hyperlink" Target="https://podminky.urs.cz/item/CS_URS_2024_02/998725122" TargetMode="External"/><Relationship Id="rId105" Type="http://schemas.openxmlformats.org/officeDocument/2006/relationships/hyperlink" Target="https://podminky.urs.cz/item/CS_URS_2024_02/726191001" TargetMode="External"/><Relationship Id="rId8" Type="http://schemas.openxmlformats.org/officeDocument/2006/relationships/hyperlink" Target="https://podminky.urs.cz/item/CS_URS_2024_02/162211319" TargetMode="External"/><Relationship Id="rId51" Type="http://schemas.openxmlformats.org/officeDocument/2006/relationships/hyperlink" Target="https://podminky.urs.cz/item/CS_URS_2024_02/722175005" TargetMode="External"/><Relationship Id="rId72" Type="http://schemas.openxmlformats.org/officeDocument/2006/relationships/hyperlink" Target="https://podminky.urs.cz/item/CS_URS_2024_02/722232066" TargetMode="External"/><Relationship Id="rId93" Type="http://schemas.openxmlformats.org/officeDocument/2006/relationships/hyperlink" Target="https://podminky.urs.cz/item/CS_URS_2024_02/725831312" TargetMode="External"/><Relationship Id="rId98" Type="http://schemas.openxmlformats.org/officeDocument/2006/relationships/hyperlink" Target="https://podminky.urs.cz/item/CS_URS_2024_02/725861312" TargetMode="External"/><Relationship Id="rId3" Type="http://schemas.openxmlformats.org/officeDocument/2006/relationships/hyperlink" Target="https://podminky.urs.cz/item/CS_URS_2024_02/132251252" TargetMode="External"/><Relationship Id="rId25" Type="http://schemas.openxmlformats.org/officeDocument/2006/relationships/hyperlink" Target="https://podminky.urs.cz/item/CS_URS_2024_02/721173403" TargetMode="External"/><Relationship Id="rId46" Type="http://schemas.openxmlformats.org/officeDocument/2006/relationships/hyperlink" Target="https://podminky.urs.cz/item/CS_URS_2024_02/998721122" TargetMode="External"/><Relationship Id="rId67" Type="http://schemas.openxmlformats.org/officeDocument/2006/relationships/hyperlink" Target="https://podminky.urs.cz/item/CS_URS_2024_02/722232050" TargetMode="External"/><Relationship Id="rId20" Type="http://schemas.openxmlformats.org/officeDocument/2006/relationships/hyperlink" Target="https://podminky.urs.cz/item/CS_URS_2024_02/997221611" TargetMode="External"/><Relationship Id="rId41" Type="http://schemas.openxmlformats.org/officeDocument/2006/relationships/hyperlink" Target="https://podminky.urs.cz/item/CS_URS_2024_02/721274123" TargetMode="External"/><Relationship Id="rId62" Type="http://schemas.openxmlformats.org/officeDocument/2006/relationships/hyperlink" Target="https://podminky.urs.cz/item/CS_URS_2024_02/722231084" TargetMode="External"/><Relationship Id="rId83" Type="http://schemas.openxmlformats.org/officeDocument/2006/relationships/hyperlink" Target="https://podminky.urs.cz/item/CS_URS_2024_02/725121521" TargetMode="External"/><Relationship Id="rId88" Type="http://schemas.openxmlformats.org/officeDocument/2006/relationships/hyperlink" Target="https://podminky.urs.cz/item/CS_URS_2024_02/72553212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74"/>
  <sheetViews>
    <sheetView showGridLines="0" tabSelected="1" workbookViewId="0">
      <selection activeCell="AL11" sqref="AL11"/>
    </sheetView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374"/>
      <c r="AS2" s="374"/>
      <c r="AT2" s="374"/>
      <c r="AU2" s="374"/>
      <c r="AV2" s="374"/>
      <c r="AW2" s="374"/>
      <c r="AX2" s="374"/>
      <c r="AY2" s="374"/>
      <c r="AZ2" s="374"/>
      <c r="BA2" s="374"/>
      <c r="BB2" s="374"/>
      <c r="BC2" s="374"/>
      <c r="BD2" s="374"/>
      <c r="BE2" s="374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58" t="s">
        <v>14</v>
      </c>
      <c r="L5" s="359"/>
      <c r="M5" s="359"/>
      <c r="N5" s="359"/>
      <c r="O5" s="359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25"/>
      <c r="AQ5" s="25"/>
      <c r="AR5" s="23"/>
      <c r="BE5" s="355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360" t="s">
        <v>17</v>
      </c>
      <c r="L6" s="359"/>
      <c r="M6" s="359"/>
      <c r="N6" s="359"/>
      <c r="O6" s="359"/>
      <c r="P6" s="359"/>
      <c r="Q6" s="359"/>
      <c r="R6" s="359"/>
      <c r="S6" s="359"/>
      <c r="T6" s="359"/>
      <c r="U6" s="359"/>
      <c r="V6" s="359"/>
      <c r="W6" s="359"/>
      <c r="X6" s="359"/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  <c r="AK6" s="359"/>
      <c r="AL6" s="359"/>
      <c r="AM6" s="359"/>
      <c r="AN6" s="359"/>
      <c r="AO6" s="359"/>
      <c r="AP6" s="25"/>
      <c r="AQ6" s="25"/>
      <c r="AR6" s="23"/>
      <c r="BE6" s="356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19</v>
      </c>
      <c r="AO7" s="25"/>
      <c r="AP7" s="25"/>
      <c r="AQ7" s="25"/>
      <c r="AR7" s="23"/>
      <c r="BE7" s="356"/>
      <c r="BS7" s="20" t="s">
        <v>6</v>
      </c>
    </row>
    <row r="8" spans="1:74" s="1" customFormat="1" ht="12" customHeight="1">
      <c r="B8" s="24"/>
      <c r="C8" s="25"/>
      <c r="D8" s="32" t="s">
        <v>21</v>
      </c>
      <c r="E8" s="25"/>
      <c r="F8" s="25"/>
      <c r="G8" s="25"/>
      <c r="H8" s="25"/>
      <c r="I8" s="25"/>
      <c r="J8" s="25"/>
      <c r="K8" s="30" t="s">
        <v>22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23</v>
      </c>
      <c r="AL8" s="25"/>
      <c r="AM8" s="25"/>
      <c r="AN8" s="33" t="s">
        <v>30</v>
      </c>
      <c r="AO8" s="25"/>
      <c r="AP8" s="25"/>
      <c r="AQ8" s="25"/>
      <c r="AR8" s="23"/>
      <c r="BE8" s="356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56"/>
      <c r="BS9" s="20" t="s">
        <v>6</v>
      </c>
    </row>
    <row r="10" spans="1:74" s="1" customFormat="1" ht="12" customHeight="1">
      <c r="B10" s="24"/>
      <c r="C10" s="25"/>
      <c r="D10" s="32" t="s">
        <v>24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25</v>
      </c>
      <c r="AL10" s="25"/>
      <c r="AM10" s="25"/>
      <c r="AN10" s="30" t="s">
        <v>26</v>
      </c>
      <c r="AO10" s="25"/>
      <c r="AP10" s="25"/>
      <c r="AQ10" s="25"/>
      <c r="AR10" s="23"/>
      <c r="BE10" s="356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27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28</v>
      </c>
      <c r="AL11" s="25"/>
      <c r="AM11" s="25"/>
      <c r="AN11" s="30" t="s">
        <v>19</v>
      </c>
      <c r="AO11" s="25"/>
      <c r="AP11" s="25"/>
      <c r="AQ11" s="25"/>
      <c r="AR11" s="23"/>
      <c r="BE11" s="356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56"/>
      <c r="BS12" s="20" t="s">
        <v>6</v>
      </c>
    </row>
    <row r="13" spans="1:74" s="1" customFormat="1" ht="12" customHeight="1">
      <c r="B13" s="24"/>
      <c r="C13" s="25"/>
      <c r="D13" s="32" t="s">
        <v>29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25</v>
      </c>
      <c r="AL13" s="25"/>
      <c r="AM13" s="25"/>
      <c r="AN13" s="34" t="s">
        <v>30</v>
      </c>
      <c r="AO13" s="25"/>
      <c r="AP13" s="25"/>
      <c r="AQ13" s="25"/>
      <c r="AR13" s="23"/>
      <c r="BE13" s="356"/>
      <c r="BS13" s="20" t="s">
        <v>6</v>
      </c>
    </row>
    <row r="14" spans="1:74" ht="12.75">
      <c r="B14" s="24"/>
      <c r="C14" s="25"/>
      <c r="D14" s="25"/>
      <c r="E14" s="361" t="s">
        <v>30</v>
      </c>
      <c r="F14" s="362"/>
      <c r="G14" s="362"/>
      <c r="H14" s="362"/>
      <c r="I14" s="362"/>
      <c r="J14" s="362"/>
      <c r="K14" s="362"/>
      <c r="L14" s="362"/>
      <c r="M14" s="362"/>
      <c r="N14" s="362"/>
      <c r="O14" s="362"/>
      <c r="P14" s="362"/>
      <c r="Q14" s="362"/>
      <c r="R14" s="362"/>
      <c r="S14" s="362"/>
      <c r="T14" s="362"/>
      <c r="U14" s="362"/>
      <c r="V14" s="362"/>
      <c r="W14" s="362"/>
      <c r="X14" s="362"/>
      <c r="Y14" s="362"/>
      <c r="Z14" s="362"/>
      <c r="AA14" s="362"/>
      <c r="AB14" s="362"/>
      <c r="AC14" s="362"/>
      <c r="AD14" s="362"/>
      <c r="AE14" s="362"/>
      <c r="AF14" s="362"/>
      <c r="AG14" s="362"/>
      <c r="AH14" s="362"/>
      <c r="AI14" s="362"/>
      <c r="AJ14" s="362"/>
      <c r="AK14" s="32" t="s">
        <v>28</v>
      </c>
      <c r="AL14" s="25"/>
      <c r="AM14" s="25"/>
      <c r="AN14" s="34" t="s">
        <v>30</v>
      </c>
      <c r="AO14" s="25"/>
      <c r="AP14" s="25"/>
      <c r="AQ14" s="25"/>
      <c r="AR14" s="23"/>
      <c r="BE14" s="356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56"/>
      <c r="BS15" s="20" t="s">
        <v>4</v>
      </c>
    </row>
    <row r="16" spans="1:74" s="1" customFormat="1" ht="12" customHeight="1">
      <c r="B16" s="24"/>
      <c r="C16" s="25"/>
      <c r="D16" s="32" t="s">
        <v>31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25</v>
      </c>
      <c r="AL16" s="25"/>
      <c r="AM16" s="25"/>
      <c r="AN16" s="30" t="s">
        <v>32</v>
      </c>
      <c r="AO16" s="25"/>
      <c r="AP16" s="25"/>
      <c r="AQ16" s="25"/>
      <c r="AR16" s="23"/>
      <c r="BE16" s="356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28</v>
      </c>
      <c r="AL17" s="25"/>
      <c r="AM17" s="25"/>
      <c r="AN17" s="30" t="s">
        <v>19</v>
      </c>
      <c r="AO17" s="25"/>
      <c r="AP17" s="25"/>
      <c r="AQ17" s="25"/>
      <c r="AR17" s="23"/>
      <c r="BE17" s="356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56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25</v>
      </c>
      <c r="AL19" s="25"/>
      <c r="AM19" s="25"/>
      <c r="AN19" s="30" t="s">
        <v>19</v>
      </c>
      <c r="AO19" s="25"/>
      <c r="AP19" s="25"/>
      <c r="AQ19" s="25"/>
      <c r="AR19" s="23"/>
      <c r="BE19" s="356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28</v>
      </c>
      <c r="AL20" s="25"/>
      <c r="AM20" s="25"/>
      <c r="AN20" s="30" t="s">
        <v>19</v>
      </c>
      <c r="AO20" s="25"/>
      <c r="AP20" s="25"/>
      <c r="AQ20" s="25"/>
      <c r="AR20" s="23"/>
      <c r="BE20" s="356"/>
      <c r="BS20" s="20" t="s">
        <v>34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56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56"/>
    </row>
    <row r="23" spans="1:71" s="1" customFormat="1" ht="47.25" customHeight="1">
      <c r="B23" s="24"/>
      <c r="C23" s="25"/>
      <c r="D23" s="25"/>
      <c r="E23" s="363" t="s">
        <v>38</v>
      </c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25"/>
      <c r="AP23" s="25"/>
      <c r="AQ23" s="25"/>
      <c r="AR23" s="23"/>
      <c r="BE23" s="356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56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356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364">
        <f>ROUND(AG54,2)</f>
        <v>0</v>
      </c>
      <c r="AL26" s="365"/>
      <c r="AM26" s="365"/>
      <c r="AN26" s="365"/>
      <c r="AO26" s="365"/>
      <c r="AP26" s="39"/>
      <c r="AQ26" s="39"/>
      <c r="AR26" s="42"/>
      <c r="BE26" s="356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356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366" t="s">
        <v>40</v>
      </c>
      <c r="M28" s="366"/>
      <c r="N28" s="366"/>
      <c r="O28" s="366"/>
      <c r="P28" s="366"/>
      <c r="Q28" s="39"/>
      <c r="R28" s="39"/>
      <c r="S28" s="39"/>
      <c r="T28" s="39"/>
      <c r="U28" s="39"/>
      <c r="V28" s="39"/>
      <c r="W28" s="366" t="s">
        <v>41</v>
      </c>
      <c r="X28" s="366"/>
      <c r="Y28" s="366"/>
      <c r="Z28" s="366"/>
      <c r="AA28" s="366"/>
      <c r="AB28" s="366"/>
      <c r="AC28" s="366"/>
      <c r="AD28" s="366"/>
      <c r="AE28" s="366"/>
      <c r="AF28" s="39"/>
      <c r="AG28" s="39"/>
      <c r="AH28" s="39"/>
      <c r="AI28" s="39"/>
      <c r="AJ28" s="39"/>
      <c r="AK28" s="366" t="s">
        <v>42</v>
      </c>
      <c r="AL28" s="366"/>
      <c r="AM28" s="366"/>
      <c r="AN28" s="366"/>
      <c r="AO28" s="366"/>
      <c r="AP28" s="39"/>
      <c r="AQ28" s="39"/>
      <c r="AR28" s="42"/>
      <c r="BE28" s="356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369">
        <v>0.21</v>
      </c>
      <c r="M29" s="368"/>
      <c r="N29" s="368"/>
      <c r="O29" s="368"/>
      <c r="P29" s="368"/>
      <c r="Q29" s="44"/>
      <c r="R29" s="44"/>
      <c r="S29" s="44"/>
      <c r="T29" s="44"/>
      <c r="U29" s="44"/>
      <c r="V29" s="44"/>
      <c r="W29" s="367">
        <f>ROUND(AZ54, 2)</f>
        <v>0</v>
      </c>
      <c r="X29" s="368"/>
      <c r="Y29" s="368"/>
      <c r="Z29" s="368"/>
      <c r="AA29" s="368"/>
      <c r="AB29" s="368"/>
      <c r="AC29" s="368"/>
      <c r="AD29" s="368"/>
      <c r="AE29" s="368"/>
      <c r="AF29" s="44"/>
      <c r="AG29" s="44"/>
      <c r="AH29" s="44"/>
      <c r="AI29" s="44"/>
      <c r="AJ29" s="44"/>
      <c r="AK29" s="367">
        <f>ROUND(AV54, 2)</f>
        <v>0</v>
      </c>
      <c r="AL29" s="368"/>
      <c r="AM29" s="368"/>
      <c r="AN29" s="368"/>
      <c r="AO29" s="368"/>
      <c r="AP29" s="44"/>
      <c r="AQ29" s="44"/>
      <c r="AR29" s="45"/>
      <c r="BE29" s="357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369">
        <v>0.12</v>
      </c>
      <c r="M30" s="368"/>
      <c r="N30" s="368"/>
      <c r="O30" s="368"/>
      <c r="P30" s="368"/>
      <c r="Q30" s="44"/>
      <c r="R30" s="44"/>
      <c r="S30" s="44"/>
      <c r="T30" s="44"/>
      <c r="U30" s="44"/>
      <c r="V30" s="44"/>
      <c r="W30" s="367">
        <f>ROUND(BA54, 2)</f>
        <v>0</v>
      </c>
      <c r="X30" s="368"/>
      <c r="Y30" s="368"/>
      <c r="Z30" s="368"/>
      <c r="AA30" s="368"/>
      <c r="AB30" s="368"/>
      <c r="AC30" s="368"/>
      <c r="AD30" s="368"/>
      <c r="AE30" s="368"/>
      <c r="AF30" s="44"/>
      <c r="AG30" s="44"/>
      <c r="AH30" s="44"/>
      <c r="AI30" s="44"/>
      <c r="AJ30" s="44"/>
      <c r="AK30" s="367">
        <f>ROUND(AW54, 2)</f>
        <v>0</v>
      </c>
      <c r="AL30" s="368"/>
      <c r="AM30" s="368"/>
      <c r="AN30" s="368"/>
      <c r="AO30" s="368"/>
      <c r="AP30" s="44"/>
      <c r="AQ30" s="44"/>
      <c r="AR30" s="45"/>
      <c r="BE30" s="357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369">
        <v>0.21</v>
      </c>
      <c r="M31" s="368"/>
      <c r="N31" s="368"/>
      <c r="O31" s="368"/>
      <c r="P31" s="368"/>
      <c r="Q31" s="44"/>
      <c r="R31" s="44"/>
      <c r="S31" s="44"/>
      <c r="T31" s="44"/>
      <c r="U31" s="44"/>
      <c r="V31" s="44"/>
      <c r="W31" s="367">
        <f>ROUND(BB54, 2)</f>
        <v>0</v>
      </c>
      <c r="X31" s="368"/>
      <c r="Y31" s="368"/>
      <c r="Z31" s="368"/>
      <c r="AA31" s="368"/>
      <c r="AB31" s="368"/>
      <c r="AC31" s="368"/>
      <c r="AD31" s="368"/>
      <c r="AE31" s="368"/>
      <c r="AF31" s="44"/>
      <c r="AG31" s="44"/>
      <c r="AH31" s="44"/>
      <c r="AI31" s="44"/>
      <c r="AJ31" s="44"/>
      <c r="AK31" s="367">
        <v>0</v>
      </c>
      <c r="AL31" s="368"/>
      <c r="AM31" s="368"/>
      <c r="AN31" s="368"/>
      <c r="AO31" s="368"/>
      <c r="AP31" s="44"/>
      <c r="AQ31" s="44"/>
      <c r="AR31" s="45"/>
      <c r="BE31" s="357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369">
        <v>0.12</v>
      </c>
      <c r="M32" s="368"/>
      <c r="N32" s="368"/>
      <c r="O32" s="368"/>
      <c r="P32" s="368"/>
      <c r="Q32" s="44"/>
      <c r="R32" s="44"/>
      <c r="S32" s="44"/>
      <c r="T32" s="44"/>
      <c r="U32" s="44"/>
      <c r="V32" s="44"/>
      <c r="W32" s="367">
        <f>ROUND(BC54, 2)</f>
        <v>0</v>
      </c>
      <c r="X32" s="368"/>
      <c r="Y32" s="368"/>
      <c r="Z32" s="368"/>
      <c r="AA32" s="368"/>
      <c r="AB32" s="368"/>
      <c r="AC32" s="368"/>
      <c r="AD32" s="368"/>
      <c r="AE32" s="368"/>
      <c r="AF32" s="44"/>
      <c r="AG32" s="44"/>
      <c r="AH32" s="44"/>
      <c r="AI32" s="44"/>
      <c r="AJ32" s="44"/>
      <c r="AK32" s="367">
        <v>0</v>
      </c>
      <c r="AL32" s="368"/>
      <c r="AM32" s="368"/>
      <c r="AN32" s="368"/>
      <c r="AO32" s="368"/>
      <c r="AP32" s="44"/>
      <c r="AQ32" s="44"/>
      <c r="AR32" s="45"/>
      <c r="BE32" s="357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369">
        <v>0</v>
      </c>
      <c r="M33" s="368"/>
      <c r="N33" s="368"/>
      <c r="O33" s="368"/>
      <c r="P33" s="368"/>
      <c r="Q33" s="44"/>
      <c r="R33" s="44"/>
      <c r="S33" s="44"/>
      <c r="T33" s="44"/>
      <c r="U33" s="44"/>
      <c r="V33" s="44"/>
      <c r="W33" s="367">
        <f>ROUND(BD54, 2)</f>
        <v>0</v>
      </c>
      <c r="X33" s="368"/>
      <c r="Y33" s="368"/>
      <c r="Z33" s="368"/>
      <c r="AA33" s="368"/>
      <c r="AB33" s="368"/>
      <c r="AC33" s="368"/>
      <c r="AD33" s="368"/>
      <c r="AE33" s="368"/>
      <c r="AF33" s="44"/>
      <c r="AG33" s="44"/>
      <c r="AH33" s="44"/>
      <c r="AI33" s="44"/>
      <c r="AJ33" s="44"/>
      <c r="AK33" s="367">
        <v>0</v>
      </c>
      <c r="AL33" s="368"/>
      <c r="AM33" s="368"/>
      <c r="AN33" s="368"/>
      <c r="AO33" s="368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373" t="s">
        <v>51</v>
      </c>
      <c r="Y35" s="371"/>
      <c r="Z35" s="371"/>
      <c r="AA35" s="371"/>
      <c r="AB35" s="371"/>
      <c r="AC35" s="48"/>
      <c r="AD35" s="48"/>
      <c r="AE35" s="48"/>
      <c r="AF35" s="48"/>
      <c r="AG35" s="48"/>
      <c r="AH35" s="48"/>
      <c r="AI35" s="48"/>
      <c r="AJ35" s="48"/>
      <c r="AK35" s="370">
        <f>SUM(AK26:AK33)</f>
        <v>0</v>
      </c>
      <c r="AL35" s="371"/>
      <c r="AM35" s="371"/>
      <c r="AN35" s="371"/>
      <c r="AO35" s="372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202417-25-03-25(R1)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52" t="str">
        <f>K6</f>
        <v>Rekonstrukce plaveckého bazénu ZŠ a MŠ Weberova</v>
      </c>
      <c r="M45" s="353"/>
      <c r="N45" s="353"/>
      <c r="O45" s="353"/>
      <c r="P45" s="353"/>
      <c r="Q45" s="353"/>
      <c r="R45" s="353"/>
      <c r="S45" s="353"/>
      <c r="T45" s="353"/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  <c r="AF45" s="353"/>
      <c r="AG45" s="353"/>
      <c r="AH45" s="353"/>
      <c r="AI45" s="353"/>
      <c r="AJ45" s="353"/>
      <c r="AK45" s="353"/>
      <c r="AL45" s="353"/>
      <c r="AM45" s="353"/>
      <c r="AN45" s="353"/>
      <c r="AO45" s="353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21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areál ZŠ a MŠ Weberova v Praze 5-Košířích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23</v>
      </c>
      <c r="AJ47" s="39"/>
      <c r="AK47" s="39"/>
      <c r="AL47" s="39"/>
      <c r="AM47" s="381" t="str">
        <f>IF(AN8= "","",AN8)</f>
        <v>Vyplň údaj</v>
      </c>
      <c r="AN47" s="381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25.7" customHeight="1">
      <c r="A49" s="37"/>
      <c r="B49" s="38"/>
      <c r="C49" s="32" t="s">
        <v>24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Městská část Praha 5, nám. 14. října 4, Praha 5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31</v>
      </c>
      <c r="AJ49" s="39"/>
      <c r="AK49" s="39"/>
      <c r="AL49" s="39"/>
      <c r="AM49" s="382" t="str">
        <f>IF(E17="","",E17)</f>
        <v>Atelier 11 Hradec Králové s.r.o., Jižní 870/2</v>
      </c>
      <c r="AN49" s="383"/>
      <c r="AO49" s="383"/>
      <c r="AP49" s="383"/>
      <c r="AQ49" s="39"/>
      <c r="AR49" s="42"/>
      <c r="AS49" s="385" t="s">
        <v>53</v>
      </c>
      <c r="AT49" s="386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29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2" t="str">
        <f>IF(E20="","",E20)</f>
        <v xml:space="preserve"> </v>
      </c>
      <c r="AN50" s="383"/>
      <c r="AO50" s="383"/>
      <c r="AP50" s="383"/>
      <c r="AQ50" s="39"/>
      <c r="AR50" s="42"/>
      <c r="AS50" s="387"/>
      <c r="AT50" s="388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89"/>
      <c r="AT51" s="390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47" t="s">
        <v>54</v>
      </c>
      <c r="D52" s="348"/>
      <c r="E52" s="348"/>
      <c r="F52" s="348"/>
      <c r="G52" s="348"/>
      <c r="H52" s="69"/>
      <c r="I52" s="351" t="s">
        <v>55</v>
      </c>
      <c r="J52" s="348"/>
      <c r="K52" s="348"/>
      <c r="L52" s="348"/>
      <c r="M52" s="348"/>
      <c r="N52" s="348"/>
      <c r="O52" s="348"/>
      <c r="P52" s="348"/>
      <c r="Q52" s="348"/>
      <c r="R52" s="348"/>
      <c r="S52" s="348"/>
      <c r="T52" s="348"/>
      <c r="U52" s="348"/>
      <c r="V52" s="348"/>
      <c r="W52" s="348"/>
      <c r="X52" s="348"/>
      <c r="Y52" s="348"/>
      <c r="Z52" s="348"/>
      <c r="AA52" s="348"/>
      <c r="AB52" s="348"/>
      <c r="AC52" s="348"/>
      <c r="AD52" s="348"/>
      <c r="AE52" s="348"/>
      <c r="AF52" s="348"/>
      <c r="AG52" s="377" t="s">
        <v>56</v>
      </c>
      <c r="AH52" s="348"/>
      <c r="AI52" s="348"/>
      <c r="AJ52" s="348"/>
      <c r="AK52" s="348"/>
      <c r="AL52" s="348"/>
      <c r="AM52" s="348"/>
      <c r="AN52" s="351" t="s">
        <v>57</v>
      </c>
      <c r="AO52" s="348"/>
      <c r="AP52" s="348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54">
        <f>ROUND(AG55+AG72,2)</f>
        <v>0</v>
      </c>
      <c r="AH54" s="354"/>
      <c r="AI54" s="354"/>
      <c r="AJ54" s="354"/>
      <c r="AK54" s="354"/>
      <c r="AL54" s="354"/>
      <c r="AM54" s="354"/>
      <c r="AN54" s="391">
        <f t="shared" ref="AN54:AN72" si="0">SUM(AG54,AT54)</f>
        <v>0</v>
      </c>
      <c r="AO54" s="391"/>
      <c r="AP54" s="391"/>
      <c r="AQ54" s="81" t="s">
        <v>19</v>
      </c>
      <c r="AR54" s="82"/>
      <c r="AS54" s="83">
        <f>ROUND(AS55+AS72,2)</f>
        <v>0</v>
      </c>
      <c r="AT54" s="84">
        <f t="shared" ref="AT54:AT72" si="1">ROUND(SUM(AV54:AW54),2)</f>
        <v>0</v>
      </c>
      <c r="AU54" s="85">
        <f>ROUND(AU55+AU72,5)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ROUND(AZ55+AZ72,2)</f>
        <v>0</v>
      </c>
      <c r="BA54" s="84">
        <f>ROUND(BA55+BA72,2)</f>
        <v>0</v>
      </c>
      <c r="BB54" s="84">
        <f>ROUND(BB55+BB72,2)</f>
        <v>0</v>
      </c>
      <c r="BC54" s="84">
        <f>ROUND(BC55+BC72,2)</f>
        <v>0</v>
      </c>
      <c r="BD54" s="86">
        <f>ROUND(BD55+BD72,2)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49" t="s">
        <v>77</v>
      </c>
      <c r="E55" s="349"/>
      <c r="F55" s="349"/>
      <c r="G55" s="349"/>
      <c r="H55" s="349"/>
      <c r="I55" s="91"/>
      <c r="J55" s="349" t="s">
        <v>78</v>
      </c>
      <c r="K55" s="349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49"/>
      <c r="AB55" s="349"/>
      <c r="AC55" s="349"/>
      <c r="AD55" s="349"/>
      <c r="AE55" s="349"/>
      <c r="AF55" s="349"/>
      <c r="AG55" s="378">
        <f>ROUND(AG56+AG57+AG58+AG65+AG70+AG71,2)</f>
        <v>0</v>
      </c>
      <c r="AH55" s="379"/>
      <c r="AI55" s="379"/>
      <c r="AJ55" s="379"/>
      <c r="AK55" s="379"/>
      <c r="AL55" s="379"/>
      <c r="AM55" s="379"/>
      <c r="AN55" s="384">
        <f t="shared" si="0"/>
        <v>0</v>
      </c>
      <c r="AO55" s="379"/>
      <c r="AP55" s="379"/>
      <c r="AQ55" s="92" t="s">
        <v>79</v>
      </c>
      <c r="AR55" s="93"/>
      <c r="AS55" s="94">
        <f>ROUND(AS56+AS57+AS58+AS65+AS70+AS71,2)</f>
        <v>0</v>
      </c>
      <c r="AT55" s="95">
        <f t="shared" si="1"/>
        <v>0</v>
      </c>
      <c r="AU55" s="96">
        <f>ROUND(AU56+AU57+AU58+AU65+AU70+AU71,5)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ROUND(AZ56+AZ57+AZ58+AZ65+AZ70+AZ71,2)</f>
        <v>0</v>
      </c>
      <c r="BA55" s="95">
        <f>ROUND(BA56+BA57+BA58+BA65+BA70+BA71,2)</f>
        <v>0</v>
      </c>
      <c r="BB55" s="95">
        <f>ROUND(BB56+BB57+BB58+BB65+BB70+BB71,2)</f>
        <v>0</v>
      </c>
      <c r="BC55" s="95">
        <f>ROUND(BC56+BC57+BC58+BC65+BC70+BC71,2)</f>
        <v>0</v>
      </c>
      <c r="BD55" s="97">
        <f>ROUND(BD56+BD57+BD58+BD65+BD70+BD71,2)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50" t="s">
        <v>84</v>
      </c>
      <c r="F56" s="350"/>
      <c r="G56" s="350"/>
      <c r="H56" s="350"/>
      <c r="I56" s="350"/>
      <c r="J56" s="100"/>
      <c r="K56" s="350" t="s">
        <v>85</v>
      </c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75">
        <f>'D.1.1 - Architektonicko-s...'!J32</f>
        <v>0</v>
      </c>
      <c r="AH56" s="376"/>
      <c r="AI56" s="376"/>
      <c r="AJ56" s="376"/>
      <c r="AK56" s="376"/>
      <c r="AL56" s="376"/>
      <c r="AM56" s="376"/>
      <c r="AN56" s="375">
        <f t="shared" si="0"/>
        <v>0</v>
      </c>
      <c r="AO56" s="376"/>
      <c r="AP56" s="376"/>
      <c r="AQ56" s="101" t="s">
        <v>86</v>
      </c>
      <c r="AR56" s="56"/>
      <c r="AS56" s="102">
        <v>0</v>
      </c>
      <c r="AT56" s="103">
        <f t="shared" si="1"/>
        <v>0</v>
      </c>
      <c r="AU56" s="104">
        <f>'D.1.1 - Architektonicko-s...'!P117</f>
        <v>0</v>
      </c>
      <c r="AV56" s="103">
        <f>'D.1.1 - Architektonicko-s...'!J35</f>
        <v>0</v>
      </c>
      <c r="AW56" s="103">
        <f>'D.1.1 - Architektonicko-s...'!J36</f>
        <v>0</v>
      </c>
      <c r="AX56" s="103">
        <f>'D.1.1 - Architektonicko-s...'!J37</f>
        <v>0</v>
      </c>
      <c r="AY56" s="103">
        <f>'D.1.1 - Architektonicko-s...'!J38</f>
        <v>0</v>
      </c>
      <c r="AZ56" s="103">
        <f>'D.1.1 - Architektonicko-s...'!F35</f>
        <v>0</v>
      </c>
      <c r="BA56" s="103">
        <f>'D.1.1 - Architektonicko-s...'!F36</f>
        <v>0</v>
      </c>
      <c r="BB56" s="103">
        <f>'D.1.1 - Architektonicko-s...'!F37</f>
        <v>0</v>
      </c>
      <c r="BC56" s="103">
        <f>'D.1.1 - Architektonicko-s...'!F38</f>
        <v>0</v>
      </c>
      <c r="BD56" s="105">
        <f>'D.1.1 - Architektonicko-s...'!F39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50" t="s">
        <v>88</v>
      </c>
      <c r="F57" s="350"/>
      <c r="G57" s="350"/>
      <c r="H57" s="350"/>
      <c r="I57" s="350"/>
      <c r="J57" s="100"/>
      <c r="K57" s="350" t="s">
        <v>89</v>
      </c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75">
        <f>'D.1.2 - Stavebně konstruk...'!J32</f>
        <v>0</v>
      </c>
      <c r="AH57" s="376"/>
      <c r="AI57" s="376"/>
      <c r="AJ57" s="376"/>
      <c r="AK57" s="376"/>
      <c r="AL57" s="376"/>
      <c r="AM57" s="376"/>
      <c r="AN57" s="375">
        <f t="shared" si="0"/>
        <v>0</v>
      </c>
      <c r="AO57" s="376"/>
      <c r="AP57" s="376"/>
      <c r="AQ57" s="101" t="s">
        <v>86</v>
      </c>
      <c r="AR57" s="56"/>
      <c r="AS57" s="102">
        <v>0</v>
      </c>
      <c r="AT57" s="103">
        <f t="shared" si="1"/>
        <v>0</v>
      </c>
      <c r="AU57" s="104">
        <f>'D.1.2 - Stavebně konstruk...'!P90</f>
        <v>0</v>
      </c>
      <c r="AV57" s="103">
        <f>'D.1.2 - Stavebně konstruk...'!J35</f>
        <v>0</v>
      </c>
      <c r="AW57" s="103">
        <f>'D.1.2 - Stavebně konstruk...'!J36</f>
        <v>0</v>
      </c>
      <c r="AX57" s="103">
        <f>'D.1.2 - Stavebně konstruk...'!J37</f>
        <v>0</v>
      </c>
      <c r="AY57" s="103">
        <f>'D.1.2 - Stavebně konstruk...'!J38</f>
        <v>0</v>
      </c>
      <c r="AZ57" s="103">
        <f>'D.1.2 - Stavebně konstruk...'!F35</f>
        <v>0</v>
      </c>
      <c r="BA57" s="103">
        <f>'D.1.2 - Stavebně konstruk...'!F36</f>
        <v>0</v>
      </c>
      <c r="BB57" s="103">
        <f>'D.1.2 - Stavebně konstruk...'!F37</f>
        <v>0</v>
      </c>
      <c r="BC57" s="103">
        <f>'D.1.2 - Stavebně konstruk...'!F38</f>
        <v>0</v>
      </c>
      <c r="BD57" s="105">
        <f>'D.1.2 - Stavebně konstruk...'!F39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19</v>
      </c>
    </row>
    <row r="58" spans="1:91" s="4" customFormat="1" ht="16.5" customHeight="1">
      <c r="B58" s="54"/>
      <c r="C58" s="100"/>
      <c r="D58" s="100"/>
      <c r="E58" s="350" t="s">
        <v>91</v>
      </c>
      <c r="F58" s="350"/>
      <c r="G58" s="350"/>
      <c r="H58" s="350"/>
      <c r="I58" s="350"/>
      <c r="J58" s="100"/>
      <c r="K58" s="350" t="s">
        <v>92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80">
        <f>ROUND(SUM(AG59:AG64),2)</f>
        <v>0</v>
      </c>
      <c r="AH58" s="376"/>
      <c r="AI58" s="376"/>
      <c r="AJ58" s="376"/>
      <c r="AK58" s="376"/>
      <c r="AL58" s="376"/>
      <c r="AM58" s="376"/>
      <c r="AN58" s="375">
        <f t="shared" si="0"/>
        <v>0</v>
      </c>
      <c r="AO58" s="376"/>
      <c r="AP58" s="376"/>
      <c r="AQ58" s="101" t="s">
        <v>86</v>
      </c>
      <c r="AR58" s="56"/>
      <c r="AS58" s="102">
        <f>ROUND(SUM(AS59:AS64),2)</f>
        <v>0</v>
      </c>
      <c r="AT58" s="103">
        <f t="shared" si="1"/>
        <v>0</v>
      </c>
      <c r="AU58" s="104">
        <f>ROUND(SUM(AU59:AU64),5)</f>
        <v>0</v>
      </c>
      <c r="AV58" s="103">
        <f>ROUND(AZ58*L29,2)</f>
        <v>0</v>
      </c>
      <c r="AW58" s="103">
        <f>ROUND(BA58*L30,2)</f>
        <v>0</v>
      </c>
      <c r="AX58" s="103">
        <f>ROUND(BB58*L29,2)</f>
        <v>0</v>
      </c>
      <c r="AY58" s="103">
        <f>ROUND(BC58*L30,2)</f>
        <v>0</v>
      </c>
      <c r="AZ58" s="103">
        <f>ROUND(SUM(AZ59:AZ64),2)</f>
        <v>0</v>
      </c>
      <c r="BA58" s="103">
        <f>ROUND(SUM(BA59:BA64),2)</f>
        <v>0</v>
      </c>
      <c r="BB58" s="103">
        <f>ROUND(SUM(BB59:BB64),2)</f>
        <v>0</v>
      </c>
      <c r="BC58" s="103">
        <f>ROUND(SUM(BC59:BC64),2)</f>
        <v>0</v>
      </c>
      <c r="BD58" s="105">
        <f>ROUND(SUM(BD59:BD64),2)</f>
        <v>0</v>
      </c>
      <c r="BS58" s="106" t="s">
        <v>72</v>
      </c>
      <c r="BT58" s="106" t="s">
        <v>82</v>
      </c>
      <c r="BU58" s="106" t="s">
        <v>74</v>
      </c>
      <c r="BV58" s="106" t="s">
        <v>75</v>
      </c>
      <c r="BW58" s="106" t="s">
        <v>93</v>
      </c>
      <c r="BX58" s="106" t="s">
        <v>81</v>
      </c>
      <c r="CL58" s="106" t="s">
        <v>19</v>
      </c>
    </row>
    <row r="59" spans="1:91" s="4" customFormat="1" ht="16.5" customHeight="1">
      <c r="A59" s="99" t="s">
        <v>83</v>
      </c>
      <c r="B59" s="54"/>
      <c r="C59" s="100"/>
      <c r="D59" s="100"/>
      <c r="E59" s="100"/>
      <c r="F59" s="350" t="s">
        <v>94</v>
      </c>
      <c r="G59" s="350"/>
      <c r="H59" s="350"/>
      <c r="I59" s="350"/>
      <c r="J59" s="350"/>
      <c r="K59" s="100"/>
      <c r="L59" s="350" t="s">
        <v>95</v>
      </c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75">
        <f>'D.1.4-ÚT - Vytápěni'!J34</f>
        <v>0</v>
      </c>
      <c r="AH59" s="376"/>
      <c r="AI59" s="376"/>
      <c r="AJ59" s="376"/>
      <c r="AK59" s="376"/>
      <c r="AL59" s="376"/>
      <c r="AM59" s="376"/>
      <c r="AN59" s="375">
        <f t="shared" si="0"/>
        <v>0</v>
      </c>
      <c r="AO59" s="376"/>
      <c r="AP59" s="376"/>
      <c r="AQ59" s="101" t="s">
        <v>86</v>
      </c>
      <c r="AR59" s="56"/>
      <c r="AS59" s="102">
        <v>0</v>
      </c>
      <c r="AT59" s="103">
        <f t="shared" si="1"/>
        <v>0</v>
      </c>
      <c r="AU59" s="104">
        <f>'D.1.4-ÚT - Vytápěni'!P102</f>
        <v>0</v>
      </c>
      <c r="AV59" s="103">
        <f>'D.1.4-ÚT - Vytápěni'!J37</f>
        <v>0</v>
      </c>
      <c r="AW59" s="103">
        <f>'D.1.4-ÚT - Vytápěni'!J38</f>
        <v>0</v>
      </c>
      <c r="AX59" s="103">
        <f>'D.1.4-ÚT - Vytápěni'!J39</f>
        <v>0</v>
      </c>
      <c r="AY59" s="103">
        <f>'D.1.4-ÚT - Vytápěni'!J40</f>
        <v>0</v>
      </c>
      <c r="AZ59" s="103">
        <f>'D.1.4-ÚT - Vytápěni'!F37</f>
        <v>0</v>
      </c>
      <c r="BA59" s="103">
        <f>'D.1.4-ÚT - Vytápěni'!F38</f>
        <v>0</v>
      </c>
      <c r="BB59" s="103">
        <f>'D.1.4-ÚT - Vytápěni'!F39</f>
        <v>0</v>
      </c>
      <c r="BC59" s="103">
        <f>'D.1.4-ÚT - Vytápěni'!F40</f>
        <v>0</v>
      </c>
      <c r="BD59" s="105">
        <f>'D.1.4-ÚT - Vytápěni'!F41</f>
        <v>0</v>
      </c>
      <c r="BT59" s="106" t="s">
        <v>96</v>
      </c>
      <c r="BV59" s="106" t="s">
        <v>75</v>
      </c>
      <c r="BW59" s="106" t="s">
        <v>97</v>
      </c>
      <c r="BX59" s="106" t="s">
        <v>93</v>
      </c>
      <c r="CL59" s="106" t="s">
        <v>19</v>
      </c>
    </row>
    <row r="60" spans="1:91" s="4" customFormat="1" ht="16.5" customHeight="1">
      <c r="A60" s="99" t="s">
        <v>83</v>
      </c>
      <c r="B60" s="54"/>
      <c r="C60" s="100"/>
      <c r="D60" s="100"/>
      <c r="E60" s="100"/>
      <c r="F60" s="350" t="s">
        <v>98</v>
      </c>
      <c r="G60" s="350"/>
      <c r="H60" s="350"/>
      <c r="I60" s="350"/>
      <c r="J60" s="350"/>
      <c r="K60" s="100"/>
      <c r="L60" s="350" t="s">
        <v>99</v>
      </c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75">
        <f>'D.1.4-EL - Elektroinstalace'!J34</f>
        <v>0</v>
      </c>
      <c r="AH60" s="376"/>
      <c r="AI60" s="376"/>
      <c r="AJ60" s="376"/>
      <c r="AK60" s="376"/>
      <c r="AL60" s="376"/>
      <c r="AM60" s="376"/>
      <c r="AN60" s="375">
        <f t="shared" si="0"/>
        <v>0</v>
      </c>
      <c r="AO60" s="376"/>
      <c r="AP60" s="376"/>
      <c r="AQ60" s="101" t="s">
        <v>86</v>
      </c>
      <c r="AR60" s="56"/>
      <c r="AS60" s="102">
        <v>0</v>
      </c>
      <c r="AT60" s="103">
        <f t="shared" si="1"/>
        <v>0</v>
      </c>
      <c r="AU60" s="104">
        <f>'D.1.4-EL - Elektroinstalace'!P99</f>
        <v>0</v>
      </c>
      <c r="AV60" s="103">
        <f>'D.1.4-EL - Elektroinstalace'!J37</f>
        <v>0</v>
      </c>
      <c r="AW60" s="103">
        <f>'D.1.4-EL - Elektroinstalace'!J38</f>
        <v>0</v>
      </c>
      <c r="AX60" s="103">
        <f>'D.1.4-EL - Elektroinstalace'!J39</f>
        <v>0</v>
      </c>
      <c r="AY60" s="103">
        <f>'D.1.4-EL - Elektroinstalace'!J40</f>
        <v>0</v>
      </c>
      <c r="AZ60" s="103">
        <f>'D.1.4-EL - Elektroinstalace'!F37</f>
        <v>0</v>
      </c>
      <c r="BA60" s="103">
        <f>'D.1.4-EL - Elektroinstalace'!F38</f>
        <v>0</v>
      </c>
      <c r="BB60" s="103">
        <f>'D.1.4-EL - Elektroinstalace'!F39</f>
        <v>0</v>
      </c>
      <c r="BC60" s="103">
        <f>'D.1.4-EL - Elektroinstalace'!F40</f>
        <v>0</v>
      </c>
      <c r="BD60" s="105">
        <f>'D.1.4-EL - Elektroinstalace'!F41</f>
        <v>0</v>
      </c>
      <c r="BT60" s="106" t="s">
        <v>96</v>
      </c>
      <c r="BV60" s="106" t="s">
        <v>75</v>
      </c>
      <c r="BW60" s="106" t="s">
        <v>100</v>
      </c>
      <c r="BX60" s="106" t="s">
        <v>93</v>
      </c>
      <c r="CL60" s="106" t="s">
        <v>19</v>
      </c>
    </row>
    <row r="61" spans="1:91" s="4" customFormat="1" ht="23.25" customHeight="1">
      <c r="A61" s="99" t="s">
        <v>83</v>
      </c>
      <c r="B61" s="54"/>
      <c r="C61" s="100"/>
      <c r="D61" s="100"/>
      <c r="E61" s="100"/>
      <c r="F61" s="350" t="s">
        <v>101</v>
      </c>
      <c r="G61" s="350"/>
      <c r="H61" s="350"/>
      <c r="I61" s="350"/>
      <c r="J61" s="350"/>
      <c r="K61" s="100"/>
      <c r="L61" s="350" t="s">
        <v>102</v>
      </c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75">
        <f>'D.1.4-MaR - Měření a regu...'!J34</f>
        <v>0</v>
      </c>
      <c r="AH61" s="376"/>
      <c r="AI61" s="376"/>
      <c r="AJ61" s="376"/>
      <c r="AK61" s="376"/>
      <c r="AL61" s="376"/>
      <c r="AM61" s="376"/>
      <c r="AN61" s="375">
        <f t="shared" si="0"/>
        <v>0</v>
      </c>
      <c r="AO61" s="376"/>
      <c r="AP61" s="376"/>
      <c r="AQ61" s="101" t="s">
        <v>86</v>
      </c>
      <c r="AR61" s="56"/>
      <c r="AS61" s="102">
        <v>0</v>
      </c>
      <c r="AT61" s="103">
        <f t="shared" si="1"/>
        <v>0</v>
      </c>
      <c r="AU61" s="104">
        <f>'D.1.4-MaR - Měření a regu...'!P97</f>
        <v>0</v>
      </c>
      <c r="AV61" s="103">
        <f>'D.1.4-MaR - Měření a regu...'!J37</f>
        <v>0</v>
      </c>
      <c r="AW61" s="103">
        <f>'D.1.4-MaR - Měření a regu...'!J38</f>
        <v>0</v>
      </c>
      <c r="AX61" s="103">
        <f>'D.1.4-MaR - Měření a regu...'!J39</f>
        <v>0</v>
      </c>
      <c r="AY61" s="103">
        <f>'D.1.4-MaR - Měření a regu...'!J40</f>
        <v>0</v>
      </c>
      <c r="AZ61" s="103">
        <f>'D.1.4-MaR - Měření a regu...'!F37</f>
        <v>0</v>
      </c>
      <c r="BA61" s="103">
        <f>'D.1.4-MaR - Měření a regu...'!F38</f>
        <v>0</v>
      </c>
      <c r="BB61" s="103">
        <f>'D.1.4-MaR - Měření a regu...'!F39</f>
        <v>0</v>
      </c>
      <c r="BC61" s="103">
        <f>'D.1.4-MaR - Měření a regu...'!F40</f>
        <v>0</v>
      </c>
      <c r="BD61" s="105">
        <f>'D.1.4-MaR - Měření a regu...'!F41</f>
        <v>0</v>
      </c>
      <c r="BT61" s="106" t="s">
        <v>96</v>
      </c>
      <c r="BV61" s="106" t="s">
        <v>75</v>
      </c>
      <c r="BW61" s="106" t="s">
        <v>103</v>
      </c>
      <c r="BX61" s="106" t="s">
        <v>93</v>
      </c>
      <c r="CL61" s="106" t="s">
        <v>19</v>
      </c>
    </row>
    <row r="62" spans="1:91" s="4" customFormat="1" ht="16.5" customHeight="1">
      <c r="A62" s="99" t="s">
        <v>83</v>
      </c>
      <c r="B62" s="54"/>
      <c r="C62" s="100"/>
      <c r="D62" s="100"/>
      <c r="E62" s="100"/>
      <c r="F62" s="350" t="s">
        <v>104</v>
      </c>
      <c r="G62" s="350"/>
      <c r="H62" s="350"/>
      <c r="I62" s="350"/>
      <c r="J62" s="350"/>
      <c r="K62" s="100"/>
      <c r="L62" s="350" t="s">
        <v>105</v>
      </c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75">
        <f>'D.1.4-SL - Slaboproud'!J34</f>
        <v>0</v>
      </c>
      <c r="AH62" s="376"/>
      <c r="AI62" s="376"/>
      <c r="AJ62" s="376"/>
      <c r="AK62" s="376"/>
      <c r="AL62" s="376"/>
      <c r="AM62" s="376"/>
      <c r="AN62" s="375">
        <f t="shared" si="0"/>
        <v>0</v>
      </c>
      <c r="AO62" s="376"/>
      <c r="AP62" s="376"/>
      <c r="AQ62" s="101" t="s">
        <v>86</v>
      </c>
      <c r="AR62" s="56"/>
      <c r="AS62" s="102">
        <v>0</v>
      </c>
      <c r="AT62" s="103">
        <f t="shared" si="1"/>
        <v>0</v>
      </c>
      <c r="AU62" s="104">
        <f>'D.1.4-SL - Slaboproud'!P120</f>
        <v>0</v>
      </c>
      <c r="AV62" s="103">
        <f>'D.1.4-SL - Slaboproud'!J37</f>
        <v>0</v>
      </c>
      <c r="AW62" s="103">
        <f>'D.1.4-SL - Slaboproud'!J38</f>
        <v>0</v>
      </c>
      <c r="AX62" s="103">
        <f>'D.1.4-SL - Slaboproud'!J39</f>
        <v>0</v>
      </c>
      <c r="AY62" s="103">
        <f>'D.1.4-SL - Slaboproud'!J40</f>
        <v>0</v>
      </c>
      <c r="AZ62" s="103">
        <f>'D.1.4-SL - Slaboproud'!F37</f>
        <v>0</v>
      </c>
      <c r="BA62" s="103">
        <f>'D.1.4-SL - Slaboproud'!F38</f>
        <v>0</v>
      </c>
      <c r="BB62" s="103">
        <f>'D.1.4-SL - Slaboproud'!F39</f>
        <v>0</v>
      </c>
      <c r="BC62" s="103">
        <f>'D.1.4-SL - Slaboproud'!F40</f>
        <v>0</v>
      </c>
      <c r="BD62" s="105">
        <f>'D.1.4-SL - Slaboproud'!F41</f>
        <v>0</v>
      </c>
      <c r="BT62" s="106" t="s">
        <v>96</v>
      </c>
      <c r="BV62" s="106" t="s">
        <v>75</v>
      </c>
      <c r="BW62" s="106" t="s">
        <v>106</v>
      </c>
      <c r="BX62" s="106" t="s">
        <v>93</v>
      </c>
      <c r="CL62" s="106" t="s">
        <v>19</v>
      </c>
    </row>
    <row r="63" spans="1:91" s="4" customFormat="1" ht="23.25" customHeight="1">
      <c r="A63" s="99" t="s">
        <v>83</v>
      </c>
      <c r="B63" s="54"/>
      <c r="C63" s="100"/>
      <c r="D63" s="100"/>
      <c r="E63" s="100"/>
      <c r="F63" s="350" t="s">
        <v>107</v>
      </c>
      <c r="G63" s="350"/>
      <c r="H63" s="350"/>
      <c r="I63" s="350"/>
      <c r="J63" s="350"/>
      <c r="K63" s="100"/>
      <c r="L63" s="350" t="s">
        <v>108</v>
      </c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75">
        <f>'D.1.4-VZT - Vzduchotechnika'!J34</f>
        <v>0</v>
      </c>
      <c r="AH63" s="376"/>
      <c r="AI63" s="376"/>
      <c r="AJ63" s="376"/>
      <c r="AK63" s="376"/>
      <c r="AL63" s="376"/>
      <c r="AM63" s="376"/>
      <c r="AN63" s="375">
        <f t="shared" si="0"/>
        <v>0</v>
      </c>
      <c r="AO63" s="376"/>
      <c r="AP63" s="376"/>
      <c r="AQ63" s="101" t="s">
        <v>86</v>
      </c>
      <c r="AR63" s="56"/>
      <c r="AS63" s="102">
        <v>0</v>
      </c>
      <c r="AT63" s="103">
        <f t="shared" si="1"/>
        <v>0</v>
      </c>
      <c r="AU63" s="104">
        <f>'D.1.4-VZT - Vzduchotechnika'!P98</f>
        <v>0</v>
      </c>
      <c r="AV63" s="103">
        <f>'D.1.4-VZT - Vzduchotechnika'!J37</f>
        <v>0</v>
      </c>
      <c r="AW63" s="103">
        <f>'D.1.4-VZT - Vzduchotechnika'!J38</f>
        <v>0</v>
      </c>
      <c r="AX63" s="103">
        <f>'D.1.4-VZT - Vzduchotechnika'!J39</f>
        <v>0</v>
      </c>
      <c r="AY63" s="103">
        <f>'D.1.4-VZT - Vzduchotechnika'!J40</f>
        <v>0</v>
      </c>
      <c r="AZ63" s="103">
        <f>'D.1.4-VZT - Vzduchotechnika'!F37</f>
        <v>0</v>
      </c>
      <c r="BA63" s="103">
        <f>'D.1.4-VZT - Vzduchotechnika'!F38</f>
        <v>0</v>
      </c>
      <c r="BB63" s="103">
        <f>'D.1.4-VZT - Vzduchotechnika'!F39</f>
        <v>0</v>
      </c>
      <c r="BC63" s="103">
        <f>'D.1.4-VZT - Vzduchotechnika'!F40</f>
        <v>0</v>
      </c>
      <c r="BD63" s="105">
        <f>'D.1.4-VZT - Vzduchotechnika'!F41</f>
        <v>0</v>
      </c>
      <c r="BT63" s="106" t="s">
        <v>96</v>
      </c>
      <c r="BV63" s="106" t="s">
        <v>75</v>
      </c>
      <c r="BW63" s="106" t="s">
        <v>109</v>
      </c>
      <c r="BX63" s="106" t="s">
        <v>93</v>
      </c>
      <c r="CL63" s="106" t="s">
        <v>19</v>
      </c>
    </row>
    <row r="64" spans="1:91" s="4" customFormat="1" ht="16.5" customHeight="1">
      <c r="A64" s="99" t="s">
        <v>83</v>
      </c>
      <c r="B64" s="54"/>
      <c r="C64" s="100"/>
      <c r="D64" s="100"/>
      <c r="E64" s="100"/>
      <c r="F64" s="350" t="s">
        <v>110</v>
      </c>
      <c r="G64" s="350"/>
      <c r="H64" s="350"/>
      <c r="I64" s="350"/>
      <c r="J64" s="350"/>
      <c r="K64" s="100"/>
      <c r="L64" s="350" t="s">
        <v>111</v>
      </c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75">
        <f>'D.1.4-ZTI - Zdravotně tec...'!J34</f>
        <v>0</v>
      </c>
      <c r="AH64" s="376"/>
      <c r="AI64" s="376"/>
      <c r="AJ64" s="376"/>
      <c r="AK64" s="376"/>
      <c r="AL64" s="376"/>
      <c r="AM64" s="376"/>
      <c r="AN64" s="375">
        <f t="shared" si="0"/>
        <v>0</v>
      </c>
      <c r="AO64" s="376"/>
      <c r="AP64" s="376"/>
      <c r="AQ64" s="101" t="s">
        <v>86</v>
      </c>
      <c r="AR64" s="56"/>
      <c r="AS64" s="102">
        <v>0</v>
      </c>
      <c r="AT64" s="103">
        <f t="shared" si="1"/>
        <v>0</v>
      </c>
      <c r="AU64" s="104">
        <f>'D.1.4-ZTI - Zdravotně tec...'!P103</f>
        <v>0</v>
      </c>
      <c r="AV64" s="103">
        <f>'D.1.4-ZTI - Zdravotně tec...'!J37</f>
        <v>0</v>
      </c>
      <c r="AW64" s="103">
        <f>'D.1.4-ZTI - Zdravotně tec...'!J38</f>
        <v>0</v>
      </c>
      <c r="AX64" s="103">
        <f>'D.1.4-ZTI - Zdravotně tec...'!J39</f>
        <v>0</v>
      </c>
      <c r="AY64" s="103">
        <f>'D.1.4-ZTI - Zdravotně tec...'!J40</f>
        <v>0</v>
      </c>
      <c r="AZ64" s="103">
        <f>'D.1.4-ZTI - Zdravotně tec...'!F37</f>
        <v>0</v>
      </c>
      <c r="BA64" s="103">
        <f>'D.1.4-ZTI - Zdravotně tec...'!F38</f>
        <v>0</v>
      </c>
      <c r="BB64" s="103">
        <f>'D.1.4-ZTI - Zdravotně tec...'!F39</f>
        <v>0</v>
      </c>
      <c r="BC64" s="103">
        <f>'D.1.4-ZTI - Zdravotně tec...'!F40</f>
        <v>0</v>
      </c>
      <c r="BD64" s="105">
        <f>'D.1.4-ZTI - Zdravotně tec...'!F41</f>
        <v>0</v>
      </c>
      <c r="BT64" s="106" t="s">
        <v>96</v>
      </c>
      <c r="BV64" s="106" t="s">
        <v>75</v>
      </c>
      <c r="BW64" s="106" t="s">
        <v>112</v>
      </c>
      <c r="BX64" s="106" t="s">
        <v>93</v>
      </c>
      <c r="CL64" s="106" t="s">
        <v>19</v>
      </c>
    </row>
    <row r="65" spans="1:91" s="4" customFormat="1" ht="16.5" customHeight="1">
      <c r="B65" s="54"/>
      <c r="C65" s="100"/>
      <c r="D65" s="100"/>
      <c r="E65" s="350" t="s">
        <v>113</v>
      </c>
      <c r="F65" s="350"/>
      <c r="G65" s="350"/>
      <c r="H65" s="350"/>
      <c r="I65" s="350"/>
      <c r="J65" s="100"/>
      <c r="K65" s="350" t="s">
        <v>114</v>
      </c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80">
        <f>ROUND(SUM(AG66:AG69),2)</f>
        <v>0</v>
      </c>
      <c r="AH65" s="376"/>
      <c r="AI65" s="376"/>
      <c r="AJ65" s="376"/>
      <c r="AK65" s="376"/>
      <c r="AL65" s="376"/>
      <c r="AM65" s="376"/>
      <c r="AN65" s="375">
        <f t="shared" si="0"/>
        <v>0</v>
      </c>
      <c r="AO65" s="376"/>
      <c r="AP65" s="376"/>
      <c r="AQ65" s="101" t="s">
        <v>86</v>
      </c>
      <c r="AR65" s="56"/>
      <c r="AS65" s="102">
        <f>ROUND(SUM(AS66:AS69),2)</f>
        <v>0</v>
      </c>
      <c r="AT65" s="103">
        <f t="shared" si="1"/>
        <v>0</v>
      </c>
      <c r="AU65" s="104">
        <f>ROUND(SUM(AU66:AU69),5)</f>
        <v>0</v>
      </c>
      <c r="AV65" s="103">
        <f>ROUND(AZ65*L29,2)</f>
        <v>0</v>
      </c>
      <c r="AW65" s="103">
        <f>ROUND(BA65*L30,2)</f>
        <v>0</v>
      </c>
      <c r="AX65" s="103">
        <f>ROUND(BB65*L29,2)</f>
        <v>0</v>
      </c>
      <c r="AY65" s="103">
        <f>ROUND(BC65*L30,2)</f>
        <v>0</v>
      </c>
      <c r="AZ65" s="103">
        <f>ROUND(SUM(AZ66:AZ69),2)</f>
        <v>0</v>
      </c>
      <c r="BA65" s="103">
        <f>ROUND(SUM(BA66:BA69),2)</f>
        <v>0</v>
      </c>
      <c r="BB65" s="103">
        <f>ROUND(SUM(BB66:BB69),2)</f>
        <v>0</v>
      </c>
      <c r="BC65" s="103">
        <f>ROUND(SUM(BC66:BC69),2)</f>
        <v>0</v>
      </c>
      <c r="BD65" s="105">
        <f>ROUND(SUM(BD66:BD69),2)</f>
        <v>0</v>
      </c>
      <c r="BS65" s="106" t="s">
        <v>72</v>
      </c>
      <c r="BT65" s="106" t="s">
        <v>82</v>
      </c>
      <c r="BU65" s="106" t="s">
        <v>74</v>
      </c>
      <c r="BV65" s="106" t="s">
        <v>75</v>
      </c>
      <c r="BW65" s="106" t="s">
        <v>115</v>
      </c>
      <c r="BX65" s="106" t="s">
        <v>81</v>
      </c>
      <c r="CL65" s="106" t="s">
        <v>19</v>
      </c>
    </row>
    <row r="66" spans="1:91" s="4" customFormat="1" ht="16.5" customHeight="1">
      <c r="A66" s="99" t="s">
        <v>83</v>
      </c>
      <c r="B66" s="54"/>
      <c r="C66" s="100"/>
      <c r="D66" s="100"/>
      <c r="E66" s="100"/>
      <c r="F66" s="350" t="s">
        <v>116</v>
      </c>
      <c r="G66" s="350"/>
      <c r="H66" s="350"/>
      <c r="I66" s="350"/>
      <c r="J66" s="350"/>
      <c r="K66" s="100"/>
      <c r="L66" s="350" t="s">
        <v>78</v>
      </c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75">
        <f>'D.2.1 - Plavecký bazén'!J34</f>
        <v>0</v>
      </c>
      <c r="AH66" s="376"/>
      <c r="AI66" s="376"/>
      <c r="AJ66" s="376"/>
      <c r="AK66" s="376"/>
      <c r="AL66" s="376"/>
      <c r="AM66" s="376"/>
      <c r="AN66" s="375">
        <f t="shared" si="0"/>
        <v>0</v>
      </c>
      <c r="AO66" s="376"/>
      <c r="AP66" s="376"/>
      <c r="AQ66" s="101" t="s">
        <v>86</v>
      </c>
      <c r="AR66" s="56"/>
      <c r="AS66" s="102">
        <v>0</v>
      </c>
      <c r="AT66" s="103">
        <f t="shared" si="1"/>
        <v>0</v>
      </c>
      <c r="AU66" s="104">
        <f>'D.2.1 - Plavecký bazén'!P95</f>
        <v>0</v>
      </c>
      <c r="AV66" s="103">
        <f>'D.2.1 - Plavecký bazén'!J37</f>
        <v>0</v>
      </c>
      <c r="AW66" s="103">
        <f>'D.2.1 - Plavecký bazén'!J38</f>
        <v>0</v>
      </c>
      <c r="AX66" s="103">
        <f>'D.2.1 - Plavecký bazén'!J39</f>
        <v>0</v>
      </c>
      <c r="AY66" s="103">
        <f>'D.2.1 - Plavecký bazén'!J40</f>
        <v>0</v>
      </c>
      <c r="AZ66" s="103">
        <f>'D.2.1 - Plavecký bazén'!F37</f>
        <v>0</v>
      </c>
      <c r="BA66" s="103">
        <f>'D.2.1 - Plavecký bazén'!F38</f>
        <v>0</v>
      </c>
      <c r="BB66" s="103">
        <f>'D.2.1 - Plavecký bazén'!F39</f>
        <v>0</v>
      </c>
      <c r="BC66" s="103">
        <f>'D.2.1 - Plavecký bazén'!F40</f>
        <v>0</v>
      </c>
      <c r="BD66" s="105">
        <f>'D.2.1 - Plavecký bazén'!F41</f>
        <v>0</v>
      </c>
      <c r="BT66" s="106" t="s">
        <v>96</v>
      </c>
      <c r="BV66" s="106" t="s">
        <v>75</v>
      </c>
      <c r="BW66" s="106" t="s">
        <v>117</v>
      </c>
      <c r="BX66" s="106" t="s">
        <v>115</v>
      </c>
      <c r="CL66" s="106" t="s">
        <v>19</v>
      </c>
    </row>
    <row r="67" spans="1:91" s="4" customFormat="1" ht="16.5" customHeight="1">
      <c r="A67" s="99" t="s">
        <v>83</v>
      </c>
      <c r="B67" s="54"/>
      <c r="C67" s="100"/>
      <c r="D67" s="100"/>
      <c r="E67" s="100"/>
      <c r="F67" s="350" t="s">
        <v>118</v>
      </c>
      <c r="G67" s="350"/>
      <c r="H67" s="350"/>
      <c r="I67" s="350"/>
      <c r="J67" s="350"/>
      <c r="K67" s="100"/>
      <c r="L67" s="350" t="s">
        <v>119</v>
      </c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75">
        <f>'D.2.3 - ZZT'!J34</f>
        <v>0</v>
      </c>
      <c r="AH67" s="376"/>
      <c r="AI67" s="376"/>
      <c r="AJ67" s="376"/>
      <c r="AK67" s="376"/>
      <c r="AL67" s="376"/>
      <c r="AM67" s="376"/>
      <c r="AN67" s="375">
        <f t="shared" si="0"/>
        <v>0</v>
      </c>
      <c r="AO67" s="376"/>
      <c r="AP67" s="376"/>
      <c r="AQ67" s="101" t="s">
        <v>86</v>
      </c>
      <c r="AR67" s="56"/>
      <c r="AS67" s="102">
        <v>0</v>
      </c>
      <c r="AT67" s="103">
        <f t="shared" si="1"/>
        <v>0</v>
      </c>
      <c r="AU67" s="104">
        <f>'D.2.3 - ZZT'!P94</f>
        <v>0</v>
      </c>
      <c r="AV67" s="103">
        <f>'D.2.3 - ZZT'!J37</f>
        <v>0</v>
      </c>
      <c r="AW67" s="103">
        <f>'D.2.3 - ZZT'!J38</f>
        <v>0</v>
      </c>
      <c r="AX67" s="103">
        <f>'D.2.3 - ZZT'!J39</f>
        <v>0</v>
      </c>
      <c r="AY67" s="103">
        <f>'D.2.3 - ZZT'!J40</f>
        <v>0</v>
      </c>
      <c r="AZ67" s="103">
        <f>'D.2.3 - ZZT'!F37</f>
        <v>0</v>
      </c>
      <c r="BA67" s="103">
        <f>'D.2.3 - ZZT'!F38</f>
        <v>0</v>
      </c>
      <c r="BB67" s="103">
        <f>'D.2.3 - ZZT'!F39</f>
        <v>0</v>
      </c>
      <c r="BC67" s="103">
        <f>'D.2.3 - ZZT'!F40</f>
        <v>0</v>
      </c>
      <c r="BD67" s="105">
        <f>'D.2.3 - ZZT'!F41</f>
        <v>0</v>
      </c>
      <c r="BT67" s="106" t="s">
        <v>96</v>
      </c>
      <c r="BV67" s="106" t="s">
        <v>75</v>
      </c>
      <c r="BW67" s="106" t="s">
        <v>120</v>
      </c>
      <c r="BX67" s="106" t="s">
        <v>115</v>
      </c>
      <c r="CL67" s="106" t="s">
        <v>19</v>
      </c>
    </row>
    <row r="68" spans="1:91" s="4" customFormat="1" ht="16.5" customHeight="1">
      <c r="A68" s="99" t="s">
        <v>83</v>
      </c>
      <c r="B68" s="54"/>
      <c r="C68" s="100"/>
      <c r="D68" s="100"/>
      <c r="E68" s="100"/>
      <c r="F68" s="350" t="s">
        <v>121</v>
      </c>
      <c r="G68" s="350"/>
      <c r="H68" s="350"/>
      <c r="I68" s="350"/>
      <c r="J68" s="350"/>
      <c r="K68" s="100"/>
      <c r="L68" s="350" t="s">
        <v>122</v>
      </c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75">
        <f>'D.2.5 - Příslušenství'!J34</f>
        <v>0</v>
      </c>
      <c r="AH68" s="376"/>
      <c r="AI68" s="376"/>
      <c r="AJ68" s="376"/>
      <c r="AK68" s="376"/>
      <c r="AL68" s="376"/>
      <c r="AM68" s="376"/>
      <c r="AN68" s="375">
        <f t="shared" si="0"/>
        <v>0</v>
      </c>
      <c r="AO68" s="376"/>
      <c r="AP68" s="376"/>
      <c r="AQ68" s="101" t="s">
        <v>86</v>
      </c>
      <c r="AR68" s="56"/>
      <c r="AS68" s="102">
        <v>0</v>
      </c>
      <c r="AT68" s="103">
        <f t="shared" si="1"/>
        <v>0</v>
      </c>
      <c r="AU68" s="104">
        <f>'D.2.5 - Příslušenství'!P91</f>
        <v>0</v>
      </c>
      <c r="AV68" s="103">
        <f>'D.2.5 - Příslušenství'!J37</f>
        <v>0</v>
      </c>
      <c r="AW68" s="103">
        <f>'D.2.5 - Příslušenství'!J38</f>
        <v>0</v>
      </c>
      <c r="AX68" s="103">
        <f>'D.2.5 - Příslušenství'!J39</f>
        <v>0</v>
      </c>
      <c r="AY68" s="103">
        <f>'D.2.5 - Příslušenství'!J40</f>
        <v>0</v>
      </c>
      <c r="AZ68" s="103">
        <f>'D.2.5 - Příslušenství'!F37</f>
        <v>0</v>
      </c>
      <c r="BA68" s="103">
        <f>'D.2.5 - Příslušenství'!F38</f>
        <v>0</v>
      </c>
      <c r="BB68" s="103">
        <f>'D.2.5 - Příslušenství'!F39</f>
        <v>0</v>
      </c>
      <c r="BC68" s="103">
        <f>'D.2.5 - Příslušenství'!F40</f>
        <v>0</v>
      </c>
      <c r="BD68" s="105">
        <f>'D.2.5 - Příslušenství'!F41</f>
        <v>0</v>
      </c>
      <c r="BT68" s="106" t="s">
        <v>96</v>
      </c>
      <c r="BV68" s="106" t="s">
        <v>75</v>
      </c>
      <c r="BW68" s="106" t="s">
        <v>123</v>
      </c>
      <c r="BX68" s="106" t="s">
        <v>115</v>
      </c>
      <c r="CL68" s="106" t="s">
        <v>19</v>
      </c>
    </row>
    <row r="69" spans="1:91" s="4" customFormat="1" ht="16.5" customHeight="1">
      <c r="A69" s="99" t="s">
        <v>83</v>
      </c>
      <c r="B69" s="54"/>
      <c r="C69" s="100"/>
      <c r="D69" s="100"/>
      <c r="E69" s="100"/>
      <c r="F69" s="350" t="s">
        <v>124</v>
      </c>
      <c r="G69" s="350"/>
      <c r="H69" s="350"/>
      <c r="I69" s="350"/>
      <c r="J69" s="350"/>
      <c r="K69" s="100"/>
      <c r="L69" s="350" t="s">
        <v>125</v>
      </c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75">
        <f>'D.2.6 - Ostatní'!J34</f>
        <v>0</v>
      </c>
      <c r="AH69" s="376"/>
      <c r="AI69" s="376"/>
      <c r="AJ69" s="376"/>
      <c r="AK69" s="376"/>
      <c r="AL69" s="376"/>
      <c r="AM69" s="376"/>
      <c r="AN69" s="375">
        <f t="shared" si="0"/>
        <v>0</v>
      </c>
      <c r="AO69" s="376"/>
      <c r="AP69" s="376"/>
      <c r="AQ69" s="101" t="s">
        <v>86</v>
      </c>
      <c r="AR69" s="56"/>
      <c r="AS69" s="102">
        <v>0</v>
      </c>
      <c r="AT69" s="103">
        <f t="shared" si="1"/>
        <v>0</v>
      </c>
      <c r="AU69" s="104">
        <f>'D.2.6 - Ostatní'!P92</f>
        <v>0</v>
      </c>
      <c r="AV69" s="103">
        <f>'D.2.6 - Ostatní'!J37</f>
        <v>0</v>
      </c>
      <c r="AW69" s="103">
        <f>'D.2.6 - Ostatní'!J38</f>
        <v>0</v>
      </c>
      <c r="AX69" s="103">
        <f>'D.2.6 - Ostatní'!J39</f>
        <v>0</v>
      </c>
      <c r="AY69" s="103">
        <f>'D.2.6 - Ostatní'!J40</f>
        <v>0</v>
      </c>
      <c r="AZ69" s="103">
        <f>'D.2.6 - Ostatní'!F37</f>
        <v>0</v>
      </c>
      <c r="BA69" s="103">
        <f>'D.2.6 - Ostatní'!F38</f>
        <v>0</v>
      </c>
      <c r="BB69" s="103">
        <f>'D.2.6 - Ostatní'!F39</f>
        <v>0</v>
      </c>
      <c r="BC69" s="103">
        <f>'D.2.6 - Ostatní'!F40</f>
        <v>0</v>
      </c>
      <c r="BD69" s="105">
        <f>'D.2.6 - Ostatní'!F41</f>
        <v>0</v>
      </c>
      <c r="BT69" s="106" t="s">
        <v>96</v>
      </c>
      <c r="BV69" s="106" t="s">
        <v>75</v>
      </c>
      <c r="BW69" s="106" t="s">
        <v>126</v>
      </c>
      <c r="BX69" s="106" t="s">
        <v>115</v>
      </c>
      <c r="CL69" s="106" t="s">
        <v>19</v>
      </c>
    </row>
    <row r="70" spans="1:91" s="4" customFormat="1" ht="16.5" customHeight="1">
      <c r="A70" s="99" t="s">
        <v>83</v>
      </c>
      <c r="B70" s="54"/>
      <c r="C70" s="100"/>
      <c r="D70" s="100"/>
      <c r="E70" s="350" t="s">
        <v>118</v>
      </c>
      <c r="F70" s="350"/>
      <c r="G70" s="350"/>
      <c r="H70" s="350"/>
      <c r="I70" s="350"/>
      <c r="J70" s="100"/>
      <c r="K70" s="350" t="s">
        <v>127</v>
      </c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75">
        <f>'D.2.3 - Přípojky kanalizace'!J32</f>
        <v>0</v>
      </c>
      <c r="AH70" s="376"/>
      <c r="AI70" s="376"/>
      <c r="AJ70" s="376"/>
      <c r="AK70" s="376"/>
      <c r="AL70" s="376"/>
      <c r="AM70" s="376"/>
      <c r="AN70" s="375">
        <f t="shared" si="0"/>
        <v>0</v>
      </c>
      <c r="AO70" s="376"/>
      <c r="AP70" s="376"/>
      <c r="AQ70" s="101" t="s">
        <v>86</v>
      </c>
      <c r="AR70" s="56"/>
      <c r="AS70" s="102">
        <v>0</v>
      </c>
      <c r="AT70" s="103">
        <f t="shared" si="1"/>
        <v>0</v>
      </c>
      <c r="AU70" s="104">
        <f>'D.2.3 - Přípojky kanalizace'!P93</f>
        <v>0</v>
      </c>
      <c r="AV70" s="103">
        <f>'D.2.3 - Přípojky kanalizace'!J35</f>
        <v>0</v>
      </c>
      <c r="AW70" s="103">
        <f>'D.2.3 - Přípojky kanalizace'!J36</f>
        <v>0</v>
      </c>
      <c r="AX70" s="103">
        <f>'D.2.3 - Přípojky kanalizace'!J37</f>
        <v>0</v>
      </c>
      <c r="AY70" s="103">
        <f>'D.2.3 - Přípojky kanalizace'!J38</f>
        <v>0</v>
      </c>
      <c r="AZ70" s="103">
        <f>'D.2.3 - Přípojky kanalizace'!F35</f>
        <v>0</v>
      </c>
      <c r="BA70" s="103">
        <f>'D.2.3 - Přípojky kanalizace'!F36</f>
        <v>0</v>
      </c>
      <c r="BB70" s="103">
        <f>'D.2.3 - Přípojky kanalizace'!F37</f>
        <v>0</v>
      </c>
      <c r="BC70" s="103">
        <f>'D.2.3 - Přípojky kanalizace'!F38</f>
        <v>0</v>
      </c>
      <c r="BD70" s="105">
        <f>'D.2.3 - Přípojky kanalizace'!F39</f>
        <v>0</v>
      </c>
      <c r="BT70" s="106" t="s">
        <v>82</v>
      </c>
      <c r="BV70" s="106" t="s">
        <v>75</v>
      </c>
      <c r="BW70" s="106" t="s">
        <v>128</v>
      </c>
      <c r="BX70" s="106" t="s">
        <v>81</v>
      </c>
      <c r="CL70" s="106" t="s">
        <v>19</v>
      </c>
    </row>
    <row r="71" spans="1:91" s="4" customFormat="1" ht="16.5" customHeight="1">
      <c r="A71" s="99" t="s">
        <v>83</v>
      </c>
      <c r="B71" s="54"/>
      <c r="C71" s="100"/>
      <c r="D71" s="100"/>
      <c r="E71" s="350" t="s">
        <v>129</v>
      </c>
      <c r="F71" s="350"/>
      <c r="G71" s="350"/>
      <c r="H71" s="350"/>
      <c r="I71" s="350"/>
      <c r="J71" s="100"/>
      <c r="K71" s="350" t="s">
        <v>130</v>
      </c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75">
        <f>'D.2.4 - Komunikace, chodn...'!J32</f>
        <v>0</v>
      </c>
      <c r="AH71" s="376"/>
      <c r="AI71" s="376"/>
      <c r="AJ71" s="376"/>
      <c r="AK71" s="376"/>
      <c r="AL71" s="376"/>
      <c r="AM71" s="376"/>
      <c r="AN71" s="375">
        <f t="shared" si="0"/>
        <v>0</v>
      </c>
      <c r="AO71" s="376"/>
      <c r="AP71" s="376"/>
      <c r="AQ71" s="101" t="s">
        <v>86</v>
      </c>
      <c r="AR71" s="56"/>
      <c r="AS71" s="102">
        <v>0</v>
      </c>
      <c r="AT71" s="103">
        <f t="shared" si="1"/>
        <v>0</v>
      </c>
      <c r="AU71" s="104">
        <f>'D.2.4 - Komunikace, chodn...'!P95</f>
        <v>0</v>
      </c>
      <c r="AV71" s="103">
        <f>'D.2.4 - Komunikace, chodn...'!J35</f>
        <v>0</v>
      </c>
      <c r="AW71" s="103">
        <f>'D.2.4 - Komunikace, chodn...'!J36</f>
        <v>0</v>
      </c>
      <c r="AX71" s="103">
        <f>'D.2.4 - Komunikace, chodn...'!J37</f>
        <v>0</v>
      </c>
      <c r="AY71" s="103">
        <f>'D.2.4 - Komunikace, chodn...'!J38</f>
        <v>0</v>
      </c>
      <c r="AZ71" s="103">
        <f>'D.2.4 - Komunikace, chodn...'!F35</f>
        <v>0</v>
      </c>
      <c r="BA71" s="103">
        <f>'D.2.4 - Komunikace, chodn...'!F36</f>
        <v>0</v>
      </c>
      <c r="BB71" s="103">
        <f>'D.2.4 - Komunikace, chodn...'!F37</f>
        <v>0</v>
      </c>
      <c r="BC71" s="103">
        <f>'D.2.4 - Komunikace, chodn...'!F38</f>
        <v>0</v>
      </c>
      <c r="BD71" s="105">
        <f>'D.2.4 - Komunikace, chodn...'!F39</f>
        <v>0</v>
      </c>
      <c r="BT71" s="106" t="s">
        <v>82</v>
      </c>
      <c r="BV71" s="106" t="s">
        <v>75</v>
      </c>
      <c r="BW71" s="106" t="s">
        <v>131</v>
      </c>
      <c r="BX71" s="106" t="s">
        <v>81</v>
      </c>
      <c r="CL71" s="106" t="s">
        <v>19</v>
      </c>
    </row>
    <row r="72" spans="1:91" s="7" customFormat="1" ht="24.75" customHeight="1">
      <c r="A72" s="99" t="s">
        <v>83</v>
      </c>
      <c r="B72" s="89"/>
      <c r="C72" s="90"/>
      <c r="D72" s="349" t="s">
        <v>132</v>
      </c>
      <c r="E72" s="349"/>
      <c r="F72" s="349"/>
      <c r="G72" s="349"/>
      <c r="H72" s="349"/>
      <c r="I72" s="91"/>
      <c r="J72" s="349" t="s">
        <v>133</v>
      </c>
      <c r="K72" s="349"/>
      <c r="L72" s="349"/>
      <c r="M72" s="349"/>
      <c r="N72" s="349"/>
      <c r="O72" s="349"/>
      <c r="P72" s="349"/>
      <c r="Q72" s="349"/>
      <c r="R72" s="349"/>
      <c r="S72" s="349"/>
      <c r="T72" s="349"/>
      <c r="U72" s="349"/>
      <c r="V72" s="349"/>
      <c r="W72" s="349"/>
      <c r="X72" s="349"/>
      <c r="Y72" s="349"/>
      <c r="Z72" s="349"/>
      <c r="AA72" s="349"/>
      <c r="AB72" s="349"/>
      <c r="AC72" s="349"/>
      <c r="AD72" s="349"/>
      <c r="AE72" s="349"/>
      <c r="AF72" s="349"/>
      <c r="AG72" s="384">
        <f>'VRN - Vedlejší rozpočtové...'!J30</f>
        <v>0</v>
      </c>
      <c r="AH72" s="379"/>
      <c r="AI72" s="379"/>
      <c r="AJ72" s="379"/>
      <c r="AK72" s="379"/>
      <c r="AL72" s="379"/>
      <c r="AM72" s="379"/>
      <c r="AN72" s="384">
        <f t="shared" si="0"/>
        <v>0</v>
      </c>
      <c r="AO72" s="379"/>
      <c r="AP72" s="379"/>
      <c r="AQ72" s="92" t="s">
        <v>79</v>
      </c>
      <c r="AR72" s="93"/>
      <c r="AS72" s="107">
        <v>0</v>
      </c>
      <c r="AT72" s="108">
        <f t="shared" si="1"/>
        <v>0</v>
      </c>
      <c r="AU72" s="109">
        <f>'VRN - Vedlejší rozpočtové...'!P84</f>
        <v>0</v>
      </c>
      <c r="AV72" s="108">
        <f>'VRN - Vedlejší rozpočtové...'!J33</f>
        <v>0</v>
      </c>
      <c r="AW72" s="108">
        <f>'VRN - Vedlejší rozpočtové...'!J34</f>
        <v>0</v>
      </c>
      <c r="AX72" s="108">
        <f>'VRN - Vedlejší rozpočtové...'!J35</f>
        <v>0</v>
      </c>
      <c r="AY72" s="108">
        <f>'VRN - Vedlejší rozpočtové...'!J36</f>
        <v>0</v>
      </c>
      <c r="AZ72" s="108">
        <f>'VRN - Vedlejší rozpočtové...'!F33</f>
        <v>0</v>
      </c>
      <c r="BA72" s="108">
        <f>'VRN - Vedlejší rozpočtové...'!F34</f>
        <v>0</v>
      </c>
      <c r="BB72" s="108">
        <f>'VRN - Vedlejší rozpočtové...'!F35</f>
        <v>0</v>
      </c>
      <c r="BC72" s="108">
        <f>'VRN - Vedlejší rozpočtové...'!F36</f>
        <v>0</v>
      </c>
      <c r="BD72" s="110">
        <f>'VRN - Vedlejší rozpočtové...'!F37</f>
        <v>0</v>
      </c>
      <c r="BT72" s="98" t="s">
        <v>80</v>
      </c>
      <c r="BV72" s="98" t="s">
        <v>75</v>
      </c>
      <c r="BW72" s="98" t="s">
        <v>134</v>
      </c>
      <c r="BX72" s="98" t="s">
        <v>5</v>
      </c>
      <c r="CL72" s="98" t="s">
        <v>19</v>
      </c>
      <c r="CM72" s="98" t="s">
        <v>82</v>
      </c>
    </row>
    <row r="73" spans="1:91" s="2" customFormat="1" ht="30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39"/>
      <c r="AG73" s="39"/>
      <c r="AH73" s="39"/>
      <c r="AI73" s="39"/>
      <c r="AJ73" s="39"/>
      <c r="AK73" s="39"/>
      <c r="AL73" s="39"/>
      <c r="AM73" s="39"/>
      <c r="AN73" s="39"/>
      <c r="AO73" s="39"/>
      <c r="AP73" s="39"/>
      <c r="AQ73" s="39"/>
      <c r="AR73" s="42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</row>
    <row r="74" spans="1:9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42"/>
      <c r="AS74" s="37"/>
      <c r="AT74" s="37"/>
      <c r="AU74" s="37"/>
      <c r="AV74" s="37"/>
      <c r="AW74" s="37"/>
      <c r="AX74" s="37"/>
      <c r="AY74" s="37"/>
      <c r="AZ74" s="37"/>
      <c r="BA74" s="37"/>
      <c r="BB74" s="37"/>
      <c r="BC74" s="37"/>
      <c r="BD74" s="37"/>
      <c r="BE74" s="37"/>
    </row>
  </sheetData>
  <sheetProtection algorithmName="SHA-512" hashValue="ejXZb9i1YUMEyiq6eOhiHLQHKP8okau75I1cZKhUN7WF6JSQMEigNVXVTetk9NvpV4JkrmwBTDTEevu29QC4ag==" saltValue="CQTd/kDHFT9Dgyb3bcY6ZXkQ1NrxokSvrUugDrjIzsKm/xK0EM0nO9nC6578Q/yfEDtXClVywlUI8o17z5/Ikg==" spinCount="100000" sheet="1" objects="1" scenarios="1" formatColumns="0" formatRows="0"/>
  <mergeCells count="110">
    <mergeCell ref="AN69:AP69"/>
    <mergeCell ref="AG69:AM69"/>
    <mergeCell ref="AN70:AP70"/>
    <mergeCell ref="AG70:AM70"/>
    <mergeCell ref="AN71:AP71"/>
    <mergeCell ref="AG71:AM71"/>
    <mergeCell ref="AN72:AP72"/>
    <mergeCell ref="AG72:AM72"/>
    <mergeCell ref="AN54:AP54"/>
    <mergeCell ref="AS49:AT51"/>
    <mergeCell ref="AN65:AP65"/>
    <mergeCell ref="AG65:AM65"/>
    <mergeCell ref="AN66:AP66"/>
    <mergeCell ref="AG66:AM66"/>
    <mergeCell ref="AN67:AP67"/>
    <mergeCell ref="AG67:AM67"/>
    <mergeCell ref="AN68:AP68"/>
    <mergeCell ref="AG68:AM68"/>
    <mergeCell ref="L33:P33"/>
    <mergeCell ref="AK33:AO33"/>
    <mergeCell ref="W33:AE33"/>
    <mergeCell ref="AK35:AO35"/>
    <mergeCell ref="X35:AB35"/>
    <mergeCell ref="AR2:BE2"/>
    <mergeCell ref="AG57:AM57"/>
    <mergeCell ref="AG63:AM63"/>
    <mergeCell ref="AG62:AM62"/>
    <mergeCell ref="AG52:AM52"/>
    <mergeCell ref="AG55:AM55"/>
    <mergeCell ref="AG60:AM60"/>
    <mergeCell ref="AG61:AM61"/>
    <mergeCell ref="AG56:AM56"/>
    <mergeCell ref="AG58:AM58"/>
    <mergeCell ref="AG59:AM59"/>
    <mergeCell ref="AM47:AN47"/>
    <mergeCell ref="AM49:AP49"/>
    <mergeCell ref="AM50:AP50"/>
    <mergeCell ref="AN55:AP55"/>
    <mergeCell ref="AN63:AP63"/>
    <mergeCell ref="AN52:AP52"/>
    <mergeCell ref="AN61:AP61"/>
    <mergeCell ref="AN56:AP56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F69:J69"/>
    <mergeCell ref="L69:AF69"/>
    <mergeCell ref="E70:I70"/>
    <mergeCell ref="K70:AF70"/>
    <mergeCell ref="E71:I71"/>
    <mergeCell ref="K71:AF71"/>
    <mergeCell ref="D72:H72"/>
    <mergeCell ref="J72:AF72"/>
    <mergeCell ref="AG54:AM54"/>
    <mergeCell ref="AG64:AM64"/>
    <mergeCell ref="L45:AO45"/>
    <mergeCell ref="L64:AF64"/>
    <mergeCell ref="E65:I65"/>
    <mergeCell ref="K65:AF65"/>
    <mergeCell ref="F66:J66"/>
    <mergeCell ref="L66:AF66"/>
    <mergeCell ref="F67:J67"/>
    <mergeCell ref="L67:AF67"/>
    <mergeCell ref="F68:J68"/>
    <mergeCell ref="L68:AF68"/>
    <mergeCell ref="AN64:AP64"/>
    <mergeCell ref="AN57:AP57"/>
    <mergeCell ref="AN60:AP60"/>
    <mergeCell ref="AN59:AP59"/>
    <mergeCell ref="AN62:AP62"/>
    <mergeCell ref="AN58:AP58"/>
    <mergeCell ref="F63:J63"/>
    <mergeCell ref="F64:J64"/>
    <mergeCell ref="I52:AF52"/>
    <mergeCell ref="J55:AF55"/>
    <mergeCell ref="K56:AF56"/>
    <mergeCell ref="K58:AF58"/>
    <mergeCell ref="K57:AF57"/>
    <mergeCell ref="L61:AF61"/>
    <mergeCell ref="L62:AF62"/>
    <mergeCell ref="L60:AF60"/>
    <mergeCell ref="L59:AF59"/>
    <mergeCell ref="L63:AF63"/>
    <mergeCell ref="C52:G52"/>
    <mergeCell ref="D55:H55"/>
    <mergeCell ref="E58:I58"/>
    <mergeCell ref="E56:I56"/>
    <mergeCell ref="E57:I57"/>
    <mergeCell ref="F59:J59"/>
    <mergeCell ref="F61:J61"/>
    <mergeCell ref="F60:J60"/>
    <mergeCell ref="F62:J62"/>
  </mergeCells>
  <hyperlinks>
    <hyperlink ref="A56" location="'D.1.1 - Architektonicko-s...'!C2" display="/" xr:uid="{00000000-0004-0000-0000-000000000000}"/>
    <hyperlink ref="A57" location="'D.1.2 - Stavebně konstruk...'!C2" display="/" xr:uid="{00000000-0004-0000-0000-000001000000}"/>
    <hyperlink ref="A59" location="'D.1.4-ÚT - Vytápěni'!C2" display="/" xr:uid="{00000000-0004-0000-0000-000002000000}"/>
    <hyperlink ref="A60" location="'D.1.4-EL - Elektroinstalace'!C2" display="/" xr:uid="{00000000-0004-0000-0000-000003000000}"/>
    <hyperlink ref="A61" location="'D.1.4-MaR - Měření a regu...'!C2" display="/" xr:uid="{00000000-0004-0000-0000-000004000000}"/>
    <hyperlink ref="A62" location="'D.1.4-SL - Slaboproud'!C2" display="/" xr:uid="{00000000-0004-0000-0000-000005000000}"/>
    <hyperlink ref="A63" location="'D.1.4-VZT - Vzduchotechnika'!C2" display="/" xr:uid="{00000000-0004-0000-0000-000006000000}"/>
    <hyperlink ref="A64" location="'D.1.4-ZTI - Zdravotně tec...'!C2" display="/" xr:uid="{00000000-0004-0000-0000-000007000000}"/>
    <hyperlink ref="A66" location="'D.2.1 - Plavecký bazén'!C2" display="/" xr:uid="{00000000-0004-0000-0000-000008000000}"/>
    <hyperlink ref="A67" location="'D.2.3 - ZZT'!C2" display="/" xr:uid="{00000000-0004-0000-0000-000009000000}"/>
    <hyperlink ref="A68" location="'D.2.5 - Příslušenství'!C2" display="/" xr:uid="{00000000-0004-0000-0000-00000A000000}"/>
    <hyperlink ref="A69" location="'D.2.6 - Ostatní'!C2" display="/" xr:uid="{00000000-0004-0000-0000-00000B000000}"/>
    <hyperlink ref="A70" location="'D.2.3 - Přípojky kanalizace'!C2" display="/" xr:uid="{00000000-0004-0000-0000-00000C000000}"/>
    <hyperlink ref="A71" location="'D.2.4 - Komunikace, chodn...'!C2" display="/" xr:uid="{00000000-0004-0000-0000-00000D000000}"/>
    <hyperlink ref="A72" location="'VRN - Vedlejší rozpočtové...'!C2" display="/" xr:uid="{00000000-0004-0000-0000-00000E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4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117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5766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5767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ROUND(J95,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ROUND((SUM(BE95:BE247)),  2)</f>
        <v>0</v>
      </c>
      <c r="G37" s="37"/>
      <c r="H37" s="37"/>
      <c r="I37" s="127">
        <v>0.21</v>
      </c>
      <c r="J37" s="126">
        <f>ROUND(((SUM(BE95:BE247))*I37),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ROUND((SUM(BF95:BF247)),  2)</f>
        <v>0</v>
      </c>
      <c r="G38" s="37"/>
      <c r="H38" s="37"/>
      <c r="I38" s="127">
        <v>0.12</v>
      </c>
      <c r="J38" s="126">
        <f>ROUND(((SUM(BF95:BF247))*I38),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ROUND((SUM(BG95:BG247)),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ROUND((SUM(BH95:BH247)),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ROUND((SUM(BI95:BI247)),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5766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D.2.1 - Plavecký bazén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J95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5768</v>
      </c>
      <c r="E68" s="146"/>
      <c r="F68" s="146"/>
      <c r="G68" s="146"/>
      <c r="H68" s="146"/>
      <c r="I68" s="146"/>
      <c r="J68" s="147">
        <f>J182</f>
        <v>0</v>
      </c>
      <c r="K68" s="144"/>
      <c r="L68" s="148"/>
    </row>
    <row r="69" spans="1:47" s="9" customFormat="1" ht="24.95" customHeight="1">
      <c r="B69" s="143"/>
      <c r="C69" s="144"/>
      <c r="D69" s="145" t="s">
        <v>5769</v>
      </c>
      <c r="E69" s="146"/>
      <c r="F69" s="146"/>
      <c r="G69" s="146"/>
      <c r="H69" s="146"/>
      <c r="I69" s="146"/>
      <c r="J69" s="147">
        <f>J203</f>
        <v>0</v>
      </c>
      <c r="K69" s="144"/>
      <c r="L69" s="148"/>
    </row>
    <row r="70" spans="1:47" s="9" customFormat="1" ht="24.95" customHeight="1">
      <c r="B70" s="143"/>
      <c r="C70" s="144"/>
      <c r="D70" s="145" t="s">
        <v>5770</v>
      </c>
      <c r="E70" s="146"/>
      <c r="F70" s="146"/>
      <c r="G70" s="146"/>
      <c r="H70" s="146"/>
      <c r="I70" s="146"/>
      <c r="J70" s="147">
        <f>J232</f>
        <v>0</v>
      </c>
      <c r="K70" s="144"/>
      <c r="L70" s="148"/>
    </row>
    <row r="71" spans="1:47" s="9" customFormat="1" ht="24.95" customHeight="1">
      <c r="B71" s="143"/>
      <c r="C71" s="144"/>
      <c r="D71" s="145" t="s">
        <v>5771</v>
      </c>
      <c r="E71" s="146"/>
      <c r="F71" s="146"/>
      <c r="G71" s="146"/>
      <c r="H71" s="146"/>
      <c r="I71" s="146"/>
      <c r="J71" s="147">
        <f>J241</f>
        <v>0</v>
      </c>
      <c r="K71" s="144"/>
      <c r="L71" s="148"/>
    </row>
    <row r="72" spans="1:47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47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47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24.95" customHeight="1">
      <c r="A78" s="37"/>
      <c r="B78" s="38"/>
      <c r="C78" s="26" t="s">
        <v>176</v>
      </c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399" t="str">
        <f>E7</f>
        <v>Rekonstrukce plaveckého bazénu ZŠ a MŠ Weberova</v>
      </c>
      <c r="F81" s="400"/>
      <c r="G81" s="400"/>
      <c r="H81" s="400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136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1" customFormat="1" ht="16.5" customHeight="1">
      <c r="B83" s="24"/>
      <c r="C83" s="25"/>
      <c r="D83" s="25"/>
      <c r="E83" s="399" t="s">
        <v>137</v>
      </c>
      <c r="F83" s="359"/>
      <c r="G83" s="359"/>
      <c r="H83" s="359"/>
      <c r="I83" s="25"/>
      <c r="J83" s="25"/>
      <c r="K83" s="25"/>
      <c r="L83" s="23"/>
    </row>
    <row r="84" spans="1:65" s="1" customFormat="1" ht="12" customHeight="1">
      <c r="B84" s="24"/>
      <c r="C84" s="32" t="s">
        <v>138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5" s="2" customFormat="1" ht="16.5" customHeight="1">
      <c r="A85" s="37"/>
      <c r="B85" s="38"/>
      <c r="C85" s="39"/>
      <c r="D85" s="39"/>
      <c r="E85" s="403" t="s">
        <v>5766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2" customHeight="1">
      <c r="A86" s="37"/>
      <c r="B86" s="38"/>
      <c r="C86" s="32" t="s">
        <v>2968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6.5" customHeight="1">
      <c r="A87" s="37"/>
      <c r="B87" s="38"/>
      <c r="C87" s="39"/>
      <c r="D87" s="39"/>
      <c r="E87" s="352" t="str">
        <f>E13</f>
        <v>D.2.1 - Plavecký bazén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2" customHeight="1">
      <c r="A89" s="37"/>
      <c r="B89" s="38"/>
      <c r="C89" s="32" t="s">
        <v>21</v>
      </c>
      <c r="D89" s="39"/>
      <c r="E89" s="39"/>
      <c r="F89" s="30" t="str">
        <f>F16</f>
        <v>areál ZŠ a MŠ Weberova v Praze 5-Košířích</v>
      </c>
      <c r="G89" s="39"/>
      <c r="H89" s="39"/>
      <c r="I89" s="32" t="s">
        <v>23</v>
      </c>
      <c r="J89" s="62" t="str">
        <f>IF(J16="","",J16)</f>
        <v>Vyplň údaj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40.15" customHeight="1">
      <c r="A91" s="37"/>
      <c r="B91" s="38"/>
      <c r="C91" s="32" t="s">
        <v>24</v>
      </c>
      <c r="D91" s="39"/>
      <c r="E91" s="39"/>
      <c r="F91" s="30" t="str">
        <f>E19</f>
        <v>Městská část Praha 5, nám. 14. října 4, Praha 5</v>
      </c>
      <c r="G91" s="39"/>
      <c r="H91" s="39"/>
      <c r="I91" s="32" t="s">
        <v>31</v>
      </c>
      <c r="J91" s="35" t="str">
        <f>E25</f>
        <v>Atelier 11 Hradec Králové s.r.o., Jižní 870/2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5.2" customHeight="1">
      <c r="A92" s="37"/>
      <c r="B92" s="38"/>
      <c r="C92" s="32" t="s">
        <v>29</v>
      </c>
      <c r="D92" s="39"/>
      <c r="E92" s="39"/>
      <c r="F92" s="30" t="str">
        <f>IF(E22="","",E22)</f>
        <v>Vyplň údaj</v>
      </c>
      <c r="G92" s="39"/>
      <c r="H92" s="39"/>
      <c r="I92" s="32" t="s">
        <v>35</v>
      </c>
      <c r="J92" s="35" t="str">
        <f>E28</f>
        <v xml:space="preserve"> 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2" customFormat="1" ht="10.3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5" s="11" customFormat="1" ht="29.25" customHeight="1">
      <c r="A94" s="154"/>
      <c r="B94" s="155"/>
      <c r="C94" s="156" t="s">
        <v>177</v>
      </c>
      <c r="D94" s="157" t="s">
        <v>58</v>
      </c>
      <c r="E94" s="157" t="s">
        <v>54</v>
      </c>
      <c r="F94" s="157" t="s">
        <v>55</v>
      </c>
      <c r="G94" s="157" t="s">
        <v>178</v>
      </c>
      <c r="H94" s="157" t="s">
        <v>179</v>
      </c>
      <c r="I94" s="157" t="s">
        <v>180</v>
      </c>
      <c r="J94" s="157" t="s">
        <v>142</v>
      </c>
      <c r="K94" s="158" t="s">
        <v>181</v>
      </c>
      <c r="L94" s="159"/>
      <c r="M94" s="71" t="s">
        <v>19</v>
      </c>
      <c r="N94" s="72" t="s">
        <v>43</v>
      </c>
      <c r="O94" s="72" t="s">
        <v>182</v>
      </c>
      <c r="P94" s="72" t="s">
        <v>183</v>
      </c>
      <c r="Q94" s="72" t="s">
        <v>184</v>
      </c>
      <c r="R94" s="72" t="s">
        <v>185</v>
      </c>
      <c r="S94" s="72" t="s">
        <v>186</v>
      </c>
      <c r="T94" s="73" t="s">
        <v>187</v>
      </c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</row>
    <row r="95" spans="1:65" s="2" customFormat="1" ht="22.9" customHeight="1">
      <c r="A95" s="37"/>
      <c r="B95" s="38"/>
      <c r="C95" s="78" t="s">
        <v>188</v>
      </c>
      <c r="D95" s="39"/>
      <c r="E95" s="39"/>
      <c r="F95" s="39"/>
      <c r="G95" s="39"/>
      <c r="H95" s="39"/>
      <c r="I95" s="39"/>
      <c r="J95" s="160">
        <f>BK95</f>
        <v>0</v>
      </c>
      <c r="K95" s="39"/>
      <c r="L95" s="42"/>
      <c r="M95" s="74"/>
      <c r="N95" s="161"/>
      <c r="O95" s="75"/>
      <c r="P95" s="162">
        <f>P96+SUM(P97:P182)+P203+P232+P241</f>
        <v>0</v>
      </c>
      <c r="Q95" s="75"/>
      <c r="R95" s="162">
        <f>R96+SUM(R97:R182)+R203+R232+R241</f>
        <v>0</v>
      </c>
      <c r="S95" s="75"/>
      <c r="T95" s="163">
        <f>T96+SUM(T97:T182)+T203+T232+T241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72</v>
      </c>
      <c r="AU95" s="20" t="s">
        <v>143</v>
      </c>
      <c r="BK95" s="164">
        <f>BK96+SUM(BK97:BK182)+BK203+BK232+BK241</f>
        <v>0</v>
      </c>
    </row>
    <row r="96" spans="1:65" s="2" customFormat="1" ht="37.9" customHeight="1">
      <c r="A96" s="37"/>
      <c r="B96" s="38"/>
      <c r="C96" s="181" t="s">
        <v>80</v>
      </c>
      <c r="D96" s="181" t="s">
        <v>193</v>
      </c>
      <c r="E96" s="182" t="s">
        <v>3572</v>
      </c>
      <c r="F96" s="183" t="s">
        <v>5772</v>
      </c>
      <c r="G96" s="184" t="s">
        <v>3025</v>
      </c>
      <c r="H96" s="185">
        <v>3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668</v>
      </c>
      <c r="AT96" s="192" t="s">
        <v>193</v>
      </c>
      <c r="AU96" s="192" t="s">
        <v>73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668</v>
      </c>
      <c r="BM96" s="192" t="s">
        <v>5773</v>
      </c>
    </row>
    <row r="97" spans="1:65" s="2" customFormat="1" ht="48.75">
      <c r="A97" s="37"/>
      <c r="B97" s="38"/>
      <c r="C97" s="39"/>
      <c r="D97" s="194" t="s">
        <v>199</v>
      </c>
      <c r="E97" s="39"/>
      <c r="F97" s="195" t="s">
        <v>5774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73</v>
      </c>
    </row>
    <row r="98" spans="1:65" s="2" customFormat="1" ht="33" customHeight="1">
      <c r="A98" s="37"/>
      <c r="B98" s="38"/>
      <c r="C98" s="181" t="s">
        <v>82</v>
      </c>
      <c r="D98" s="181" t="s">
        <v>193</v>
      </c>
      <c r="E98" s="182" t="s">
        <v>5775</v>
      </c>
      <c r="F98" s="183" t="s">
        <v>5776</v>
      </c>
      <c r="G98" s="184" t="s">
        <v>3025</v>
      </c>
      <c r="H98" s="185">
        <v>20</v>
      </c>
      <c r="I98" s="186"/>
      <c r="J98" s="187">
        <f>ROUND(I98*H98,2)</f>
        <v>0</v>
      </c>
      <c r="K98" s="183" t="s">
        <v>19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668</v>
      </c>
      <c r="AT98" s="192" t="s">
        <v>193</v>
      </c>
      <c r="AU98" s="192" t="s">
        <v>73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668</v>
      </c>
      <c r="BM98" s="192" t="s">
        <v>5777</v>
      </c>
    </row>
    <row r="99" spans="1:65" s="2" customFormat="1" ht="19.5">
      <c r="A99" s="37"/>
      <c r="B99" s="38"/>
      <c r="C99" s="39"/>
      <c r="D99" s="194" t="s">
        <v>199</v>
      </c>
      <c r="E99" s="39"/>
      <c r="F99" s="195" t="s">
        <v>5776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73</v>
      </c>
    </row>
    <row r="100" spans="1:65" s="2" customFormat="1" ht="24.2" customHeight="1">
      <c r="A100" s="37"/>
      <c r="B100" s="38"/>
      <c r="C100" s="181" t="s">
        <v>96</v>
      </c>
      <c r="D100" s="181" t="s">
        <v>193</v>
      </c>
      <c r="E100" s="182" t="s">
        <v>5778</v>
      </c>
      <c r="F100" s="183" t="s">
        <v>5779</v>
      </c>
      <c r="G100" s="184" t="s">
        <v>3025</v>
      </c>
      <c r="H100" s="185">
        <v>4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668</v>
      </c>
      <c r="AT100" s="192" t="s">
        <v>193</v>
      </c>
      <c r="AU100" s="192" t="s">
        <v>73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668</v>
      </c>
      <c r="BM100" s="192" t="s">
        <v>5780</v>
      </c>
    </row>
    <row r="101" spans="1:65" s="2" customFormat="1" ht="19.5">
      <c r="A101" s="37"/>
      <c r="B101" s="38"/>
      <c r="C101" s="39"/>
      <c r="D101" s="194" t="s">
        <v>199</v>
      </c>
      <c r="E101" s="39"/>
      <c r="F101" s="195" t="s">
        <v>5781</v>
      </c>
      <c r="G101" s="39"/>
      <c r="H101" s="39"/>
      <c r="I101" s="196"/>
      <c r="J101" s="39"/>
      <c r="K101" s="39"/>
      <c r="L101" s="42"/>
      <c r="M101" s="197"/>
      <c r="N101" s="198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73</v>
      </c>
    </row>
    <row r="102" spans="1:65" s="2" customFormat="1" ht="24.2" customHeight="1">
      <c r="A102" s="37"/>
      <c r="B102" s="38"/>
      <c r="C102" s="181" t="s">
        <v>197</v>
      </c>
      <c r="D102" s="181" t="s">
        <v>193</v>
      </c>
      <c r="E102" s="182" t="s">
        <v>5782</v>
      </c>
      <c r="F102" s="183" t="s">
        <v>5783</v>
      </c>
      <c r="G102" s="184" t="s">
        <v>3025</v>
      </c>
      <c r="H102" s="185">
        <v>2</v>
      </c>
      <c r="I102" s="186"/>
      <c r="J102" s="187">
        <f>ROUND(I102*H102,2)</f>
        <v>0</v>
      </c>
      <c r="K102" s="183" t="s">
        <v>19</v>
      </c>
      <c r="L102" s="42"/>
      <c r="M102" s="188" t="s">
        <v>19</v>
      </c>
      <c r="N102" s="189" t="s">
        <v>44</v>
      </c>
      <c r="O102" s="67"/>
      <c r="P102" s="190">
        <f>O102*H102</f>
        <v>0</v>
      </c>
      <c r="Q102" s="190">
        <v>0</v>
      </c>
      <c r="R102" s="190">
        <f>Q102*H102</f>
        <v>0</v>
      </c>
      <c r="S102" s="190">
        <v>0</v>
      </c>
      <c r="T102" s="191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2" t="s">
        <v>668</v>
      </c>
      <c r="AT102" s="192" t="s">
        <v>193</v>
      </c>
      <c r="AU102" s="192" t="s">
        <v>73</v>
      </c>
      <c r="AY102" s="20" t="s">
        <v>191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0" t="s">
        <v>80</v>
      </c>
      <c r="BK102" s="193">
        <f>ROUND(I102*H102,2)</f>
        <v>0</v>
      </c>
      <c r="BL102" s="20" t="s">
        <v>668</v>
      </c>
      <c r="BM102" s="192" t="s">
        <v>5784</v>
      </c>
    </row>
    <row r="103" spans="1:65" s="2" customFormat="1" ht="11.25">
      <c r="A103" s="37"/>
      <c r="B103" s="38"/>
      <c r="C103" s="39"/>
      <c r="D103" s="194" t="s">
        <v>199</v>
      </c>
      <c r="E103" s="39"/>
      <c r="F103" s="195" t="s">
        <v>5783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199</v>
      </c>
      <c r="AU103" s="20" t="s">
        <v>73</v>
      </c>
    </row>
    <row r="104" spans="1:65" s="2" customFormat="1" ht="37.9" customHeight="1">
      <c r="A104" s="37"/>
      <c r="B104" s="38"/>
      <c r="C104" s="181" t="s">
        <v>216</v>
      </c>
      <c r="D104" s="181" t="s">
        <v>193</v>
      </c>
      <c r="E104" s="182" t="s">
        <v>5785</v>
      </c>
      <c r="F104" s="183" t="s">
        <v>5786</v>
      </c>
      <c r="G104" s="184" t="s">
        <v>3025</v>
      </c>
      <c r="H104" s="185">
        <v>3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668</v>
      </c>
      <c r="AT104" s="192" t="s">
        <v>193</v>
      </c>
      <c r="AU104" s="192" t="s">
        <v>73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668</v>
      </c>
      <c r="BM104" s="192" t="s">
        <v>5787</v>
      </c>
    </row>
    <row r="105" spans="1:65" s="2" customFormat="1" ht="48.75">
      <c r="A105" s="37"/>
      <c r="B105" s="38"/>
      <c r="C105" s="39"/>
      <c r="D105" s="194" t="s">
        <v>199</v>
      </c>
      <c r="E105" s="39"/>
      <c r="F105" s="195" t="s">
        <v>5788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73</v>
      </c>
    </row>
    <row r="106" spans="1:65" s="2" customFormat="1" ht="37.9" customHeight="1">
      <c r="A106" s="37"/>
      <c r="B106" s="38"/>
      <c r="C106" s="181" t="s">
        <v>223</v>
      </c>
      <c r="D106" s="181" t="s">
        <v>193</v>
      </c>
      <c r="E106" s="182" t="s">
        <v>5789</v>
      </c>
      <c r="F106" s="183" t="s">
        <v>5790</v>
      </c>
      <c r="G106" s="184" t="s">
        <v>3025</v>
      </c>
      <c r="H106" s="185">
        <v>1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668</v>
      </c>
      <c r="AT106" s="192" t="s">
        <v>193</v>
      </c>
      <c r="AU106" s="192" t="s">
        <v>73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668</v>
      </c>
      <c r="BM106" s="192" t="s">
        <v>5791</v>
      </c>
    </row>
    <row r="107" spans="1:65" s="2" customFormat="1" ht="29.25">
      <c r="A107" s="37"/>
      <c r="B107" s="38"/>
      <c r="C107" s="39"/>
      <c r="D107" s="194" t="s">
        <v>199</v>
      </c>
      <c r="E107" s="39"/>
      <c r="F107" s="195" t="s">
        <v>5792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73</v>
      </c>
    </row>
    <row r="108" spans="1:65" s="2" customFormat="1" ht="37.9" customHeight="1">
      <c r="A108" s="37"/>
      <c r="B108" s="38"/>
      <c r="C108" s="181" t="s">
        <v>230</v>
      </c>
      <c r="D108" s="181" t="s">
        <v>193</v>
      </c>
      <c r="E108" s="182" t="s">
        <v>3576</v>
      </c>
      <c r="F108" s="183" t="s">
        <v>5793</v>
      </c>
      <c r="G108" s="184" t="s">
        <v>3025</v>
      </c>
      <c r="H108" s="185">
        <v>2</v>
      </c>
      <c r="I108" s="186"/>
      <c r="J108" s="187">
        <f>ROUND(I108*H108,2)</f>
        <v>0</v>
      </c>
      <c r="K108" s="183" t="s">
        <v>19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668</v>
      </c>
      <c r="AT108" s="192" t="s">
        <v>193</v>
      </c>
      <c r="AU108" s="192" t="s">
        <v>73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668</v>
      </c>
      <c r="BM108" s="192" t="s">
        <v>5794</v>
      </c>
    </row>
    <row r="109" spans="1:65" s="2" customFormat="1" ht="39">
      <c r="A109" s="37"/>
      <c r="B109" s="38"/>
      <c r="C109" s="39"/>
      <c r="D109" s="194" t="s">
        <v>199</v>
      </c>
      <c r="E109" s="39"/>
      <c r="F109" s="195" t="s">
        <v>5795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73</v>
      </c>
    </row>
    <row r="110" spans="1:65" s="2" customFormat="1" ht="16.5" customHeight="1">
      <c r="A110" s="37"/>
      <c r="B110" s="38"/>
      <c r="C110" s="181" t="s">
        <v>239</v>
      </c>
      <c r="D110" s="181" t="s">
        <v>193</v>
      </c>
      <c r="E110" s="182" t="s">
        <v>5796</v>
      </c>
      <c r="F110" s="183" t="s">
        <v>5797</v>
      </c>
      <c r="G110" s="184" t="s">
        <v>3025</v>
      </c>
      <c r="H110" s="185">
        <v>2</v>
      </c>
      <c r="I110" s="186"/>
      <c r="J110" s="187">
        <f>ROUND(I110*H110,2)</f>
        <v>0</v>
      </c>
      <c r="K110" s="183" t="s">
        <v>19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668</v>
      </c>
      <c r="AT110" s="192" t="s">
        <v>193</v>
      </c>
      <c r="AU110" s="192" t="s">
        <v>73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668</v>
      </c>
      <c r="BM110" s="192" t="s">
        <v>5798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5797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73</v>
      </c>
    </row>
    <row r="112" spans="1:65" s="2" customFormat="1" ht="37.9" customHeight="1">
      <c r="A112" s="37"/>
      <c r="B112" s="38"/>
      <c r="C112" s="181" t="s">
        <v>246</v>
      </c>
      <c r="D112" s="181" t="s">
        <v>193</v>
      </c>
      <c r="E112" s="182" t="s">
        <v>5799</v>
      </c>
      <c r="F112" s="183" t="s">
        <v>5800</v>
      </c>
      <c r="G112" s="184" t="s">
        <v>3025</v>
      </c>
      <c r="H112" s="185">
        <v>1</v>
      </c>
      <c r="I112" s="186"/>
      <c r="J112" s="187">
        <f>ROUND(I112*H112,2)</f>
        <v>0</v>
      </c>
      <c r="K112" s="183" t="s">
        <v>19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668</v>
      </c>
      <c r="AT112" s="192" t="s">
        <v>193</v>
      </c>
      <c r="AU112" s="192" t="s">
        <v>73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668</v>
      </c>
      <c r="BM112" s="192" t="s">
        <v>5801</v>
      </c>
    </row>
    <row r="113" spans="1:65" s="2" customFormat="1" ht="58.5">
      <c r="A113" s="37"/>
      <c r="B113" s="38"/>
      <c r="C113" s="39"/>
      <c r="D113" s="194" t="s">
        <v>199</v>
      </c>
      <c r="E113" s="39"/>
      <c r="F113" s="195" t="s">
        <v>5802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73</v>
      </c>
    </row>
    <row r="114" spans="1:65" s="2" customFormat="1" ht="37.9" customHeight="1">
      <c r="A114" s="37"/>
      <c r="B114" s="38"/>
      <c r="C114" s="181" t="s">
        <v>252</v>
      </c>
      <c r="D114" s="181" t="s">
        <v>193</v>
      </c>
      <c r="E114" s="182" t="s">
        <v>5803</v>
      </c>
      <c r="F114" s="183" t="s">
        <v>5804</v>
      </c>
      <c r="G114" s="184" t="s">
        <v>3025</v>
      </c>
      <c r="H114" s="185">
        <v>1</v>
      </c>
      <c r="I114" s="186"/>
      <c r="J114" s="187">
        <f>ROUND(I114*H114,2)</f>
        <v>0</v>
      </c>
      <c r="K114" s="183" t="s">
        <v>19</v>
      </c>
      <c r="L114" s="42"/>
      <c r="M114" s="188" t="s">
        <v>19</v>
      </c>
      <c r="N114" s="189" t="s">
        <v>44</v>
      </c>
      <c r="O114" s="67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1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2" t="s">
        <v>668</v>
      </c>
      <c r="AT114" s="192" t="s">
        <v>193</v>
      </c>
      <c r="AU114" s="192" t="s">
        <v>73</v>
      </c>
      <c r="AY114" s="20" t="s">
        <v>191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0" t="s">
        <v>80</v>
      </c>
      <c r="BK114" s="193">
        <f>ROUND(I114*H114,2)</f>
        <v>0</v>
      </c>
      <c r="BL114" s="20" t="s">
        <v>668</v>
      </c>
      <c r="BM114" s="192" t="s">
        <v>5805</v>
      </c>
    </row>
    <row r="115" spans="1:65" s="2" customFormat="1" ht="29.25">
      <c r="A115" s="37"/>
      <c r="B115" s="38"/>
      <c r="C115" s="39"/>
      <c r="D115" s="194" t="s">
        <v>199</v>
      </c>
      <c r="E115" s="39"/>
      <c r="F115" s="195" t="s">
        <v>5806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199</v>
      </c>
      <c r="AU115" s="20" t="s">
        <v>73</v>
      </c>
    </row>
    <row r="116" spans="1:65" s="2" customFormat="1" ht="37.9" customHeight="1">
      <c r="A116" s="37"/>
      <c r="B116" s="38"/>
      <c r="C116" s="181" t="s">
        <v>260</v>
      </c>
      <c r="D116" s="181" t="s">
        <v>193</v>
      </c>
      <c r="E116" s="182" t="s">
        <v>3582</v>
      </c>
      <c r="F116" s="183" t="s">
        <v>5807</v>
      </c>
      <c r="G116" s="184" t="s">
        <v>3025</v>
      </c>
      <c r="H116" s="185">
        <v>1</v>
      </c>
      <c r="I116" s="186"/>
      <c r="J116" s="187">
        <f>ROUND(I116*H116,2)</f>
        <v>0</v>
      </c>
      <c r="K116" s="183" t="s">
        <v>19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668</v>
      </c>
      <c r="AT116" s="192" t="s">
        <v>193</v>
      </c>
      <c r="AU116" s="192" t="s">
        <v>73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668</v>
      </c>
      <c r="BM116" s="192" t="s">
        <v>5808</v>
      </c>
    </row>
    <row r="117" spans="1:65" s="2" customFormat="1" ht="39">
      <c r="A117" s="37"/>
      <c r="B117" s="38"/>
      <c r="C117" s="39"/>
      <c r="D117" s="194" t="s">
        <v>199</v>
      </c>
      <c r="E117" s="39"/>
      <c r="F117" s="195" t="s">
        <v>5809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73</v>
      </c>
    </row>
    <row r="118" spans="1:65" s="2" customFormat="1" ht="37.9" customHeight="1">
      <c r="A118" s="37"/>
      <c r="B118" s="38"/>
      <c r="C118" s="181" t="s">
        <v>8</v>
      </c>
      <c r="D118" s="181" t="s">
        <v>193</v>
      </c>
      <c r="E118" s="182" t="s">
        <v>5810</v>
      </c>
      <c r="F118" s="183" t="s">
        <v>5811</v>
      </c>
      <c r="G118" s="184" t="s">
        <v>3025</v>
      </c>
      <c r="H118" s="185">
        <v>2</v>
      </c>
      <c r="I118" s="186"/>
      <c r="J118" s="187">
        <f>ROUND(I118*H118,2)</f>
        <v>0</v>
      </c>
      <c r="K118" s="183" t="s">
        <v>19</v>
      </c>
      <c r="L118" s="42"/>
      <c r="M118" s="188" t="s">
        <v>19</v>
      </c>
      <c r="N118" s="189" t="s">
        <v>44</v>
      </c>
      <c r="O118" s="6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2" t="s">
        <v>668</v>
      </c>
      <c r="AT118" s="192" t="s">
        <v>193</v>
      </c>
      <c r="AU118" s="192" t="s">
        <v>73</v>
      </c>
      <c r="AY118" s="20" t="s">
        <v>191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0" t="s">
        <v>80</v>
      </c>
      <c r="BK118" s="193">
        <f>ROUND(I118*H118,2)</f>
        <v>0</v>
      </c>
      <c r="BL118" s="20" t="s">
        <v>668</v>
      </c>
      <c r="BM118" s="192" t="s">
        <v>5812</v>
      </c>
    </row>
    <row r="119" spans="1:65" s="2" customFormat="1" ht="39">
      <c r="A119" s="37"/>
      <c r="B119" s="38"/>
      <c r="C119" s="39"/>
      <c r="D119" s="194" t="s">
        <v>199</v>
      </c>
      <c r="E119" s="39"/>
      <c r="F119" s="195" t="s">
        <v>5813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199</v>
      </c>
      <c r="AU119" s="20" t="s">
        <v>73</v>
      </c>
    </row>
    <row r="120" spans="1:65" s="2" customFormat="1" ht="37.9" customHeight="1">
      <c r="A120" s="37"/>
      <c r="B120" s="38"/>
      <c r="C120" s="181" t="s">
        <v>272</v>
      </c>
      <c r="D120" s="181" t="s">
        <v>193</v>
      </c>
      <c r="E120" s="182" t="s">
        <v>3588</v>
      </c>
      <c r="F120" s="183" t="s">
        <v>5814</v>
      </c>
      <c r="G120" s="184" t="s">
        <v>3025</v>
      </c>
      <c r="H120" s="185">
        <v>1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668</v>
      </c>
      <c r="AT120" s="192" t="s">
        <v>193</v>
      </c>
      <c r="AU120" s="192" t="s">
        <v>73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668</v>
      </c>
      <c r="BM120" s="192" t="s">
        <v>5815</v>
      </c>
    </row>
    <row r="121" spans="1:65" s="2" customFormat="1" ht="29.25">
      <c r="A121" s="37"/>
      <c r="B121" s="38"/>
      <c r="C121" s="39"/>
      <c r="D121" s="194" t="s">
        <v>199</v>
      </c>
      <c r="E121" s="39"/>
      <c r="F121" s="195" t="s">
        <v>5816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73</v>
      </c>
    </row>
    <row r="122" spans="1:65" s="2" customFormat="1" ht="24.2" customHeight="1">
      <c r="A122" s="37"/>
      <c r="B122" s="38"/>
      <c r="C122" s="181" t="s">
        <v>279</v>
      </c>
      <c r="D122" s="181" t="s">
        <v>193</v>
      </c>
      <c r="E122" s="182" t="s">
        <v>5817</v>
      </c>
      <c r="F122" s="183" t="s">
        <v>5818</v>
      </c>
      <c r="G122" s="184" t="s">
        <v>3025</v>
      </c>
      <c r="H122" s="185">
        <v>3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668</v>
      </c>
      <c r="AT122" s="192" t="s">
        <v>193</v>
      </c>
      <c r="AU122" s="192" t="s">
        <v>73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668</v>
      </c>
      <c r="BM122" s="192" t="s">
        <v>5819</v>
      </c>
    </row>
    <row r="123" spans="1:65" s="2" customFormat="1" ht="19.5">
      <c r="A123" s="37"/>
      <c r="B123" s="38"/>
      <c r="C123" s="39"/>
      <c r="D123" s="194" t="s">
        <v>199</v>
      </c>
      <c r="E123" s="39"/>
      <c r="F123" s="195" t="s">
        <v>5820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73</v>
      </c>
    </row>
    <row r="124" spans="1:65" s="2" customFormat="1" ht="37.9" customHeight="1">
      <c r="A124" s="37"/>
      <c r="B124" s="38"/>
      <c r="C124" s="181" t="s">
        <v>287</v>
      </c>
      <c r="D124" s="181" t="s">
        <v>193</v>
      </c>
      <c r="E124" s="182" t="s">
        <v>3591</v>
      </c>
      <c r="F124" s="183" t="s">
        <v>5821</v>
      </c>
      <c r="G124" s="184" t="s">
        <v>3025</v>
      </c>
      <c r="H124" s="185">
        <v>1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668</v>
      </c>
      <c r="AT124" s="192" t="s">
        <v>193</v>
      </c>
      <c r="AU124" s="192" t="s">
        <v>73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668</v>
      </c>
      <c r="BM124" s="192" t="s">
        <v>5822</v>
      </c>
    </row>
    <row r="125" spans="1:65" s="2" customFormat="1" ht="48.75">
      <c r="A125" s="37"/>
      <c r="B125" s="38"/>
      <c r="C125" s="39"/>
      <c r="D125" s="194" t="s">
        <v>199</v>
      </c>
      <c r="E125" s="39"/>
      <c r="F125" s="195" t="s">
        <v>5823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73</v>
      </c>
    </row>
    <row r="126" spans="1:65" s="2" customFormat="1" ht="37.9" customHeight="1">
      <c r="A126" s="37"/>
      <c r="B126" s="38"/>
      <c r="C126" s="181" t="s">
        <v>292</v>
      </c>
      <c r="D126" s="181" t="s">
        <v>193</v>
      </c>
      <c r="E126" s="182" t="s">
        <v>3594</v>
      </c>
      <c r="F126" s="183" t="s">
        <v>5824</v>
      </c>
      <c r="G126" s="184" t="s">
        <v>3025</v>
      </c>
      <c r="H126" s="185">
        <v>1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668</v>
      </c>
      <c r="AT126" s="192" t="s">
        <v>193</v>
      </c>
      <c r="AU126" s="192" t="s">
        <v>73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668</v>
      </c>
      <c r="BM126" s="192" t="s">
        <v>5825</v>
      </c>
    </row>
    <row r="127" spans="1:65" s="2" customFormat="1" ht="39">
      <c r="A127" s="37"/>
      <c r="B127" s="38"/>
      <c r="C127" s="39"/>
      <c r="D127" s="194" t="s">
        <v>199</v>
      </c>
      <c r="E127" s="39"/>
      <c r="F127" s="195" t="s">
        <v>5826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73</v>
      </c>
    </row>
    <row r="128" spans="1:65" s="2" customFormat="1" ht="37.9" customHeight="1">
      <c r="A128" s="37"/>
      <c r="B128" s="38"/>
      <c r="C128" s="181" t="s">
        <v>298</v>
      </c>
      <c r="D128" s="181" t="s">
        <v>193</v>
      </c>
      <c r="E128" s="182" t="s">
        <v>3597</v>
      </c>
      <c r="F128" s="183" t="s">
        <v>5827</v>
      </c>
      <c r="G128" s="184" t="s">
        <v>3025</v>
      </c>
      <c r="H128" s="185">
        <v>1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668</v>
      </c>
      <c r="AT128" s="192" t="s">
        <v>193</v>
      </c>
      <c r="AU128" s="192" t="s">
        <v>73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668</v>
      </c>
      <c r="BM128" s="192" t="s">
        <v>5828</v>
      </c>
    </row>
    <row r="129" spans="1:65" s="2" customFormat="1" ht="39">
      <c r="A129" s="37"/>
      <c r="B129" s="38"/>
      <c r="C129" s="39"/>
      <c r="D129" s="194" t="s">
        <v>199</v>
      </c>
      <c r="E129" s="39"/>
      <c r="F129" s="195" t="s">
        <v>5829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73</v>
      </c>
    </row>
    <row r="130" spans="1:65" s="2" customFormat="1" ht="37.9" customHeight="1">
      <c r="A130" s="37"/>
      <c r="B130" s="38"/>
      <c r="C130" s="181" t="s">
        <v>306</v>
      </c>
      <c r="D130" s="181" t="s">
        <v>193</v>
      </c>
      <c r="E130" s="182" t="s">
        <v>3600</v>
      </c>
      <c r="F130" s="183" t="s">
        <v>5830</v>
      </c>
      <c r="G130" s="184" t="s">
        <v>3025</v>
      </c>
      <c r="H130" s="185">
        <v>1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668</v>
      </c>
      <c r="AT130" s="192" t="s">
        <v>193</v>
      </c>
      <c r="AU130" s="192" t="s">
        <v>73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668</v>
      </c>
      <c r="BM130" s="192" t="s">
        <v>5831</v>
      </c>
    </row>
    <row r="131" spans="1:65" s="2" customFormat="1" ht="39">
      <c r="A131" s="37"/>
      <c r="B131" s="38"/>
      <c r="C131" s="39"/>
      <c r="D131" s="194" t="s">
        <v>199</v>
      </c>
      <c r="E131" s="39"/>
      <c r="F131" s="195" t="s">
        <v>5832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73</v>
      </c>
    </row>
    <row r="132" spans="1:65" s="2" customFormat="1" ht="33" customHeight="1">
      <c r="A132" s="37"/>
      <c r="B132" s="38"/>
      <c r="C132" s="181" t="s">
        <v>313</v>
      </c>
      <c r="D132" s="181" t="s">
        <v>193</v>
      </c>
      <c r="E132" s="182" t="s">
        <v>3603</v>
      </c>
      <c r="F132" s="183" t="s">
        <v>5833</v>
      </c>
      <c r="G132" s="184" t="s">
        <v>3025</v>
      </c>
      <c r="H132" s="185">
        <v>1</v>
      </c>
      <c r="I132" s="186"/>
      <c r="J132" s="187">
        <f>ROUND(I132*H132,2)</f>
        <v>0</v>
      </c>
      <c r="K132" s="183" t="s">
        <v>19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668</v>
      </c>
      <c r="AT132" s="192" t="s">
        <v>193</v>
      </c>
      <c r="AU132" s="192" t="s">
        <v>73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668</v>
      </c>
      <c r="BM132" s="192" t="s">
        <v>5834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5835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73</v>
      </c>
    </row>
    <row r="134" spans="1:65" s="2" customFormat="1" ht="37.9" customHeight="1">
      <c r="A134" s="37"/>
      <c r="B134" s="38"/>
      <c r="C134" s="181" t="s">
        <v>320</v>
      </c>
      <c r="D134" s="181" t="s">
        <v>193</v>
      </c>
      <c r="E134" s="182" t="s">
        <v>3606</v>
      </c>
      <c r="F134" s="183" t="s">
        <v>5836</v>
      </c>
      <c r="G134" s="184" t="s">
        <v>3025</v>
      </c>
      <c r="H134" s="185">
        <v>1</v>
      </c>
      <c r="I134" s="186"/>
      <c r="J134" s="187">
        <f>ROUND(I134*H134,2)</f>
        <v>0</v>
      </c>
      <c r="K134" s="183" t="s">
        <v>19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668</v>
      </c>
      <c r="AT134" s="192" t="s">
        <v>193</v>
      </c>
      <c r="AU134" s="192" t="s">
        <v>73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668</v>
      </c>
      <c r="BM134" s="192" t="s">
        <v>5837</v>
      </c>
    </row>
    <row r="135" spans="1:65" s="2" customFormat="1" ht="29.25">
      <c r="A135" s="37"/>
      <c r="B135" s="38"/>
      <c r="C135" s="39"/>
      <c r="D135" s="194" t="s">
        <v>199</v>
      </c>
      <c r="E135" s="39"/>
      <c r="F135" s="195" t="s">
        <v>5838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73</v>
      </c>
    </row>
    <row r="136" spans="1:65" s="2" customFormat="1" ht="37.9" customHeight="1">
      <c r="A136" s="37"/>
      <c r="B136" s="38"/>
      <c r="C136" s="181" t="s">
        <v>7</v>
      </c>
      <c r="D136" s="181" t="s">
        <v>193</v>
      </c>
      <c r="E136" s="182" t="s">
        <v>3609</v>
      </c>
      <c r="F136" s="183" t="s">
        <v>5839</v>
      </c>
      <c r="G136" s="184" t="s">
        <v>3025</v>
      </c>
      <c r="H136" s="185">
        <v>1</v>
      </c>
      <c r="I136" s="186"/>
      <c r="J136" s="187">
        <f>ROUND(I136*H136,2)</f>
        <v>0</v>
      </c>
      <c r="K136" s="183" t="s">
        <v>19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668</v>
      </c>
      <c r="AT136" s="192" t="s">
        <v>193</v>
      </c>
      <c r="AU136" s="192" t="s">
        <v>73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668</v>
      </c>
      <c r="BM136" s="192" t="s">
        <v>5840</v>
      </c>
    </row>
    <row r="137" spans="1:65" s="2" customFormat="1" ht="58.5">
      <c r="A137" s="37"/>
      <c r="B137" s="38"/>
      <c r="C137" s="39"/>
      <c r="D137" s="194" t="s">
        <v>199</v>
      </c>
      <c r="E137" s="39"/>
      <c r="F137" s="195" t="s">
        <v>5841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73</v>
      </c>
    </row>
    <row r="138" spans="1:65" s="2" customFormat="1" ht="37.9" customHeight="1">
      <c r="A138" s="37"/>
      <c r="B138" s="38"/>
      <c r="C138" s="181" t="s">
        <v>334</v>
      </c>
      <c r="D138" s="181" t="s">
        <v>193</v>
      </c>
      <c r="E138" s="182" t="s">
        <v>3612</v>
      </c>
      <c r="F138" s="183" t="s">
        <v>5842</v>
      </c>
      <c r="G138" s="184" t="s">
        <v>3025</v>
      </c>
      <c r="H138" s="185">
        <v>1</v>
      </c>
      <c r="I138" s="186"/>
      <c r="J138" s="187">
        <f>ROUND(I138*H138,2)</f>
        <v>0</v>
      </c>
      <c r="K138" s="183" t="s">
        <v>19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668</v>
      </c>
      <c r="AT138" s="192" t="s">
        <v>193</v>
      </c>
      <c r="AU138" s="192" t="s">
        <v>73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668</v>
      </c>
      <c r="BM138" s="192" t="s">
        <v>5843</v>
      </c>
    </row>
    <row r="139" spans="1:65" s="2" customFormat="1" ht="19.5">
      <c r="A139" s="37"/>
      <c r="B139" s="38"/>
      <c r="C139" s="39"/>
      <c r="D139" s="194" t="s">
        <v>199</v>
      </c>
      <c r="E139" s="39"/>
      <c r="F139" s="195" t="s">
        <v>5844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73</v>
      </c>
    </row>
    <row r="140" spans="1:65" s="2" customFormat="1" ht="37.9" customHeight="1">
      <c r="A140" s="37"/>
      <c r="B140" s="38"/>
      <c r="C140" s="181" t="s">
        <v>340</v>
      </c>
      <c r="D140" s="181" t="s">
        <v>193</v>
      </c>
      <c r="E140" s="182" t="s">
        <v>3615</v>
      </c>
      <c r="F140" s="183" t="s">
        <v>5845</v>
      </c>
      <c r="G140" s="184" t="s">
        <v>3025</v>
      </c>
      <c r="H140" s="185">
        <v>1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668</v>
      </c>
      <c r="AT140" s="192" t="s">
        <v>193</v>
      </c>
      <c r="AU140" s="192" t="s">
        <v>73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668</v>
      </c>
      <c r="BM140" s="192" t="s">
        <v>5846</v>
      </c>
    </row>
    <row r="141" spans="1:65" s="2" customFormat="1" ht="29.25">
      <c r="A141" s="37"/>
      <c r="B141" s="38"/>
      <c r="C141" s="39"/>
      <c r="D141" s="194" t="s">
        <v>199</v>
      </c>
      <c r="E141" s="39"/>
      <c r="F141" s="195" t="s">
        <v>5847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73</v>
      </c>
    </row>
    <row r="142" spans="1:65" s="2" customFormat="1" ht="16.5" customHeight="1">
      <c r="A142" s="37"/>
      <c r="B142" s="38"/>
      <c r="C142" s="181" t="s">
        <v>348</v>
      </c>
      <c r="D142" s="181" t="s">
        <v>193</v>
      </c>
      <c r="E142" s="182" t="s">
        <v>3621</v>
      </c>
      <c r="F142" s="183" t="s">
        <v>5848</v>
      </c>
      <c r="G142" s="184" t="s">
        <v>3025</v>
      </c>
      <c r="H142" s="185">
        <v>1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668</v>
      </c>
      <c r="AT142" s="192" t="s">
        <v>193</v>
      </c>
      <c r="AU142" s="192" t="s">
        <v>73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668</v>
      </c>
      <c r="BM142" s="192" t="s">
        <v>5849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5848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73</v>
      </c>
    </row>
    <row r="144" spans="1:65" s="2" customFormat="1" ht="24.2" customHeight="1">
      <c r="A144" s="37"/>
      <c r="B144" s="38"/>
      <c r="C144" s="181" t="s">
        <v>356</v>
      </c>
      <c r="D144" s="181" t="s">
        <v>193</v>
      </c>
      <c r="E144" s="182" t="s">
        <v>3624</v>
      </c>
      <c r="F144" s="183" t="s">
        <v>5850</v>
      </c>
      <c r="G144" s="184" t="s">
        <v>3025</v>
      </c>
      <c r="H144" s="185">
        <v>1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668</v>
      </c>
      <c r="AT144" s="192" t="s">
        <v>193</v>
      </c>
      <c r="AU144" s="192" t="s">
        <v>73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668</v>
      </c>
      <c r="BM144" s="192" t="s">
        <v>5851</v>
      </c>
    </row>
    <row r="145" spans="1:65" s="2" customFormat="1" ht="19.5">
      <c r="A145" s="37"/>
      <c r="B145" s="38"/>
      <c r="C145" s="39"/>
      <c r="D145" s="194" t="s">
        <v>199</v>
      </c>
      <c r="E145" s="39"/>
      <c r="F145" s="195" t="s">
        <v>5850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73</v>
      </c>
    </row>
    <row r="146" spans="1:65" s="2" customFormat="1" ht="33" customHeight="1">
      <c r="A146" s="37"/>
      <c r="B146" s="38"/>
      <c r="C146" s="181" t="s">
        <v>363</v>
      </c>
      <c r="D146" s="181" t="s">
        <v>193</v>
      </c>
      <c r="E146" s="182" t="s">
        <v>5852</v>
      </c>
      <c r="F146" s="183" t="s">
        <v>5853</v>
      </c>
      <c r="G146" s="184" t="s">
        <v>3025</v>
      </c>
      <c r="H146" s="185">
        <v>2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668</v>
      </c>
      <c r="AT146" s="192" t="s">
        <v>193</v>
      </c>
      <c r="AU146" s="192" t="s">
        <v>73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668</v>
      </c>
      <c r="BM146" s="192" t="s">
        <v>5854</v>
      </c>
    </row>
    <row r="147" spans="1:65" s="2" customFormat="1" ht="19.5">
      <c r="A147" s="37"/>
      <c r="B147" s="38"/>
      <c r="C147" s="39"/>
      <c r="D147" s="194" t="s">
        <v>199</v>
      </c>
      <c r="E147" s="39"/>
      <c r="F147" s="195" t="s">
        <v>5855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73</v>
      </c>
    </row>
    <row r="148" spans="1:65" s="2" customFormat="1" ht="37.9" customHeight="1">
      <c r="A148" s="37"/>
      <c r="B148" s="38"/>
      <c r="C148" s="181" t="s">
        <v>370</v>
      </c>
      <c r="D148" s="181" t="s">
        <v>193</v>
      </c>
      <c r="E148" s="182" t="s">
        <v>5856</v>
      </c>
      <c r="F148" s="183" t="s">
        <v>5857</v>
      </c>
      <c r="G148" s="184" t="s">
        <v>3025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668</v>
      </c>
      <c r="AT148" s="192" t="s">
        <v>193</v>
      </c>
      <c r="AU148" s="192" t="s">
        <v>73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668</v>
      </c>
      <c r="BM148" s="192" t="s">
        <v>5858</v>
      </c>
    </row>
    <row r="149" spans="1:65" s="2" customFormat="1" ht="19.5">
      <c r="A149" s="37"/>
      <c r="B149" s="38"/>
      <c r="C149" s="39"/>
      <c r="D149" s="194" t="s">
        <v>199</v>
      </c>
      <c r="E149" s="39"/>
      <c r="F149" s="195" t="s">
        <v>5857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73</v>
      </c>
    </row>
    <row r="150" spans="1:65" s="2" customFormat="1" ht="37.9" customHeight="1">
      <c r="A150" s="37"/>
      <c r="B150" s="38"/>
      <c r="C150" s="181" t="s">
        <v>377</v>
      </c>
      <c r="D150" s="181" t="s">
        <v>193</v>
      </c>
      <c r="E150" s="182" t="s">
        <v>5859</v>
      </c>
      <c r="F150" s="183" t="s">
        <v>5860</v>
      </c>
      <c r="G150" s="184" t="s">
        <v>3025</v>
      </c>
      <c r="H150" s="185">
        <v>1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668</v>
      </c>
      <c r="AT150" s="192" t="s">
        <v>193</v>
      </c>
      <c r="AU150" s="192" t="s">
        <v>73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668</v>
      </c>
      <c r="BM150" s="192" t="s">
        <v>5861</v>
      </c>
    </row>
    <row r="151" spans="1:65" s="2" customFormat="1" ht="39">
      <c r="A151" s="37"/>
      <c r="B151" s="38"/>
      <c r="C151" s="39"/>
      <c r="D151" s="194" t="s">
        <v>199</v>
      </c>
      <c r="E151" s="39"/>
      <c r="F151" s="195" t="s">
        <v>5862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73</v>
      </c>
    </row>
    <row r="152" spans="1:65" s="2" customFormat="1" ht="37.9" customHeight="1">
      <c r="A152" s="37"/>
      <c r="B152" s="38"/>
      <c r="C152" s="181" t="s">
        <v>384</v>
      </c>
      <c r="D152" s="181" t="s">
        <v>193</v>
      </c>
      <c r="E152" s="182" t="s">
        <v>5863</v>
      </c>
      <c r="F152" s="183" t="s">
        <v>5864</v>
      </c>
      <c r="G152" s="184" t="s">
        <v>3025</v>
      </c>
      <c r="H152" s="185">
        <v>4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668</v>
      </c>
      <c r="AT152" s="192" t="s">
        <v>193</v>
      </c>
      <c r="AU152" s="192" t="s">
        <v>73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668</v>
      </c>
      <c r="BM152" s="192" t="s">
        <v>5865</v>
      </c>
    </row>
    <row r="153" spans="1:65" s="2" customFormat="1" ht="19.5">
      <c r="A153" s="37"/>
      <c r="B153" s="38"/>
      <c r="C153" s="39"/>
      <c r="D153" s="194" t="s">
        <v>199</v>
      </c>
      <c r="E153" s="39"/>
      <c r="F153" s="195" t="s">
        <v>5866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73</v>
      </c>
    </row>
    <row r="154" spans="1:65" s="2" customFormat="1" ht="37.9" customHeight="1">
      <c r="A154" s="37"/>
      <c r="B154" s="38"/>
      <c r="C154" s="181" t="s">
        <v>391</v>
      </c>
      <c r="D154" s="181" t="s">
        <v>193</v>
      </c>
      <c r="E154" s="182" t="s">
        <v>5867</v>
      </c>
      <c r="F154" s="183" t="s">
        <v>5868</v>
      </c>
      <c r="G154" s="184" t="s">
        <v>3025</v>
      </c>
      <c r="H154" s="185">
        <v>5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668</v>
      </c>
      <c r="AT154" s="192" t="s">
        <v>193</v>
      </c>
      <c r="AU154" s="192" t="s">
        <v>73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668</v>
      </c>
      <c r="BM154" s="192" t="s">
        <v>5869</v>
      </c>
    </row>
    <row r="155" spans="1:65" s="2" customFormat="1" ht="19.5">
      <c r="A155" s="37"/>
      <c r="B155" s="38"/>
      <c r="C155" s="39"/>
      <c r="D155" s="194" t="s">
        <v>199</v>
      </c>
      <c r="E155" s="39"/>
      <c r="F155" s="195" t="s">
        <v>5870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73</v>
      </c>
    </row>
    <row r="156" spans="1:65" s="2" customFormat="1" ht="37.9" customHeight="1">
      <c r="A156" s="37"/>
      <c r="B156" s="38"/>
      <c r="C156" s="181" t="s">
        <v>397</v>
      </c>
      <c r="D156" s="181" t="s">
        <v>193</v>
      </c>
      <c r="E156" s="182" t="s">
        <v>5871</v>
      </c>
      <c r="F156" s="183" t="s">
        <v>5872</v>
      </c>
      <c r="G156" s="184" t="s">
        <v>3025</v>
      </c>
      <c r="H156" s="185">
        <v>6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668</v>
      </c>
      <c r="AT156" s="192" t="s">
        <v>193</v>
      </c>
      <c r="AU156" s="192" t="s">
        <v>73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668</v>
      </c>
      <c r="BM156" s="192" t="s">
        <v>5873</v>
      </c>
    </row>
    <row r="157" spans="1:65" s="2" customFormat="1" ht="29.25">
      <c r="A157" s="37"/>
      <c r="B157" s="38"/>
      <c r="C157" s="39"/>
      <c r="D157" s="194" t="s">
        <v>199</v>
      </c>
      <c r="E157" s="39"/>
      <c r="F157" s="195" t="s">
        <v>5874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73</v>
      </c>
    </row>
    <row r="158" spans="1:65" s="2" customFormat="1" ht="16.5" customHeight="1">
      <c r="A158" s="37"/>
      <c r="B158" s="38"/>
      <c r="C158" s="181" t="s">
        <v>405</v>
      </c>
      <c r="D158" s="181" t="s">
        <v>193</v>
      </c>
      <c r="E158" s="182" t="s">
        <v>5875</v>
      </c>
      <c r="F158" s="183" t="s">
        <v>5876</v>
      </c>
      <c r="G158" s="184" t="s">
        <v>3025</v>
      </c>
      <c r="H158" s="185">
        <v>12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668</v>
      </c>
      <c r="AT158" s="192" t="s">
        <v>193</v>
      </c>
      <c r="AU158" s="192" t="s">
        <v>73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668</v>
      </c>
      <c r="BM158" s="192" t="s">
        <v>5877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5876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73</v>
      </c>
    </row>
    <row r="160" spans="1:65" s="2" customFormat="1" ht="37.9" customHeight="1">
      <c r="A160" s="37"/>
      <c r="B160" s="38"/>
      <c r="C160" s="181" t="s">
        <v>413</v>
      </c>
      <c r="D160" s="181" t="s">
        <v>193</v>
      </c>
      <c r="E160" s="182" t="s">
        <v>5878</v>
      </c>
      <c r="F160" s="183" t="s">
        <v>5879</v>
      </c>
      <c r="G160" s="184" t="s">
        <v>3025</v>
      </c>
      <c r="H160" s="185">
        <v>1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668</v>
      </c>
      <c r="AT160" s="192" t="s">
        <v>193</v>
      </c>
      <c r="AU160" s="192" t="s">
        <v>73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668</v>
      </c>
      <c r="BM160" s="192" t="s">
        <v>5880</v>
      </c>
    </row>
    <row r="161" spans="1:65" s="2" customFormat="1" ht="19.5">
      <c r="A161" s="37"/>
      <c r="B161" s="38"/>
      <c r="C161" s="39"/>
      <c r="D161" s="194" t="s">
        <v>199</v>
      </c>
      <c r="E161" s="39"/>
      <c r="F161" s="195" t="s">
        <v>5881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73</v>
      </c>
    </row>
    <row r="162" spans="1:65" s="2" customFormat="1" ht="24.2" customHeight="1">
      <c r="A162" s="37"/>
      <c r="B162" s="38"/>
      <c r="C162" s="181" t="s">
        <v>420</v>
      </c>
      <c r="D162" s="181" t="s">
        <v>193</v>
      </c>
      <c r="E162" s="182" t="s">
        <v>5882</v>
      </c>
      <c r="F162" s="183" t="s">
        <v>5883</v>
      </c>
      <c r="G162" s="184" t="s">
        <v>3025</v>
      </c>
      <c r="H162" s="185">
        <v>1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668</v>
      </c>
      <c r="AT162" s="192" t="s">
        <v>193</v>
      </c>
      <c r="AU162" s="192" t="s">
        <v>73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668</v>
      </c>
      <c r="BM162" s="192" t="s">
        <v>5884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5883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73</v>
      </c>
    </row>
    <row r="164" spans="1:65" s="2" customFormat="1" ht="16.5" customHeight="1">
      <c r="A164" s="37"/>
      <c r="B164" s="38"/>
      <c r="C164" s="181" t="s">
        <v>427</v>
      </c>
      <c r="D164" s="181" t="s">
        <v>193</v>
      </c>
      <c r="E164" s="182" t="s">
        <v>5885</v>
      </c>
      <c r="F164" s="183" t="s">
        <v>5886</v>
      </c>
      <c r="G164" s="184" t="s">
        <v>3025</v>
      </c>
      <c r="H164" s="185">
        <v>6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668</v>
      </c>
      <c r="AT164" s="192" t="s">
        <v>193</v>
      </c>
      <c r="AU164" s="192" t="s">
        <v>73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668</v>
      </c>
      <c r="BM164" s="192" t="s">
        <v>5887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5886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73</v>
      </c>
    </row>
    <row r="166" spans="1:65" s="2" customFormat="1" ht="16.5" customHeight="1">
      <c r="A166" s="37"/>
      <c r="B166" s="38"/>
      <c r="C166" s="181" t="s">
        <v>434</v>
      </c>
      <c r="D166" s="181" t="s">
        <v>193</v>
      </c>
      <c r="E166" s="182" t="s">
        <v>5888</v>
      </c>
      <c r="F166" s="183" t="s">
        <v>5889</v>
      </c>
      <c r="G166" s="184" t="s">
        <v>3025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668</v>
      </c>
      <c r="AT166" s="192" t="s">
        <v>193</v>
      </c>
      <c r="AU166" s="192" t="s">
        <v>73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668</v>
      </c>
      <c r="BM166" s="192" t="s">
        <v>5890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5889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73</v>
      </c>
    </row>
    <row r="168" spans="1:65" s="2" customFormat="1" ht="16.5" customHeight="1">
      <c r="A168" s="37"/>
      <c r="B168" s="38"/>
      <c r="C168" s="181" t="s">
        <v>441</v>
      </c>
      <c r="D168" s="181" t="s">
        <v>193</v>
      </c>
      <c r="E168" s="182" t="s">
        <v>5891</v>
      </c>
      <c r="F168" s="183" t="s">
        <v>5892</v>
      </c>
      <c r="G168" s="184" t="s">
        <v>3025</v>
      </c>
      <c r="H168" s="185">
        <v>1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668</v>
      </c>
      <c r="AT168" s="192" t="s">
        <v>193</v>
      </c>
      <c r="AU168" s="192" t="s">
        <v>73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668</v>
      </c>
      <c r="BM168" s="192" t="s">
        <v>5893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5892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73</v>
      </c>
    </row>
    <row r="170" spans="1:65" s="2" customFormat="1" ht="16.5" customHeight="1">
      <c r="A170" s="37"/>
      <c r="B170" s="38"/>
      <c r="C170" s="181" t="s">
        <v>448</v>
      </c>
      <c r="D170" s="181" t="s">
        <v>193</v>
      </c>
      <c r="E170" s="182" t="s">
        <v>5894</v>
      </c>
      <c r="F170" s="183" t="s">
        <v>5895</v>
      </c>
      <c r="G170" s="184" t="s">
        <v>3025</v>
      </c>
      <c r="H170" s="185">
        <v>2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668</v>
      </c>
      <c r="AT170" s="192" t="s">
        <v>193</v>
      </c>
      <c r="AU170" s="192" t="s">
        <v>73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668</v>
      </c>
      <c r="BM170" s="192" t="s">
        <v>5896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5895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73</v>
      </c>
    </row>
    <row r="172" spans="1:65" s="2" customFormat="1" ht="16.5" customHeight="1">
      <c r="A172" s="37"/>
      <c r="B172" s="38"/>
      <c r="C172" s="181" t="s">
        <v>455</v>
      </c>
      <c r="D172" s="181" t="s">
        <v>193</v>
      </c>
      <c r="E172" s="182" t="s">
        <v>5897</v>
      </c>
      <c r="F172" s="183" t="s">
        <v>5898</v>
      </c>
      <c r="G172" s="184" t="s">
        <v>3025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668</v>
      </c>
      <c r="AT172" s="192" t="s">
        <v>193</v>
      </c>
      <c r="AU172" s="192" t="s">
        <v>73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668</v>
      </c>
      <c r="BM172" s="192" t="s">
        <v>5899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5898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73</v>
      </c>
    </row>
    <row r="174" spans="1:65" s="2" customFormat="1" ht="16.5" customHeight="1">
      <c r="A174" s="37"/>
      <c r="B174" s="38"/>
      <c r="C174" s="181" t="s">
        <v>463</v>
      </c>
      <c r="D174" s="181" t="s">
        <v>193</v>
      </c>
      <c r="E174" s="182" t="s">
        <v>5900</v>
      </c>
      <c r="F174" s="183" t="s">
        <v>5901</v>
      </c>
      <c r="G174" s="184" t="s">
        <v>3025</v>
      </c>
      <c r="H174" s="185">
        <v>1</v>
      </c>
      <c r="I174" s="186"/>
      <c r="J174" s="187">
        <f>ROUND(I174*H174,2)</f>
        <v>0</v>
      </c>
      <c r="K174" s="183" t="s">
        <v>19</v>
      </c>
      <c r="L174" s="42"/>
      <c r="M174" s="188" t="s">
        <v>19</v>
      </c>
      <c r="N174" s="189" t="s">
        <v>44</v>
      </c>
      <c r="O174" s="6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2" t="s">
        <v>668</v>
      </c>
      <c r="AT174" s="192" t="s">
        <v>193</v>
      </c>
      <c r="AU174" s="192" t="s">
        <v>73</v>
      </c>
      <c r="AY174" s="20" t="s">
        <v>191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0" t="s">
        <v>80</v>
      </c>
      <c r="BK174" s="193">
        <f>ROUND(I174*H174,2)</f>
        <v>0</v>
      </c>
      <c r="BL174" s="20" t="s">
        <v>668</v>
      </c>
      <c r="BM174" s="192" t="s">
        <v>5902</v>
      </c>
    </row>
    <row r="175" spans="1:65" s="2" customFormat="1" ht="11.25">
      <c r="A175" s="37"/>
      <c r="B175" s="38"/>
      <c r="C175" s="39"/>
      <c r="D175" s="194" t="s">
        <v>199</v>
      </c>
      <c r="E175" s="39"/>
      <c r="F175" s="195" t="s">
        <v>5901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199</v>
      </c>
      <c r="AU175" s="20" t="s">
        <v>73</v>
      </c>
    </row>
    <row r="176" spans="1:65" s="2" customFormat="1" ht="16.5" customHeight="1">
      <c r="A176" s="37"/>
      <c r="B176" s="38"/>
      <c r="C176" s="181" t="s">
        <v>470</v>
      </c>
      <c r="D176" s="181" t="s">
        <v>193</v>
      </c>
      <c r="E176" s="182" t="s">
        <v>5903</v>
      </c>
      <c r="F176" s="183" t="s">
        <v>5904</v>
      </c>
      <c r="G176" s="184" t="s">
        <v>3025</v>
      </c>
      <c r="H176" s="185">
        <v>2</v>
      </c>
      <c r="I176" s="186"/>
      <c r="J176" s="187">
        <f>ROUND(I176*H176,2)</f>
        <v>0</v>
      </c>
      <c r="K176" s="183" t="s">
        <v>19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668</v>
      </c>
      <c r="AT176" s="192" t="s">
        <v>193</v>
      </c>
      <c r="AU176" s="192" t="s">
        <v>73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668</v>
      </c>
      <c r="BM176" s="192" t="s">
        <v>5905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5904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73</v>
      </c>
    </row>
    <row r="178" spans="1:65" s="2" customFormat="1" ht="16.5" customHeight="1">
      <c r="A178" s="37"/>
      <c r="B178" s="38"/>
      <c r="C178" s="181" t="s">
        <v>480</v>
      </c>
      <c r="D178" s="181" t="s">
        <v>193</v>
      </c>
      <c r="E178" s="182" t="s">
        <v>5906</v>
      </c>
      <c r="F178" s="183" t="s">
        <v>5907</v>
      </c>
      <c r="G178" s="184" t="s">
        <v>3025</v>
      </c>
      <c r="H178" s="185">
        <v>20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668</v>
      </c>
      <c r="AT178" s="192" t="s">
        <v>193</v>
      </c>
      <c r="AU178" s="192" t="s">
        <v>73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668</v>
      </c>
      <c r="BM178" s="192" t="s">
        <v>5908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5907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73</v>
      </c>
    </row>
    <row r="180" spans="1:65" s="2" customFormat="1" ht="16.5" customHeight="1">
      <c r="A180" s="37"/>
      <c r="B180" s="38"/>
      <c r="C180" s="181" t="s">
        <v>492</v>
      </c>
      <c r="D180" s="181" t="s">
        <v>193</v>
      </c>
      <c r="E180" s="182" t="s">
        <v>5909</v>
      </c>
      <c r="F180" s="183" t="s">
        <v>5910</v>
      </c>
      <c r="G180" s="184" t="s">
        <v>3025</v>
      </c>
      <c r="H180" s="185">
        <v>2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668</v>
      </c>
      <c r="AT180" s="192" t="s">
        <v>193</v>
      </c>
      <c r="AU180" s="192" t="s">
        <v>73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668</v>
      </c>
      <c r="BM180" s="192" t="s">
        <v>5911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5910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73</v>
      </c>
    </row>
    <row r="182" spans="1:65" s="12" customFormat="1" ht="25.9" customHeight="1">
      <c r="B182" s="165"/>
      <c r="C182" s="166"/>
      <c r="D182" s="167" t="s">
        <v>72</v>
      </c>
      <c r="E182" s="168" t="s">
        <v>5912</v>
      </c>
      <c r="F182" s="168" t="s">
        <v>5913</v>
      </c>
      <c r="G182" s="166"/>
      <c r="H182" s="166"/>
      <c r="I182" s="169"/>
      <c r="J182" s="170">
        <f>BK182</f>
        <v>0</v>
      </c>
      <c r="K182" s="166"/>
      <c r="L182" s="171"/>
      <c r="M182" s="172"/>
      <c r="N182" s="173"/>
      <c r="O182" s="173"/>
      <c r="P182" s="174">
        <f>SUM(P183:P202)</f>
        <v>0</v>
      </c>
      <c r="Q182" s="173"/>
      <c r="R182" s="174">
        <f>SUM(R183:R202)</f>
        <v>0</v>
      </c>
      <c r="S182" s="173"/>
      <c r="T182" s="175">
        <f>SUM(T183:T202)</f>
        <v>0</v>
      </c>
      <c r="AR182" s="176" t="s">
        <v>80</v>
      </c>
      <c r="AT182" s="177" t="s">
        <v>72</v>
      </c>
      <c r="AU182" s="177" t="s">
        <v>73</v>
      </c>
      <c r="AY182" s="176" t="s">
        <v>191</v>
      </c>
      <c r="BK182" s="178">
        <f>SUM(BK183:BK202)</f>
        <v>0</v>
      </c>
    </row>
    <row r="183" spans="1:65" s="2" customFormat="1" ht="16.5" customHeight="1">
      <c r="A183" s="37"/>
      <c r="B183" s="38"/>
      <c r="C183" s="181" t="s">
        <v>499</v>
      </c>
      <c r="D183" s="181" t="s">
        <v>193</v>
      </c>
      <c r="E183" s="182" t="s">
        <v>5914</v>
      </c>
      <c r="F183" s="183" t="s">
        <v>5915</v>
      </c>
      <c r="G183" s="184" t="s">
        <v>301</v>
      </c>
      <c r="H183" s="185">
        <v>64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668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668</v>
      </c>
      <c r="BM183" s="192" t="s">
        <v>5916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5915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506</v>
      </c>
      <c r="D185" s="181" t="s">
        <v>193</v>
      </c>
      <c r="E185" s="182" t="s">
        <v>5917</v>
      </c>
      <c r="F185" s="183" t="s">
        <v>5918</v>
      </c>
      <c r="G185" s="184" t="s">
        <v>301</v>
      </c>
      <c r="H185" s="185">
        <v>53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668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668</v>
      </c>
      <c r="BM185" s="192" t="s">
        <v>5919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5918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513</v>
      </c>
      <c r="D187" s="181" t="s">
        <v>193</v>
      </c>
      <c r="E187" s="182" t="s">
        <v>5920</v>
      </c>
      <c r="F187" s="183" t="s">
        <v>5921</v>
      </c>
      <c r="G187" s="184" t="s">
        <v>301</v>
      </c>
      <c r="H187" s="185">
        <v>31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668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668</v>
      </c>
      <c r="BM187" s="192" t="s">
        <v>5922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5921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520</v>
      </c>
      <c r="D189" s="181" t="s">
        <v>193</v>
      </c>
      <c r="E189" s="182" t="s">
        <v>5923</v>
      </c>
      <c r="F189" s="183" t="s">
        <v>5924</v>
      </c>
      <c r="G189" s="184" t="s">
        <v>301</v>
      </c>
      <c r="H189" s="185">
        <v>45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668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668</v>
      </c>
      <c r="BM189" s="192" t="s">
        <v>5925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5924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527</v>
      </c>
      <c r="D191" s="181" t="s">
        <v>193</v>
      </c>
      <c r="E191" s="182" t="s">
        <v>5926</v>
      </c>
      <c r="F191" s="183" t="s">
        <v>5927</v>
      </c>
      <c r="G191" s="184" t="s">
        <v>301</v>
      </c>
      <c r="H191" s="185">
        <v>42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668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668</v>
      </c>
      <c r="BM191" s="192" t="s">
        <v>5928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5927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532</v>
      </c>
      <c r="D193" s="181" t="s">
        <v>193</v>
      </c>
      <c r="E193" s="182" t="s">
        <v>5929</v>
      </c>
      <c r="F193" s="183" t="s">
        <v>5930</v>
      </c>
      <c r="G193" s="184" t="s">
        <v>301</v>
      </c>
      <c r="H193" s="185">
        <v>12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668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668</v>
      </c>
      <c r="BM193" s="192" t="s">
        <v>5931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5930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539</v>
      </c>
      <c r="D195" s="181" t="s">
        <v>193</v>
      </c>
      <c r="E195" s="182" t="s">
        <v>5932</v>
      </c>
      <c r="F195" s="183" t="s">
        <v>5933</v>
      </c>
      <c r="G195" s="184" t="s">
        <v>301</v>
      </c>
      <c r="H195" s="185">
        <v>77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668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668</v>
      </c>
      <c r="BM195" s="192" t="s">
        <v>5934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5933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16.5" customHeight="1">
      <c r="A197" s="37"/>
      <c r="B197" s="38"/>
      <c r="C197" s="181" t="s">
        <v>546</v>
      </c>
      <c r="D197" s="181" t="s">
        <v>193</v>
      </c>
      <c r="E197" s="182" t="s">
        <v>5935</v>
      </c>
      <c r="F197" s="183" t="s">
        <v>5936</v>
      </c>
      <c r="G197" s="184" t="s">
        <v>301</v>
      </c>
      <c r="H197" s="185">
        <v>21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668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668</v>
      </c>
      <c r="BM197" s="192" t="s">
        <v>5937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5936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551</v>
      </c>
      <c r="D199" s="181" t="s">
        <v>193</v>
      </c>
      <c r="E199" s="182" t="s">
        <v>5938</v>
      </c>
      <c r="F199" s="183" t="s">
        <v>5939</v>
      </c>
      <c r="G199" s="184" t="s">
        <v>301</v>
      </c>
      <c r="H199" s="185">
        <v>26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668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668</v>
      </c>
      <c r="BM199" s="192" t="s">
        <v>5940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5939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2" customFormat="1" ht="16.5" customHeight="1">
      <c r="A201" s="37"/>
      <c r="B201" s="38"/>
      <c r="C201" s="181" t="s">
        <v>600</v>
      </c>
      <c r="D201" s="181" t="s">
        <v>193</v>
      </c>
      <c r="E201" s="182" t="s">
        <v>5941</v>
      </c>
      <c r="F201" s="183" t="s">
        <v>5942</v>
      </c>
      <c r="G201" s="184" t="s">
        <v>3025</v>
      </c>
      <c r="H201" s="185">
        <v>1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668</v>
      </c>
      <c r="AT201" s="192" t="s">
        <v>193</v>
      </c>
      <c r="AU201" s="192" t="s">
        <v>80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668</v>
      </c>
      <c r="BM201" s="192" t="s">
        <v>5943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5942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80</v>
      </c>
    </row>
    <row r="203" spans="1:65" s="12" customFormat="1" ht="25.9" customHeight="1">
      <c r="B203" s="165"/>
      <c r="C203" s="166"/>
      <c r="D203" s="167" t="s">
        <v>72</v>
      </c>
      <c r="E203" s="168" t="s">
        <v>5944</v>
      </c>
      <c r="F203" s="168" t="s">
        <v>5945</v>
      </c>
      <c r="G203" s="166"/>
      <c r="H203" s="166"/>
      <c r="I203" s="169"/>
      <c r="J203" s="170">
        <f>BK203</f>
        <v>0</v>
      </c>
      <c r="K203" s="166"/>
      <c r="L203" s="171"/>
      <c r="M203" s="172"/>
      <c r="N203" s="173"/>
      <c r="O203" s="173"/>
      <c r="P203" s="174">
        <f>SUM(P204:P231)</f>
        <v>0</v>
      </c>
      <c r="Q203" s="173"/>
      <c r="R203" s="174">
        <f>SUM(R204:R231)</f>
        <v>0</v>
      </c>
      <c r="S203" s="173"/>
      <c r="T203" s="175">
        <f>SUM(T204:T231)</f>
        <v>0</v>
      </c>
      <c r="AR203" s="176" t="s">
        <v>80</v>
      </c>
      <c r="AT203" s="177" t="s">
        <v>72</v>
      </c>
      <c r="AU203" s="177" t="s">
        <v>73</v>
      </c>
      <c r="AY203" s="176" t="s">
        <v>191</v>
      </c>
      <c r="BK203" s="178">
        <f>SUM(BK204:BK231)</f>
        <v>0</v>
      </c>
    </row>
    <row r="204" spans="1:65" s="2" customFormat="1" ht="16.5" customHeight="1">
      <c r="A204" s="37"/>
      <c r="B204" s="38"/>
      <c r="C204" s="181" t="s">
        <v>609</v>
      </c>
      <c r="D204" s="181" t="s">
        <v>193</v>
      </c>
      <c r="E204" s="182" t="s">
        <v>5946</v>
      </c>
      <c r="F204" s="183" t="s">
        <v>5947</v>
      </c>
      <c r="G204" s="184" t="s">
        <v>3025</v>
      </c>
      <c r="H204" s="185">
        <v>5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668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668</v>
      </c>
      <c r="BM204" s="192" t="s">
        <v>5948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5947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16.5" customHeight="1">
      <c r="A206" s="37"/>
      <c r="B206" s="38"/>
      <c r="C206" s="181" t="s">
        <v>616</v>
      </c>
      <c r="D206" s="181" t="s">
        <v>193</v>
      </c>
      <c r="E206" s="182" t="s">
        <v>5949</v>
      </c>
      <c r="F206" s="183" t="s">
        <v>5950</v>
      </c>
      <c r="G206" s="184" t="s">
        <v>3025</v>
      </c>
      <c r="H206" s="185">
        <v>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668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668</v>
      </c>
      <c r="BM206" s="192" t="s">
        <v>5951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5950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16.5" customHeight="1">
      <c r="A208" s="37"/>
      <c r="B208" s="38"/>
      <c r="C208" s="181" t="s">
        <v>621</v>
      </c>
      <c r="D208" s="181" t="s">
        <v>193</v>
      </c>
      <c r="E208" s="182" t="s">
        <v>5952</v>
      </c>
      <c r="F208" s="183" t="s">
        <v>5953</v>
      </c>
      <c r="G208" s="184" t="s">
        <v>3025</v>
      </c>
      <c r="H208" s="185">
        <v>4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668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668</v>
      </c>
      <c r="BM208" s="192" t="s">
        <v>5954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5953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16.5" customHeight="1">
      <c r="A210" s="37"/>
      <c r="B210" s="38"/>
      <c r="C210" s="181" t="s">
        <v>628</v>
      </c>
      <c r="D210" s="181" t="s">
        <v>193</v>
      </c>
      <c r="E210" s="182" t="s">
        <v>5955</v>
      </c>
      <c r="F210" s="183" t="s">
        <v>5956</v>
      </c>
      <c r="G210" s="184" t="s">
        <v>3025</v>
      </c>
      <c r="H210" s="185">
        <v>3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668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668</v>
      </c>
      <c r="BM210" s="192" t="s">
        <v>5957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5956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2" customFormat="1" ht="16.5" customHeight="1">
      <c r="A212" s="37"/>
      <c r="B212" s="38"/>
      <c r="C212" s="181" t="s">
        <v>633</v>
      </c>
      <c r="D212" s="181" t="s">
        <v>193</v>
      </c>
      <c r="E212" s="182" t="s">
        <v>5958</v>
      </c>
      <c r="F212" s="183" t="s">
        <v>5959</v>
      </c>
      <c r="G212" s="184" t="s">
        <v>3025</v>
      </c>
      <c r="H212" s="185">
        <v>2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668</v>
      </c>
      <c r="AT212" s="192" t="s">
        <v>193</v>
      </c>
      <c r="AU212" s="192" t="s">
        <v>80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668</v>
      </c>
      <c r="BM212" s="192" t="s">
        <v>5960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5959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80</v>
      </c>
    </row>
    <row r="214" spans="1:65" s="2" customFormat="1" ht="16.5" customHeight="1">
      <c r="A214" s="37"/>
      <c r="B214" s="38"/>
      <c r="C214" s="181" t="s">
        <v>640</v>
      </c>
      <c r="D214" s="181" t="s">
        <v>193</v>
      </c>
      <c r="E214" s="182" t="s">
        <v>5961</v>
      </c>
      <c r="F214" s="183" t="s">
        <v>5962</v>
      </c>
      <c r="G214" s="184" t="s">
        <v>3025</v>
      </c>
      <c r="H214" s="185">
        <v>1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668</v>
      </c>
      <c r="AT214" s="192" t="s">
        <v>193</v>
      </c>
      <c r="AU214" s="192" t="s">
        <v>80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668</v>
      </c>
      <c r="BM214" s="192" t="s">
        <v>5963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5962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80</v>
      </c>
    </row>
    <row r="216" spans="1:65" s="2" customFormat="1" ht="16.5" customHeight="1">
      <c r="A216" s="37"/>
      <c r="B216" s="38"/>
      <c r="C216" s="181" t="s">
        <v>645</v>
      </c>
      <c r="D216" s="181" t="s">
        <v>193</v>
      </c>
      <c r="E216" s="182" t="s">
        <v>5964</v>
      </c>
      <c r="F216" s="183" t="s">
        <v>5965</v>
      </c>
      <c r="G216" s="184" t="s">
        <v>3025</v>
      </c>
      <c r="H216" s="185">
        <v>8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668</v>
      </c>
      <c r="AT216" s="192" t="s">
        <v>193</v>
      </c>
      <c r="AU216" s="192" t="s">
        <v>80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668</v>
      </c>
      <c r="BM216" s="192" t="s">
        <v>5966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5965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80</v>
      </c>
    </row>
    <row r="218" spans="1:65" s="2" customFormat="1" ht="16.5" customHeight="1">
      <c r="A218" s="37"/>
      <c r="B218" s="38"/>
      <c r="C218" s="181" t="s">
        <v>652</v>
      </c>
      <c r="D218" s="181" t="s">
        <v>193</v>
      </c>
      <c r="E218" s="182" t="s">
        <v>5967</v>
      </c>
      <c r="F218" s="183" t="s">
        <v>5968</v>
      </c>
      <c r="G218" s="184" t="s">
        <v>3025</v>
      </c>
      <c r="H218" s="185">
        <v>3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668</v>
      </c>
      <c r="AT218" s="192" t="s">
        <v>193</v>
      </c>
      <c r="AU218" s="192" t="s">
        <v>80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668</v>
      </c>
      <c r="BM218" s="192" t="s">
        <v>5969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5968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80</v>
      </c>
    </row>
    <row r="220" spans="1:65" s="2" customFormat="1" ht="16.5" customHeight="1">
      <c r="A220" s="37"/>
      <c r="B220" s="38"/>
      <c r="C220" s="181" t="s">
        <v>655</v>
      </c>
      <c r="D220" s="181" t="s">
        <v>193</v>
      </c>
      <c r="E220" s="182" t="s">
        <v>5970</v>
      </c>
      <c r="F220" s="183" t="s">
        <v>5971</v>
      </c>
      <c r="G220" s="184" t="s">
        <v>3025</v>
      </c>
      <c r="H220" s="185">
        <v>3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668</v>
      </c>
      <c r="AT220" s="192" t="s">
        <v>193</v>
      </c>
      <c r="AU220" s="192" t="s">
        <v>80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668</v>
      </c>
      <c r="BM220" s="192" t="s">
        <v>5972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5971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80</v>
      </c>
    </row>
    <row r="222" spans="1:65" s="2" customFormat="1" ht="16.5" customHeight="1">
      <c r="A222" s="37"/>
      <c r="B222" s="38"/>
      <c r="C222" s="181" t="s">
        <v>662</v>
      </c>
      <c r="D222" s="181" t="s">
        <v>193</v>
      </c>
      <c r="E222" s="182" t="s">
        <v>5973</v>
      </c>
      <c r="F222" s="183" t="s">
        <v>5974</v>
      </c>
      <c r="G222" s="184" t="s">
        <v>3025</v>
      </c>
      <c r="H222" s="185">
        <v>7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668</v>
      </c>
      <c r="AT222" s="192" t="s">
        <v>193</v>
      </c>
      <c r="AU222" s="192" t="s">
        <v>80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668</v>
      </c>
      <c r="BM222" s="192" t="s">
        <v>5975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5974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80</v>
      </c>
    </row>
    <row r="224" spans="1:65" s="2" customFormat="1" ht="16.5" customHeight="1">
      <c r="A224" s="37"/>
      <c r="B224" s="38"/>
      <c r="C224" s="181" t="s">
        <v>668</v>
      </c>
      <c r="D224" s="181" t="s">
        <v>193</v>
      </c>
      <c r="E224" s="182" t="s">
        <v>5976</v>
      </c>
      <c r="F224" s="183" t="s">
        <v>5977</v>
      </c>
      <c r="G224" s="184" t="s">
        <v>3025</v>
      </c>
      <c r="H224" s="185">
        <v>6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668</v>
      </c>
      <c r="AT224" s="192" t="s">
        <v>193</v>
      </c>
      <c r="AU224" s="192" t="s">
        <v>80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668</v>
      </c>
      <c r="BM224" s="192" t="s">
        <v>5978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5977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80</v>
      </c>
    </row>
    <row r="226" spans="1:65" s="2" customFormat="1" ht="16.5" customHeight="1">
      <c r="A226" s="37"/>
      <c r="B226" s="38"/>
      <c r="C226" s="181" t="s">
        <v>672</v>
      </c>
      <c r="D226" s="181" t="s">
        <v>193</v>
      </c>
      <c r="E226" s="182" t="s">
        <v>5979</v>
      </c>
      <c r="F226" s="183" t="s">
        <v>5980</v>
      </c>
      <c r="G226" s="184" t="s">
        <v>3025</v>
      </c>
      <c r="H226" s="185">
        <v>1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668</v>
      </c>
      <c r="AT226" s="192" t="s">
        <v>193</v>
      </c>
      <c r="AU226" s="192" t="s">
        <v>80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668</v>
      </c>
      <c r="BM226" s="192" t="s">
        <v>5981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5980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80</v>
      </c>
    </row>
    <row r="228" spans="1:65" s="2" customFormat="1" ht="16.5" customHeight="1">
      <c r="A228" s="37"/>
      <c r="B228" s="38"/>
      <c r="C228" s="181" t="s">
        <v>679</v>
      </c>
      <c r="D228" s="181" t="s">
        <v>193</v>
      </c>
      <c r="E228" s="182" t="s">
        <v>301</v>
      </c>
      <c r="F228" s="183" t="s">
        <v>5982</v>
      </c>
      <c r="G228" s="184" t="s">
        <v>3025</v>
      </c>
      <c r="H228" s="185">
        <v>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668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668</v>
      </c>
      <c r="BM228" s="192" t="s">
        <v>5983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5982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685</v>
      </c>
      <c r="D230" s="181" t="s">
        <v>193</v>
      </c>
      <c r="E230" s="182" t="s">
        <v>5984</v>
      </c>
      <c r="F230" s="183" t="s">
        <v>5985</v>
      </c>
      <c r="G230" s="184" t="s">
        <v>3025</v>
      </c>
      <c r="H230" s="185">
        <v>1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668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668</v>
      </c>
      <c r="BM230" s="192" t="s">
        <v>5986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5985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12" customFormat="1" ht="25.9" customHeight="1">
      <c r="B232" s="165"/>
      <c r="C232" s="166"/>
      <c r="D232" s="167" t="s">
        <v>72</v>
      </c>
      <c r="E232" s="168" t="s">
        <v>5987</v>
      </c>
      <c r="F232" s="168" t="s">
        <v>5988</v>
      </c>
      <c r="G232" s="166"/>
      <c r="H232" s="166"/>
      <c r="I232" s="169"/>
      <c r="J232" s="170">
        <f>BK232</f>
        <v>0</v>
      </c>
      <c r="K232" s="166"/>
      <c r="L232" s="171"/>
      <c r="M232" s="172"/>
      <c r="N232" s="173"/>
      <c r="O232" s="173"/>
      <c r="P232" s="174">
        <f>SUM(P233:P240)</f>
        <v>0</v>
      </c>
      <c r="Q232" s="173"/>
      <c r="R232" s="174">
        <f>SUM(R233:R240)</f>
        <v>0</v>
      </c>
      <c r="S232" s="173"/>
      <c r="T232" s="175">
        <f>SUM(T233:T240)</f>
        <v>0</v>
      </c>
      <c r="AR232" s="176" t="s">
        <v>80</v>
      </c>
      <c r="AT232" s="177" t="s">
        <v>72</v>
      </c>
      <c r="AU232" s="177" t="s">
        <v>73</v>
      </c>
      <c r="AY232" s="176" t="s">
        <v>191</v>
      </c>
      <c r="BK232" s="178">
        <f>SUM(BK233:BK240)</f>
        <v>0</v>
      </c>
    </row>
    <row r="233" spans="1:65" s="2" customFormat="1" ht="16.5" customHeight="1">
      <c r="A233" s="37"/>
      <c r="B233" s="38"/>
      <c r="C233" s="181" t="s">
        <v>692</v>
      </c>
      <c r="D233" s="181" t="s">
        <v>193</v>
      </c>
      <c r="E233" s="182" t="s">
        <v>5989</v>
      </c>
      <c r="F233" s="183" t="s">
        <v>5990</v>
      </c>
      <c r="G233" s="184" t="s">
        <v>282</v>
      </c>
      <c r="H233" s="185">
        <v>80</v>
      </c>
      <c r="I233" s="186"/>
      <c r="J233" s="187">
        <f>ROUND(I233*H233,2)</f>
        <v>0</v>
      </c>
      <c r="K233" s="183" t="s">
        <v>19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668</v>
      </c>
      <c r="AT233" s="192" t="s">
        <v>193</v>
      </c>
      <c r="AU233" s="192" t="s">
        <v>80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668</v>
      </c>
      <c r="BM233" s="192" t="s">
        <v>5991</v>
      </c>
    </row>
    <row r="234" spans="1:65" s="2" customFormat="1" ht="11.25">
      <c r="A234" s="37"/>
      <c r="B234" s="38"/>
      <c r="C234" s="39"/>
      <c r="D234" s="194" t="s">
        <v>199</v>
      </c>
      <c r="E234" s="39"/>
      <c r="F234" s="195" t="s">
        <v>5990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80</v>
      </c>
    </row>
    <row r="235" spans="1:65" s="2" customFormat="1" ht="16.5" customHeight="1">
      <c r="A235" s="37"/>
      <c r="B235" s="38"/>
      <c r="C235" s="181" t="s">
        <v>710</v>
      </c>
      <c r="D235" s="181" t="s">
        <v>193</v>
      </c>
      <c r="E235" s="182" t="s">
        <v>5992</v>
      </c>
      <c r="F235" s="183" t="s">
        <v>5993</v>
      </c>
      <c r="G235" s="184" t="s">
        <v>282</v>
      </c>
      <c r="H235" s="185">
        <v>80</v>
      </c>
      <c r="I235" s="186"/>
      <c r="J235" s="187">
        <f>ROUND(I235*H235,2)</f>
        <v>0</v>
      </c>
      <c r="K235" s="183" t="s">
        <v>19</v>
      </c>
      <c r="L235" s="42"/>
      <c r="M235" s="188" t="s">
        <v>19</v>
      </c>
      <c r="N235" s="189" t="s">
        <v>44</v>
      </c>
      <c r="O235" s="6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2" t="s">
        <v>668</v>
      </c>
      <c r="AT235" s="192" t="s">
        <v>193</v>
      </c>
      <c r="AU235" s="192" t="s">
        <v>80</v>
      </c>
      <c r="AY235" s="20" t="s">
        <v>191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0" t="s">
        <v>80</v>
      </c>
      <c r="BK235" s="193">
        <f>ROUND(I235*H235,2)</f>
        <v>0</v>
      </c>
      <c r="BL235" s="20" t="s">
        <v>668</v>
      </c>
      <c r="BM235" s="192" t="s">
        <v>5994</v>
      </c>
    </row>
    <row r="236" spans="1:65" s="2" customFormat="1" ht="11.25">
      <c r="A236" s="37"/>
      <c r="B236" s="38"/>
      <c r="C236" s="39"/>
      <c r="D236" s="194" t="s">
        <v>199</v>
      </c>
      <c r="E236" s="39"/>
      <c r="F236" s="195" t="s">
        <v>5993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199</v>
      </c>
      <c r="AU236" s="20" t="s">
        <v>80</v>
      </c>
    </row>
    <row r="237" spans="1:65" s="2" customFormat="1" ht="16.5" customHeight="1">
      <c r="A237" s="37"/>
      <c r="B237" s="38"/>
      <c r="C237" s="181" t="s">
        <v>719</v>
      </c>
      <c r="D237" s="181" t="s">
        <v>193</v>
      </c>
      <c r="E237" s="182" t="s">
        <v>5995</v>
      </c>
      <c r="F237" s="183" t="s">
        <v>5996</v>
      </c>
      <c r="G237" s="184" t="s">
        <v>3025</v>
      </c>
      <c r="H237" s="185">
        <v>1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668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668</v>
      </c>
      <c r="BM237" s="192" t="s">
        <v>5997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5998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6.5" customHeight="1">
      <c r="A239" s="37"/>
      <c r="B239" s="38"/>
      <c r="C239" s="181" t="s">
        <v>726</v>
      </c>
      <c r="D239" s="181" t="s">
        <v>193</v>
      </c>
      <c r="E239" s="182" t="s">
        <v>5999</v>
      </c>
      <c r="F239" s="183" t="s">
        <v>6000</v>
      </c>
      <c r="G239" s="184" t="s">
        <v>3025</v>
      </c>
      <c r="H239" s="185">
        <v>1</v>
      </c>
      <c r="I239" s="186"/>
      <c r="J239" s="187">
        <f>ROUND(I239*H239,2)</f>
        <v>0</v>
      </c>
      <c r="K239" s="183" t="s">
        <v>19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668</v>
      </c>
      <c r="AT239" s="192" t="s">
        <v>193</v>
      </c>
      <c r="AU239" s="192" t="s">
        <v>80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668</v>
      </c>
      <c r="BM239" s="192" t="s">
        <v>6001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6000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80</v>
      </c>
    </row>
    <row r="241" spans="1:65" s="12" customFormat="1" ht="25.9" customHeight="1">
      <c r="B241" s="165"/>
      <c r="C241" s="166"/>
      <c r="D241" s="167" t="s">
        <v>72</v>
      </c>
      <c r="E241" s="168" t="s">
        <v>6002</v>
      </c>
      <c r="F241" s="168" t="s">
        <v>6003</v>
      </c>
      <c r="G241" s="166"/>
      <c r="H241" s="166"/>
      <c r="I241" s="169"/>
      <c r="J241" s="170">
        <f>BK241</f>
        <v>0</v>
      </c>
      <c r="K241" s="166"/>
      <c r="L241" s="171"/>
      <c r="M241" s="172"/>
      <c r="N241" s="173"/>
      <c r="O241" s="173"/>
      <c r="P241" s="174">
        <f>SUM(P242:P247)</f>
        <v>0</v>
      </c>
      <c r="Q241" s="173"/>
      <c r="R241" s="174">
        <f>SUM(R242:R247)</f>
        <v>0</v>
      </c>
      <c r="S241" s="173"/>
      <c r="T241" s="175">
        <f>SUM(T242:T247)</f>
        <v>0</v>
      </c>
      <c r="AR241" s="176" t="s">
        <v>80</v>
      </c>
      <c r="AT241" s="177" t="s">
        <v>72</v>
      </c>
      <c r="AU241" s="177" t="s">
        <v>73</v>
      </c>
      <c r="AY241" s="176" t="s">
        <v>191</v>
      </c>
      <c r="BK241" s="178">
        <f>SUM(BK242:BK247)</f>
        <v>0</v>
      </c>
    </row>
    <row r="242" spans="1:65" s="2" customFormat="1" ht="24.2" customHeight="1">
      <c r="A242" s="37"/>
      <c r="B242" s="38"/>
      <c r="C242" s="181" t="s">
        <v>738</v>
      </c>
      <c r="D242" s="181" t="s">
        <v>193</v>
      </c>
      <c r="E242" s="182" t="s">
        <v>6004</v>
      </c>
      <c r="F242" s="183" t="s">
        <v>6005</v>
      </c>
      <c r="G242" s="184" t="s">
        <v>3025</v>
      </c>
      <c r="H242" s="185">
        <v>2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668</v>
      </c>
      <c r="AT242" s="192" t="s">
        <v>193</v>
      </c>
      <c r="AU242" s="192" t="s">
        <v>80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668</v>
      </c>
      <c r="BM242" s="192" t="s">
        <v>6006</v>
      </c>
    </row>
    <row r="243" spans="1:65" s="2" customFormat="1" ht="19.5">
      <c r="A243" s="37"/>
      <c r="B243" s="38"/>
      <c r="C243" s="39"/>
      <c r="D243" s="194" t="s">
        <v>199</v>
      </c>
      <c r="E243" s="39"/>
      <c r="F243" s="195" t="s">
        <v>6007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80</v>
      </c>
    </row>
    <row r="244" spans="1:65" s="2" customFormat="1" ht="24.2" customHeight="1">
      <c r="A244" s="37"/>
      <c r="B244" s="38"/>
      <c r="C244" s="181" t="s">
        <v>744</v>
      </c>
      <c r="D244" s="181" t="s">
        <v>193</v>
      </c>
      <c r="E244" s="182" t="s">
        <v>6008</v>
      </c>
      <c r="F244" s="183" t="s">
        <v>6009</v>
      </c>
      <c r="G244" s="184" t="s">
        <v>3025</v>
      </c>
      <c r="H244" s="185">
        <v>3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668</v>
      </c>
      <c r="AT244" s="192" t="s">
        <v>193</v>
      </c>
      <c r="AU244" s="192" t="s">
        <v>80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668</v>
      </c>
      <c r="BM244" s="192" t="s">
        <v>6010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6011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80</v>
      </c>
    </row>
    <row r="246" spans="1:65" s="2" customFormat="1" ht="33" customHeight="1">
      <c r="A246" s="37"/>
      <c r="B246" s="38"/>
      <c r="C246" s="181" t="s">
        <v>750</v>
      </c>
      <c r="D246" s="181" t="s">
        <v>193</v>
      </c>
      <c r="E246" s="182" t="s">
        <v>6012</v>
      </c>
      <c r="F246" s="183" t="s">
        <v>6013</v>
      </c>
      <c r="G246" s="184" t="s">
        <v>3025</v>
      </c>
      <c r="H246" s="185">
        <v>1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668</v>
      </c>
      <c r="AT246" s="192" t="s">
        <v>193</v>
      </c>
      <c r="AU246" s="192" t="s">
        <v>80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668</v>
      </c>
      <c r="BM246" s="192" t="s">
        <v>6014</v>
      </c>
    </row>
    <row r="247" spans="1:65" s="2" customFormat="1" ht="19.5">
      <c r="A247" s="37"/>
      <c r="B247" s="38"/>
      <c r="C247" s="39"/>
      <c r="D247" s="194" t="s">
        <v>199</v>
      </c>
      <c r="E247" s="39"/>
      <c r="F247" s="195" t="s">
        <v>6015</v>
      </c>
      <c r="G247" s="39"/>
      <c r="H247" s="39"/>
      <c r="I247" s="196"/>
      <c r="J247" s="39"/>
      <c r="K247" s="39"/>
      <c r="L247" s="42"/>
      <c r="M247" s="245"/>
      <c r="N247" s="246"/>
      <c r="O247" s="247"/>
      <c r="P247" s="247"/>
      <c r="Q247" s="247"/>
      <c r="R247" s="247"/>
      <c r="S247" s="247"/>
      <c r="T247" s="24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80</v>
      </c>
    </row>
    <row r="248" spans="1:65" s="2" customFormat="1" ht="6.95" customHeight="1">
      <c r="A248" s="37"/>
      <c r="B248" s="50"/>
      <c r="C248" s="51"/>
      <c r="D248" s="51"/>
      <c r="E248" s="51"/>
      <c r="F248" s="51"/>
      <c r="G248" s="51"/>
      <c r="H248" s="51"/>
      <c r="I248" s="51"/>
      <c r="J248" s="51"/>
      <c r="K248" s="51"/>
      <c r="L248" s="42"/>
      <c r="M248" s="37"/>
      <c r="O248" s="37"/>
      <c r="P248" s="37"/>
      <c r="Q248" s="37"/>
      <c r="R248" s="37"/>
      <c r="S248" s="37"/>
      <c r="T248" s="37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</row>
  </sheetData>
  <sheetProtection algorithmName="SHA-512" hashValue="bLbYR84/eJGJr+GdSUdVxK5FLWBTMyDIaN95ALW+ltNEJr1m/eirV+EvhelCHJGMwMOkQvRG+Xna8ftDdbgfWw==" saltValue="5ssh4kWOBl5Ahplwd4FLPCOb8jJCcNRH5VgCUDClrcSSoMsRZEpSsP+ycHs5FZwaEaTMOBkCNGtcNYtsg6vafw==" spinCount="100000" sheet="1" objects="1" scenarios="1" formatColumns="0" formatRows="0" autoFilter="0"/>
  <autoFilter ref="C94:K247" xr:uid="{00000000-0009-0000-0000-000009000000}"/>
  <mergeCells count="15">
    <mergeCell ref="E81:H81"/>
    <mergeCell ref="E85:H85"/>
    <mergeCell ref="E83:H83"/>
    <mergeCell ref="E87:H87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5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5766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6016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ROUND(J94,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ROUND((SUM(BE94:BE149)),  2)</f>
        <v>0</v>
      </c>
      <c r="G37" s="37"/>
      <c r="H37" s="37"/>
      <c r="I37" s="127">
        <v>0.21</v>
      </c>
      <c r="J37" s="126">
        <f>ROUND(((SUM(BE94:BE149))*I37),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ROUND((SUM(BF94:BF149)),  2)</f>
        <v>0</v>
      </c>
      <c r="G38" s="37"/>
      <c r="H38" s="37"/>
      <c r="I38" s="127">
        <v>0.12</v>
      </c>
      <c r="J38" s="126">
        <f>ROUND(((SUM(BF94:BF149))*I38),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ROUND((SUM(BG94:BG149)),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ROUND((SUM(BH94:BH149)),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ROUND((SUM(BI94:BI149)),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5766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D.2.3 - ZZT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J94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6017</v>
      </c>
      <c r="E68" s="146"/>
      <c r="F68" s="146"/>
      <c r="G68" s="146"/>
      <c r="H68" s="146"/>
      <c r="I68" s="146"/>
      <c r="J68" s="147">
        <f>J121</f>
        <v>0</v>
      </c>
      <c r="K68" s="144"/>
      <c r="L68" s="148"/>
    </row>
    <row r="69" spans="1:47" s="9" customFormat="1" ht="24.95" customHeight="1">
      <c r="B69" s="143"/>
      <c r="C69" s="144"/>
      <c r="D69" s="145" t="s">
        <v>6018</v>
      </c>
      <c r="E69" s="146"/>
      <c r="F69" s="146"/>
      <c r="G69" s="146"/>
      <c r="H69" s="146"/>
      <c r="I69" s="146"/>
      <c r="J69" s="147">
        <f>J128</f>
        <v>0</v>
      </c>
      <c r="K69" s="144"/>
      <c r="L69" s="148"/>
    </row>
    <row r="70" spans="1:47" s="9" customFormat="1" ht="24.95" customHeight="1">
      <c r="B70" s="143"/>
      <c r="C70" s="144"/>
      <c r="D70" s="145" t="s">
        <v>6019</v>
      </c>
      <c r="E70" s="146"/>
      <c r="F70" s="146"/>
      <c r="G70" s="146"/>
      <c r="H70" s="146"/>
      <c r="I70" s="146"/>
      <c r="J70" s="147">
        <f>J141</f>
        <v>0</v>
      </c>
      <c r="K70" s="144"/>
      <c r="L70" s="148"/>
    </row>
    <row r="71" spans="1:47" s="2" customFormat="1" ht="21.75" customHeight="1">
      <c r="A71" s="37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116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47" s="2" customFormat="1" ht="6.95" customHeight="1">
      <c r="A72" s="37"/>
      <c r="B72" s="50"/>
      <c r="C72" s="51"/>
      <c r="D72" s="51"/>
      <c r="E72" s="51"/>
      <c r="F72" s="51"/>
      <c r="G72" s="51"/>
      <c r="H72" s="51"/>
      <c r="I72" s="51"/>
      <c r="J72" s="51"/>
      <c r="K72" s="51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6" spans="1:47" s="2" customFormat="1" ht="6.95" customHeight="1">
      <c r="A76" s="37"/>
      <c r="B76" s="52"/>
      <c r="C76" s="53"/>
      <c r="D76" s="53"/>
      <c r="E76" s="53"/>
      <c r="F76" s="53"/>
      <c r="G76" s="53"/>
      <c r="H76" s="53"/>
      <c r="I76" s="53"/>
      <c r="J76" s="53"/>
      <c r="K76" s="53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24.95" customHeight="1">
      <c r="A77" s="37"/>
      <c r="B77" s="38"/>
      <c r="C77" s="26" t="s">
        <v>176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6.9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2" customFormat="1" ht="12" customHeight="1">
      <c r="A79" s="37"/>
      <c r="B79" s="38"/>
      <c r="C79" s="32" t="s">
        <v>16</v>
      </c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16.5" customHeight="1">
      <c r="A80" s="37"/>
      <c r="B80" s="38"/>
      <c r="C80" s="39"/>
      <c r="D80" s="39"/>
      <c r="E80" s="399" t="str">
        <f>E7</f>
        <v>Rekonstrukce plaveckého bazénu ZŠ a MŠ Weberova</v>
      </c>
      <c r="F80" s="400"/>
      <c r="G80" s="400"/>
      <c r="H80" s="400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1" customFormat="1" ht="12" customHeight="1">
      <c r="B81" s="24"/>
      <c r="C81" s="32" t="s">
        <v>136</v>
      </c>
      <c r="D81" s="25"/>
      <c r="E81" s="25"/>
      <c r="F81" s="25"/>
      <c r="G81" s="25"/>
      <c r="H81" s="25"/>
      <c r="I81" s="25"/>
      <c r="J81" s="25"/>
      <c r="K81" s="25"/>
      <c r="L81" s="23"/>
    </row>
    <row r="82" spans="1:65" s="1" customFormat="1" ht="16.5" customHeight="1">
      <c r="B82" s="24"/>
      <c r="C82" s="25"/>
      <c r="D82" s="25"/>
      <c r="E82" s="399" t="s">
        <v>137</v>
      </c>
      <c r="F82" s="359"/>
      <c r="G82" s="359"/>
      <c r="H82" s="359"/>
      <c r="I82" s="25"/>
      <c r="J82" s="25"/>
      <c r="K82" s="25"/>
      <c r="L82" s="23"/>
    </row>
    <row r="83" spans="1:65" s="1" customFormat="1" ht="12" customHeight="1">
      <c r="B83" s="24"/>
      <c r="C83" s="32" t="s">
        <v>138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03" t="s">
        <v>5766</v>
      </c>
      <c r="F84" s="401"/>
      <c r="G84" s="401"/>
      <c r="H84" s="401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2968</v>
      </c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52" t="str">
        <f>E13</f>
        <v>D.2.3 - ZZT</v>
      </c>
      <c r="F86" s="401"/>
      <c r="G86" s="401"/>
      <c r="H86" s="401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21</v>
      </c>
      <c r="D88" s="39"/>
      <c r="E88" s="39"/>
      <c r="F88" s="30" t="str">
        <f>F16</f>
        <v>areál ZŠ a MŠ Weberova v Praze 5-Košířích</v>
      </c>
      <c r="G88" s="39"/>
      <c r="H88" s="39"/>
      <c r="I88" s="32" t="s">
        <v>23</v>
      </c>
      <c r="J88" s="62" t="str">
        <f>IF(J16="","",J16)</f>
        <v>Vyplň údaj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40.15" customHeight="1">
      <c r="A90" s="37"/>
      <c r="B90" s="38"/>
      <c r="C90" s="32" t="s">
        <v>24</v>
      </c>
      <c r="D90" s="39"/>
      <c r="E90" s="39"/>
      <c r="F90" s="30" t="str">
        <f>E19</f>
        <v>Městská část Praha 5, nám. 14. října 4, Praha 5</v>
      </c>
      <c r="G90" s="39"/>
      <c r="H90" s="39"/>
      <c r="I90" s="32" t="s">
        <v>31</v>
      </c>
      <c r="J90" s="35" t="str">
        <f>E25</f>
        <v>Atelier 11 Hradec Králové s.r.o., Jižní 870/2</v>
      </c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29</v>
      </c>
      <c r="D91" s="39"/>
      <c r="E91" s="39"/>
      <c r="F91" s="30" t="str">
        <f>IF(E22="","",E22)</f>
        <v>Vyplň údaj</v>
      </c>
      <c r="G91" s="39"/>
      <c r="H91" s="39"/>
      <c r="I91" s="32" t="s">
        <v>35</v>
      </c>
      <c r="J91" s="35" t="str">
        <f>E28</f>
        <v xml:space="preserve"> 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4"/>
      <c r="B93" s="155"/>
      <c r="C93" s="156" t="s">
        <v>177</v>
      </c>
      <c r="D93" s="157" t="s">
        <v>58</v>
      </c>
      <c r="E93" s="157" t="s">
        <v>54</v>
      </c>
      <c r="F93" s="157" t="s">
        <v>55</v>
      </c>
      <c r="G93" s="157" t="s">
        <v>178</v>
      </c>
      <c r="H93" s="157" t="s">
        <v>179</v>
      </c>
      <c r="I93" s="157" t="s">
        <v>180</v>
      </c>
      <c r="J93" s="157" t="s">
        <v>142</v>
      </c>
      <c r="K93" s="158" t="s">
        <v>181</v>
      </c>
      <c r="L93" s="159"/>
      <c r="M93" s="71" t="s">
        <v>19</v>
      </c>
      <c r="N93" s="72" t="s">
        <v>43</v>
      </c>
      <c r="O93" s="72" t="s">
        <v>182</v>
      </c>
      <c r="P93" s="72" t="s">
        <v>183</v>
      </c>
      <c r="Q93" s="72" t="s">
        <v>184</v>
      </c>
      <c r="R93" s="72" t="s">
        <v>185</v>
      </c>
      <c r="S93" s="72" t="s">
        <v>186</v>
      </c>
      <c r="T93" s="73" t="s">
        <v>187</v>
      </c>
      <c r="U93" s="154"/>
      <c r="V93" s="154"/>
      <c r="W93" s="154"/>
      <c r="X93" s="154"/>
      <c r="Y93" s="154"/>
      <c r="Z93" s="154"/>
      <c r="AA93" s="154"/>
      <c r="AB93" s="154"/>
      <c r="AC93" s="154"/>
      <c r="AD93" s="154"/>
      <c r="AE93" s="154"/>
    </row>
    <row r="94" spans="1:65" s="2" customFormat="1" ht="22.9" customHeight="1">
      <c r="A94" s="37"/>
      <c r="B94" s="38"/>
      <c r="C94" s="78" t="s">
        <v>188</v>
      </c>
      <c r="D94" s="39"/>
      <c r="E94" s="39"/>
      <c r="F94" s="39"/>
      <c r="G94" s="39"/>
      <c r="H94" s="39"/>
      <c r="I94" s="39"/>
      <c r="J94" s="160">
        <f>BK94</f>
        <v>0</v>
      </c>
      <c r="K94" s="39"/>
      <c r="L94" s="42"/>
      <c r="M94" s="74"/>
      <c r="N94" s="161"/>
      <c r="O94" s="75"/>
      <c r="P94" s="162">
        <f>P95+SUM(P96:P121)+P128+P141</f>
        <v>0</v>
      </c>
      <c r="Q94" s="75"/>
      <c r="R94" s="162">
        <f>R95+SUM(R96:R121)+R128+R141</f>
        <v>0</v>
      </c>
      <c r="S94" s="75"/>
      <c r="T94" s="163">
        <f>T95+SUM(T96:T121)+T128+T141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143</v>
      </c>
      <c r="BK94" s="164">
        <f>BK95+SUM(BK96:BK121)+BK128+BK141</f>
        <v>0</v>
      </c>
    </row>
    <row r="95" spans="1:65" s="2" customFormat="1" ht="37.9" customHeight="1">
      <c r="A95" s="37"/>
      <c r="B95" s="38"/>
      <c r="C95" s="181" t="s">
        <v>80</v>
      </c>
      <c r="D95" s="181" t="s">
        <v>193</v>
      </c>
      <c r="E95" s="182" t="s">
        <v>6020</v>
      </c>
      <c r="F95" s="183" t="s">
        <v>6021</v>
      </c>
      <c r="G95" s="184" t="s">
        <v>3025</v>
      </c>
      <c r="H95" s="185">
        <v>1</v>
      </c>
      <c r="I95" s="186"/>
      <c r="J95" s="187">
        <f>ROUND(I95*H95,2)</f>
        <v>0</v>
      </c>
      <c r="K95" s="183" t="s">
        <v>19</v>
      </c>
      <c r="L95" s="42"/>
      <c r="M95" s="188" t="s">
        <v>19</v>
      </c>
      <c r="N95" s="189" t="s">
        <v>44</v>
      </c>
      <c r="O95" s="67"/>
      <c r="P95" s="190">
        <f>O95*H95</f>
        <v>0</v>
      </c>
      <c r="Q95" s="190">
        <v>0</v>
      </c>
      <c r="R95" s="190">
        <f>Q95*H95</f>
        <v>0</v>
      </c>
      <c r="S95" s="190">
        <v>0</v>
      </c>
      <c r="T95" s="191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2" t="s">
        <v>668</v>
      </c>
      <c r="AT95" s="192" t="s">
        <v>193</v>
      </c>
      <c r="AU95" s="192" t="s">
        <v>73</v>
      </c>
      <c r="AY95" s="20" t="s">
        <v>191</v>
      </c>
      <c r="BE95" s="193">
        <f>IF(N95="základní",J95,0)</f>
        <v>0</v>
      </c>
      <c r="BF95" s="193">
        <f>IF(N95="snížená",J95,0)</f>
        <v>0</v>
      </c>
      <c r="BG95" s="193">
        <f>IF(N95="zákl. přenesená",J95,0)</f>
        <v>0</v>
      </c>
      <c r="BH95" s="193">
        <f>IF(N95="sníž. přenesená",J95,0)</f>
        <v>0</v>
      </c>
      <c r="BI95" s="193">
        <f>IF(N95="nulová",J95,0)</f>
        <v>0</v>
      </c>
      <c r="BJ95" s="20" t="s">
        <v>80</v>
      </c>
      <c r="BK95" s="193">
        <f>ROUND(I95*H95,2)</f>
        <v>0</v>
      </c>
      <c r="BL95" s="20" t="s">
        <v>668</v>
      </c>
      <c r="BM95" s="192" t="s">
        <v>6022</v>
      </c>
    </row>
    <row r="96" spans="1:65" s="2" customFormat="1" ht="39">
      <c r="A96" s="37"/>
      <c r="B96" s="38"/>
      <c r="C96" s="39"/>
      <c r="D96" s="194" t="s">
        <v>199</v>
      </c>
      <c r="E96" s="39"/>
      <c r="F96" s="195" t="s">
        <v>6023</v>
      </c>
      <c r="G96" s="39"/>
      <c r="H96" s="39"/>
      <c r="I96" s="196"/>
      <c r="J96" s="39"/>
      <c r="K96" s="39"/>
      <c r="L96" s="42"/>
      <c r="M96" s="197"/>
      <c r="N96" s="198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199</v>
      </c>
      <c r="AU96" s="20" t="s">
        <v>73</v>
      </c>
    </row>
    <row r="97" spans="1:65" s="2" customFormat="1" ht="37.9" customHeight="1">
      <c r="A97" s="37"/>
      <c r="B97" s="38"/>
      <c r="C97" s="181" t="s">
        <v>82</v>
      </c>
      <c r="D97" s="181" t="s">
        <v>193</v>
      </c>
      <c r="E97" s="182" t="s">
        <v>6024</v>
      </c>
      <c r="F97" s="183" t="s">
        <v>6025</v>
      </c>
      <c r="G97" s="184" t="s">
        <v>3025</v>
      </c>
      <c r="H97" s="185">
        <v>1</v>
      </c>
      <c r="I97" s="186"/>
      <c r="J97" s="187">
        <f>ROUND(I97*H97,2)</f>
        <v>0</v>
      </c>
      <c r="K97" s="183" t="s">
        <v>19</v>
      </c>
      <c r="L97" s="42"/>
      <c r="M97" s="188" t="s">
        <v>19</v>
      </c>
      <c r="N97" s="189" t="s">
        <v>44</v>
      </c>
      <c r="O97" s="67"/>
      <c r="P97" s="190">
        <f>O97*H97</f>
        <v>0</v>
      </c>
      <c r="Q97" s="190">
        <v>0</v>
      </c>
      <c r="R97" s="190">
        <f>Q97*H97</f>
        <v>0</v>
      </c>
      <c r="S97" s="190">
        <v>0</v>
      </c>
      <c r="T97" s="191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2" t="s">
        <v>668</v>
      </c>
      <c r="AT97" s="192" t="s">
        <v>193</v>
      </c>
      <c r="AU97" s="192" t="s">
        <v>73</v>
      </c>
      <c r="AY97" s="20" t="s">
        <v>191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0" t="s">
        <v>80</v>
      </c>
      <c r="BK97" s="193">
        <f>ROUND(I97*H97,2)</f>
        <v>0</v>
      </c>
      <c r="BL97" s="20" t="s">
        <v>668</v>
      </c>
      <c r="BM97" s="192" t="s">
        <v>6026</v>
      </c>
    </row>
    <row r="98" spans="1:65" s="2" customFormat="1" ht="39">
      <c r="A98" s="37"/>
      <c r="B98" s="38"/>
      <c r="C98" s="39"/>
      <c r="D98" s="194" t="s">
        <v>199</v>
      </c>
      <c r="E98" s="39"/>
      <c r="F98" s="195" t="s">
        <v>6027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199</v>
      </c>
      <c r="AU98" s="20" t="s">
        <v>73</v>
      </c>
    </row>
    <row r="99" spans="1:65" s="2" customFormat="1" ht="16.5" customHeight="1">
      <c r="A99" s="37"/>
      <c r="B99" s="38"/>
      <c r="C99" s="181" t="s">
        <v>96</v>
      </c>
      <c r="D99" s="181" t="s">
        <v>193</v>
      </c>
      <c r="E99" s="182" t="s">
        <v>6028</v>
      </c>
      <c r="F99" s="183" t="s">
        <v>6029</v>
      </c>
      <c r="G99" s="184" t="s">
        <v>3025</v>
      </c>
      <c r="H99" s="185">
        <v>1</v>
      </c>
      <c r="I99" s="186"/>
      <c r="J99" s="187">
        <f>ROUND(I99*H99,2)</f>
        <v>0</v>
      </c>
      <c r="K99" s="183" t="s">
        <v>19</v>
      </c>
      <c r="L99" s="42"/>
      <c r="M99" s="188" t="s">
        <v>19</v>
      </c>
      <c r="N99" s="189" t="s">
        <v>44</v>
      </c>
      <c r="O99" s="67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1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2" t="s">
        <v>668</v>
      </c>
      <c r="AT99" s="192" t="s">
        <v>193</v>
      </c>
      <c r="AU99" s="192" t="s">
        <v>73</v>
      </c>
      <c r="AY99" s="20" t="s">
        <v>191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0" t="s">
        <v>80</v>
      </c>
      <c r="BK99" s="193">
        <f>ROUND(I99*H99,2)</f>
        <v>0</v>
      </c>
      <c r="BL99" s="20" t="s">
        <v>668</v>
      </c>
      <c r="BM99" s="192" t="s">
        <v>6030</v>
      </c>
    </row>
    <row r="100" spans="1:65" s="2" customFormat="1" ht="11.25">
      <c r="A100" s="37"/>
      <c r="B100" s="38"/>
      <c r="C100" s="39"/>
      <c r="D100" s="194" t="s">
        <v>199</v>
      </c>
      <c r="E100" s="39"/>
      <c r="F100" s="195" t="s">
        <v>6029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199</v>
      </c>
      <c r="AU100" s="20" t="s">
        <v>73</v>
      </c>
    </row>
    <row r="101" spans="1:65" s="2" customFormat="1" ht="24.2" customHeight="1">
      <c r="A101" s="37"/>
      <c r="B101" s="38"/>
      <c r="C101" s="181" t="s">
        <v>197</v>
      </c>
      <c r="D101" s="181" t="s">
        <v>193</v>
      </c>
      <c r="E101" s="182" t="s">
        <v>6031</v>
      </c>
      <c r="F101" s="183" t="s">
        <v>6032</v>
      </c>
      <c r="G101" s="184" t="s">
        <v>3025</v>
      </c>
      <c r="H101" s="185">
        <v>1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668</v>
      </c>
      <c r="AT101" s="192" t="s">
        <v>193</v>
      </c>
      <c r="AU101" s="192" t="s">
        <v>73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668</v>
      </c>
      <c r="BM101" s="192" t="s">
        <v>6033</v>
      </c>
    </row>
    <row r="102" spans="1:65" s="2" customFormat="1" ht="19.5">
      <c r="A102" s="37"/>
      <c r="B102" s="38"/>
      <c r="C102" s="39"/>
      <c r="D102" s="194" t="s">
        <v>199</v>
      </c>
      <c r="E102" s="39"/>
      <c r="F102" s="195" t="s">
        <v>6034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73</v>
      </c>
    </row>
    <row r="103" spans="1:65" s="2" customFormat="1" ht="24.2" customHeight="1">
      <c r="A103" s="37"/>
      <c r="B103" s="38"/>
      <c r="C103" s="181" t="s">
        <v>216</v>
      </c>
      <c r="D103" s="181" t="s">
        <v>193</v>
      </c>
      <c r="E103" s="182" t="s">
        <v>6035</v>
      </c>
      <c r="F103" s="183" t="s">
        <v>6036</v>
      </c>
      <c r="G103" s="184" t="s">
        <v>3025</v>
      </c>
      <c r="H103" s="185">
        <v>1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668</v>
      </c>
      <c r="AT103" s="192" t="s">
        <v>193</v>
      </c>
      <c r="AU103" s="192" t="s">
        <v>73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668</v>
      </c>
      <c r="BM103" s="192" t="s">
        <v>6037</v>
      </c>
    </row>
    <row r="104" spans="1:65" s="2" customFormat="1" ht="19.5">
      <c r="A104" s="37"/>
      <c r="B104" s="38"/>
      <c r="C104" s="39"/>
      <c r="D104" s="194" t="s">
        <v>199</v>
      </c>
      <c r="E104" s="39"/>
      <c r="F104" s="195" t="s">
        <v>6038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73</v>
      </c>
    </row>
    <row r="105" spans="1:65" s="2" customFormat="1" ht="24.2" customHeight="1">
      <c r="A105" s="37"/>
      <c r="B105" s="38"/>
      <c r="C105" s="181" t="s">
        <v>223</v>
      </c>
      <c r="D105" s="181" t="s">
        <v>193</v>
      </c>
      <c r="E105" s="182" t="s">
        <v>6039</v>
      </c>
      <c r="F105" s="183" t="s">
        <v>6040</v>
      </c>
      <c r="G105" s="184" t="s">
        <v>3025</v>
      </c>
      <c r="H105" s="185">
        <v>2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668</v>
      </c>
      <c r="AT105" s="192" t="s">
        <v>193</v>
      </c>
      <c r="AU105" s="192" t="s">
        <v>73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668</v>
      </c>
      <c r="BM105" s="192" t="s">
        <v>6041</v>
      </c>
    </row>
    <row r="106" spans="1:65" s="2" customFormat="1" ht="19.5">
      <c r="A106" s="37"/>
      <c r="B106" s="38"/>
      <c r="C106" s="39"/>
      <c r="D106" s="194" t="s">
        <v>199</v>
      </c>
      <c r="E106" s="39"/>
      <c r="F106" s="195" t="s">
        <v>6042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73</v>
      </c>
    </row>
    <row r="107" spans="1:65" s="2" customFormat="1" ht="24.2" customHeight="1">
      <c r="A107" s="37"/>
      <c r="B107" s="38"/>
      <c r="C107" s="181" t="s">
        <v>230</v>
      </c>
      <c r="D107" s="181" t="s">
        <v>193</v>
      </c>
      <c r="E107" s="182" t="s">
        <v>6043</v>
      </c>
      <c r="F107" s="183" t="s">
        <v>6044</v>
      </c>
      <c r="G107" s="184" t="s">
        <v>3025</v>
      </c>
      <c r="H107" s="185">
        <v>1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668</v>
      </c>
      <c r="AT107" s="192" t="s">
        <v>193</v>
      </c>
      <c r="AU107" s="192" t="s">
        <v>73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668</v>
      </c>
      <c r="BM107" s="192" t="s">
        <v>6045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6044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73</v>
      </c>
    </row>
    <row r="109" spans="1:65" s="2" customFormat="1" ht="16.5" customHeight="1">
      <c r="A109" s="37"/>
      <c r="B109" s="38"/>
      <c r="C109" s="181" t="s">
        <v>239</v>
      </c>
      <c r="D109" s="181" t="s">
        <v>193</v>
      </c>
      <c r="E109" s="182" t="s">
        <v>6046</v>
      </c>
      <c r="F109" s="183" t="s">
        <v>6047</v>
      </c>
      <c r="G109" s="184" t="s">
        <v>3025</v>
      </c>
      <c r="H109" s="185">
        <v>1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668</v>
      </c>
      <c r="AT109" s="192" t="s">
        <v>193</v>
      </c>
      <c r="AU109" s="192" t="s">
        <v>73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668</v>
      </c>
      <c r="BM109" s="192" t="s">
        <v>6048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6047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73</v>
      </c>
    </row>
    <row r="111" spans="1:65" s="2" customFormat="1" ht="37.9" customHeight="1">
      <c r="A111" s="37"/>
      <c r="B111" s="38"/>
      <c r="C111" s="181" t="s">
        <v>246</v>
      </c>
      <c r="D111" s="181" t="s">
        <v>193</v>
      </c>
      <c r="E111" s="182" t="s">
        <v>6049</v>
      </c>
      <c r="F111" s="183" t="s">
        <v>6050</v>
      </c>
      <c r="G111" s="184" t="s">
        <v>3025</v>
      </c>
      <c r="H111" s="185">
        <v>2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668</v>
      </c>
      <c r="AT111" s="192" t="s">
        <v>193</v>
      </c>
      <c r="AU111" s="192" t="s">
        <v>73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668</v>
      </c>
      <c r="BM111" s="192" t="s">
        <v>6051</v>
      </c>
    </row>
    <row r="112" spans="1:65" s="2" customFormat="1" ht="19.5">
      <c r="A112" s="37"/>
      <c r="B112" s="38"/>
      <c r="C112" s="39"/>
      <c r="D112" s="194" t="s">
        <v>199</v>
      </c>
      <c r="E112" s="39"/>
      <c r="F112" s="195" t="s">
        <v>6052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73</v>
      </c>
    </row>
    <row r="113" spans="1:65" s="2" customFormat="1" ht="24.2" customHeight="1">
      <c r="A113" s="37"/>
      <c r="B113" s="38"/>
      <c r="C113" s="181" t="s">
        <v>252</v>
      </c>
      <c r="D113" s="181" t="s">
        <v>193</v>
      </c>
      <c r="E113" s="182" t="s">
        <v>6053</v>
      </c>
      <c r="F113" s="183" t="s">
        <v>6054</v>
      </c>
      <c r="G113" s="184" t="s">
        <v>3025</v>
      </c>
      <c r="H113" s="185">
        <v>1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668</v>
      </c>
      <c r="AT113" s="192" t="s">
        <v>193</v>
      </c>
      <c r="AU113" s="192" t="s">
        <v>73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668</v>
      </c>
      <c r="BM113" s="192" t="s">
        <v>6055</v>
      </c>
    </row>
    <row r="114" spans="1:65" s="2" customFormat="1" ht="19.5">
      <c r="A114" s="37"/>
      <c r="B114" s="38"/>
      <c r="C114" s="39"/>
      <c r="D114" s="194" t="s">
        <v>199</v>
      </c>
      <c r="E114" s="39"/>
      <c r="F114" s="195" t="s">
        <v>6056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73</v>
      </c>
    </row>
    <row r="115" spans="1:65" s="2" customFormat="1" ht="16.5" customHeight="1">
      <c r="A115" s="37"/>
      <c r="B115" s="38"/>
      <c r="C115" s="181" t="s">
        <v>260</v>
      </c>
      <c r="D115" s="181" t="s">
        <v>193</v>
      </c>
      <c r="E115" s="182" t="s">
        <v>6057</v>
      </c>
      <c r="F115" s="183" t="s">
        <v>6058</v>
      </c>
      <c r="G115" s="184" t="s">
        <v>3025</v>
      </c>
      <c r="H115" s="185">
        <v>1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668</v>
      </c>
      <c r="AT115" s="192" t="s">
        <v>193</v>
      </c>
      <c r="AU115" s="192" t="s">
        <v>73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668</v>
      </c>
      <c r="BM115" s="192" t="s">
        <v>6059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6058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73</v>
      </c>
    </row>
    <row r="117" spans="1:65" s="2" customFormat="1" ht="16.5" customHeight="1">
      <c r="A117" s="37"/>
      <c r="B117" s="38"/>
      <c r="C117" s="181" t="s">
        <v>8</v>
      </c>
      <c r="D117" s="181" t="s">
        <v>193</v>
      </c>
      <c r="E117" s="182" t="s">
        <v>6060</v>
      </c>
      <c r="F117" s="183" t="s">
        <v>6061</v>
      </c>
      <c r="G117" s="184" t="s">
        <v>3025</v>
      </c>
      <c r="H117" s="185">
        <v>1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668</v>
      </c>
      <c r="AT117" s="192" t="s">
        <v>193</v>
      </c>
      <c r="AU117" s="192" t="s">
        <v>73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668</v>
      </c>
      <c r="BM117" s="192" t="s">
        <v>6062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6061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73</v>
      </c>
    </row>
    <row r="119" spans="1:65" s="2" customFormat="1" ht="16.5" customHeight="1">
      <c r="A119" s="37"/>
      <c r="B119" s="38"/>
      <c r="C119" s="181" t="s">
        <v>272</v>
      </c>
      <c r="D119" s="181" t="s">
        <v>193</v>
      </c>
      <c r="E119" s="182" t="s">
        <v>6063</v>
      </c>
      <c r="F119" s="183" t="s">
        <v>6064</v>
      </c>
      <c r="G119" s="184" t="s">
        <v>3025</v>
      </c>
      <c r="H119" s="185">
        <v>1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668</v>
      </c>
      <c r="AT119" s="192" t="s">
        <v>193</v>
      </c>
      <c r="AU119" s="192" t="s">
        <v>73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668</v>
      </c>
      <c r="BM119" s="192" t="s">
        <v>6065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6064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73</v>
      </c>
    </row>
    <row r="121" spans="1:65" s="12" customFormat="1" ht="25.9" customHeight="1">
      <c r="B121" s="165"/>
      <c r="C121" s="166"/>
      <c r="D121" s="167" t="s">
        <v>72</v>
      </c>
      <c r="E121" s="168" t="s">
        <v>6066</v>
      </c>
      <c r="F121" s="168" t="s">
        <v>6067</v>
      </c>
      <c r="G121" s="166"/>
      <c r="H121" s="166"/>
      <c r="I121" s="169"/>
      <c r="J121" s="170">
        <f>BK121</f>
        <v>0</v>
      </c>
      <c r="K121" s="166"/>
      <c r="L121" s="171"/>
      <c r="M121" s="172"/>
      <c r="N121" s="173"/>
      <c r="O121" s="173"/>
      <c r="P121" s="174">
        <f>SUM(P122:P127)</f>
        <v>0</v>
      </c>
      <c r="Q121" s="173"/>
      <c r="R121" s="174">
        <f>SUM(R122:R127)</f>
        <v>0</v>
      </c>
      <c r="S121" s="173"/>
      <c r="T121" s="175">
        <f>SUM(T122:T127)</f>
        <v>0</v>
      </c>
      <c r="AR121" s="176" t="s">
        <v>80</v>
      </c>
      <c r="AT121" s="177" t="s">
        <v>72</v>
      </c>
      <c r="AU121" s="177" t="s">
        <v>73</v>
      </c>
      <c r="AY121" s="176" t="s">
        <v>191</v>
      </c>
      <c r="BK121" s="178">
        <f>SUM(BK122:BK127)</f>
        <v>0</v>
      </c>
    </row>
    <row r="122" spans="1:65" s="2" customFormat="1" ht="16.5" customHeight="1">
      <c r="A122" s="37"/>
      <c r="B122" s="38"/>
      <c r="C122" s="181" t="s">
        <v>279</v>
      </c>
      <c r="D122" s="181" t="s">
        <v>193</v>
      </c>
      <c r="E122" s="182" t="s">
        <v>5863</v>
      </c>
      <c r="F122" s="183" t="s">
        <v>6068</v>
      </c>
      <c r="G122" s="184" t="s">
        <v>301</v>
      </c>
      <c r="H122" s="185">
        <v>2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668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668</v>
      </c>
      <c r="BM122" s="192" t="s">
        <v>6069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6068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287</v>
      </c>
      <c r="D124" s="181" t="s">
        <v>193</v>
      </c>
      <c r="E124" s="182" t="s">
        <v>5867</v>
      </c>
      <c r="F124" s="183" t="s">
        <v>5933</v>
      </c>
      <c r="G124" s="184" t="s">
        <v>301</v>
      </c>
      <c r="H124" s="185">
        <v>12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668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668</v>
      </c>
      <c r="BM124" s="192" t="s">
        <v>6070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5933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292</v>
      </c>
      <c r="D126" s="181" t="s">
        <v>193</v>
      </c>
      <c r="E126" s="182" t="s">
        <v>5871</v>
      </c>
      <c r="F126" s="183" t="s">
        <v>5936</v>
      </c>
      <c r="G126" s="184" t="s">
        <v>301</v>
      </c>
      <c r="H126" s="185">
        <v>120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668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668</v>
      </c>
      <c r="BM126" s="192" t="s">
        <v>6071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5936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12" customFormat="1" ht="25.9" customHeight="1">
      <c r="B128" s="165"/>
      <c r="C128" s="166"/>
      <c r="D128" s="167" t="s">
        <v>72</v>
      </c>
      <c r="E128" s="168" t="s">
        <v>6072</v>
      </c>
      <c r="F128" s="168" t="s">
        <v>5945</v>
      </c>
      <c r="G128" s="166"/>
      <c r="H128" s="166"/>
      <c r="I128" s="169"/>
      <c r="J128" s="170">
        <f>BK128</f>
        <v>0</v>
      </c>
      <c r="K128" s="166"/>
      <c r="L128" s="171"/>
      <c r="M128" s="172"/>
      <c r="N128" s="173"/>
      <c r="O128" s="173"/>
      <c r="P128" s="174">
        <f>SUM(P129:P140)</f>
        <v>0</v>
      </c>
      <c r="Q128" s="173"/>
      <c r="R128" s="174">
        <f>SUM(R129:R140)</f>
        <v>0</v>
      </c>
      <c r="S128" s="173"/>
      <c r="T128" s="175">
        <f>SUM(T129:T140)</f>
        <v>0</v>
      </c>
      <c r="AR128" s="176" t="s">
        <v>80</v>
      </c>
      <c r="AT128" s="177" t="s">
        <v>72</v>
      </c>
      <c r="AU128" s="177" t="s">
        <v>73</v>
      </c>
      <c r="AY128" s="176" t="s">
        <v>191</v>
      </c>
      <c r="BK128" s="178">
        <f>SUM(BK129:BK140)</f>
        <v>0</v>
      </c>
    </row>
    <row r="129" spans="1:65" s="2" customFormat="1" ht="16.5" customHeight="1">
      <c r="A129" s="37"/>
      <c r="B129" s="38"/>
      <c r="C129" s="181" t="s">
        <v>298</v>
      </c>
      <c r="D129" s="181" t="s">
        <v>193</v>
      </c>
      <c r="E129" s="182" t="s">
        <v>5888</v>
      </c>
      <c r="F129" s="183" t="s">
        <v>6073</v>
      </c>
      <c r="G129" s="184" t="s">
        <v>3025</v>
      </c>
      <c r="H129" s="185">
        <v>7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668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668</v>
      </c>
      <c r="BM129" s="192" t="s">
        <v>6074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6073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306</v>
      </c>
      <c r="D131" s="181" t="s">
        <v>193</v>
      </c>
      <c r="E131" s="182" t="s">
        <v>5891</v>
      </c>
      <c r="F131" s="183" t="s">
        <v>6075</v>
      </c>
      <c r="G131" s="184" t="s">
        <v>3025</v>
      </c>
      <c r="H131" s="185">
        <v>2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668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668</v>
      </c>
      <c r="BM131" s="192" t="s">
        <v>6076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6075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313</v>
      </c>
      <c r="D133" s="181" t="s">
        <v>193</v>
      </c>
      <c r="E133" s="182" t="s">
        <v>5894</v>
      </c>
      <c r="F133" s="183" t="s">
        <v>6077</v>
      </c>
      <c r="G133" s="184" t="s">
        <v>3025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668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668</v>
      </c>
      <c r="BM133" s="192" t="s">
        <v>6078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6077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320</v>
      </c>
      <c r="D135" s="181" t="s">
        <v>193</v>
      </c>
      <c r="E135" s="182" t="s">
        <v>5875</v>
      </c>
      <c r="F135" s="183" t="s">
        <v>6079</v>
      </c>
      <c r="G135" s="184" t="s">
        <v>3025</v>
      </c>
      <c r="H135" s="185">
        <v>5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668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668</v>
      </c>
      <c r="BM135" s="192" t="s">
        <v>6080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6079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7</v>
      </c>
      <c r="D137" s="181" t="s">
        <v>193</v>
      </c>
      <c r="E137" s="182" t="s">
        <v>5878</v>
      </c>
      <c r="F137" s="183" t="s">
        <v>6081</v>
      </c>
      <c r="G137" s="184" t="s">
        <v>3025</v>
      </c>
      <c r="H137" s="185">
        <v>3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668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668</v>
      </c>
      <c r="BM137" s="192" t="s">
        <v>6082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6081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2" customFormat="1" ht="16.5" customHeight="1">
      <c r="A139" s="37"/>
      <c r="B139" s="38"/>
      <c r="C139" s="181" t="s">
        <v>334</v>
      </c>
      <c r="D139" s="181" t="s">
        <v>193</v>
      </c>
      <c r="E139" s="182" t="s">
        <v>5882</v>
      </c>
      <c r="F139" s="183" t="s">
        <v>6083</v>
      </c>
      <c r="G139" s="184" t="s">
        <v>3025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668</v>
      </c>
      <c r="AT139" s="192" t="s">
        <v>193</v>
      </c>
      <c r="AU139" s="192" t="s">
        <v>80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668</v>
      </c>
      <c r="BM139" s="192" t="s">
        <v>6084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6083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80</v>
      </c>
    </row>
    <row r="141" spans="1:65" s="12" customFormat="1" ht="25.9" customHeight="1">
      <c r="B141" s="165"/>
      <c r="C141" s="166"/>
      <c r="D141" s="167" t="s">
        <v>72</v>
      </c>
      <c r="E141" s="168" t="s">
        <v>6085</v>
      </c>
      <c r="F141" s="168" t="s">
        <v>6086</v>
      </c>
      <c r="G141" s="166"/>
      <c r="H141" s="166"/>
      <c r="I141" s="169"/>
      <c r="J141" s="170">
        <f>BK141</f>
        <v>0</v>
      </c>
      <c r="K141" s="166"/>
      <c r="L141" s="171"/>
      <c r="M141" s="172"/>
      <c r="N141" s="173"/>
      <c r="O141" s="173"/>
      <c r="P141" s="174">
        <f>SUM(P142:P149)</f>
        <v>0</v>
      </c>
      <c r="Q141" s="173"/>
      <c r="R141" s="174">
        <f>SUM(R142:R149)</f>
        <v>0</v>
      </c>
      <c r="S141" s="173"/>
      <c r="T141" s="175">
        <f>SUM(T142:T149)</f>
        <v>0</v>
      </c>
      <c r="AR141" s="176" t="s">
        <v>80</v>
      </c>
      <c r="AT141" s="177" t="s">
        <v>72</v>
      </c>
      <c r="AU141" s="177" t="s">
        <v>73</v>
      </c>
      <c r="AY141" s="176" t="s">
        <v>191</v>
      </c>
      <c r="BK141" s="178">
        <f>SUM(BK142:BK149)</f>
        <v>0</v>
      </c>
    </row>
    <row r="142" spans="1:65" s="2" customFormat="1" ht="16.5" customHeight="1">
      <c r="A142" s="37"/>
      <c r="B142" s="38"/>
      <c r="C142" s="181" t="s">
        <v>340</v>
      </c>
      <c r="D142" s="181" t="s">
        <v>193</v>
      </c>
      <c r="E142" s="182" t="s">
        <v>5914</v>
      </c>
      <c r="F142" s="183" t="s">
        <v>5990</v>
      </c>
      <c r="G142" s="184" t="s">
        <v>282</v>
      </c>
      <c r="H142" s="185">
        <v>65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668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668</v>
      </c>
      <c r="BM142" s="192" t="s">
        <v>6087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5990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348</v>
      </c>
      <c r="D144" s="181" t="s">
        <v>193</v>
      </c>
      <c r="E144" s="182" t="s">
        <v>5917</v>
      </c>
      <c r="F144" s="183" t="s">
        <v>5993</v>
      </c>
      <c r="G144" s="184" t="s">
        <v>282</v>
      </c>
      <c r="H144" s="185">
        <v>65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668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668</v>
      </c>
      <c r="BM144" s="192" t="s">
        <v>6088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5993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16.5" customHeight="1">
      <c r="A146" s="37"/>
      <c r="B146" s="38"/>
      <c r="C146" s="181" t="s">
        <v>356</v>
      </c>
      <c r="D146" s="181" t="s">
        <v>193</v>
      </c>
      <c r="E146" s="182" t="s">
        <v>5920</v>
      </c>
      <c r="F146" s="183" t="s">
        <v>5996</v>
      </c>
      <c r="G146" s="184" t="s">
        <v>3025</v>
      </c>
      <c r="H146" s="185">
        <v>1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668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668</v>
      </c>
      <c r="BM146" s="192" t="s">
        <v>6089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5998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16.5" customHeight="1">
      <c r="A148" s="37"/>
      <c r="B148" s="38"/>
      <c r="C148" s="181" t="s">
        <v>363</v>
      </c>
      <c r="D148" s="181" t="s">
        <v>193</v>
      </c>
      <c r="E148" s="182" t="s">
        <v>5897</v>
      </c>
      <c r="F148" s="183" t="s">
        <v>6000</v>
      </c>
      <c r="G148" s="184" t="s">
        <v>3025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668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668</v>
      </c>
      <c r="BM148" s="192" t="s">
        <v>6090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6000</v>
      </c>
      <c r="G149" s="39"/>
      <c r="H149" s="39"/>
      <c r="I149" s="196"/>
      <c r="J149" s="39"/>
      <c r="K149" s="39"/>
      <c r="L149" s="42"/>
      <c r="M149" s="245"/>
      <c r="N149" s="246"/>
      <c r="O149" s="247"/>
      <c r="P149" s="247"/>
      <c r="Q149" s="247"/>
      <c r="R149" s="247"/>
      <c r="S149" s="247"/>
      <c r="T149" s="24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6.95" customHeight="1">
      <c r="A150" s="37"/>
      <c r="B150" s="50"/>
      <c r="C150" s="51"/>
      <c r="D150" s="51"/>
      <c r="E150" s="51"/>
      <c r="F150" s="51"/>
      <c r="G150" s="51"/>
      <c r="H150" s="51"/>
      <c r="I150" s="51"/>
      <c r="J150" s="51"/>
      <c r="K150" s="51"/>
      <c r="L150" s="42"/>
      <c r="M150" s="37"/>
      <c r="O150" s="37"/>
      <c r="P150" s="37"/>
      <c r="Q150" s="37"/>
      <c r="R150" s="37"/>
      <c r="S150" s="37"/>
      <c r="T150" s="37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</row>
  </sheetData>
  <sheetProtection algorithmName="SHA-512" hashValue="8R1+Z9/Gq8+wvY2QSrZdibpsMVn09HtLduQiL2DZSyNx7+lCWB7mTDRkZNf/7aKID8u7E1a6G0LhIKdJR1KnUw==" saltValue="SLyycqv3FFopDo0/znJ8tw7qwCPpQ3jrr+s4bWpKbhkb94e2nHPXBdtJoz/fhOkeI/v0b1TkRYmIEt8FhrF2RA==" spinCount="100000" sheet="1" objects="1" scenarios="1" formatColumns="0" formatRows="0" autoFilter="0"/>
  <autoFilter ref="C93:K149" xr:uid="{00000000-0009-0000-0000-00000A000000}"/>
  <mergeCells count="15">
    <mergeCell ref="E80:H80"/>
    <mergeCell ref="E84:H84"/>
    <mergeCell ref="E82:H82"/>
    <mergeCell ref="E86:H86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10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5766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6091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ROUND(J91,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ROUND((SUM(BE91:BE101)),  2)</f>
        <v>0</v>
      </c>
      <c r="G37" s="37"/>
      <c r="H37" s="37"/>
      <c r="I37" s="127">
        <v>0.21</v>
      </c>
      <c r="J37" s="126">
        <f>ROUND(((SUM(BE91:BE101))*I37),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ROUND((SUM(BF91:BF101)),  2)</f>
        <v>0</v>
      </c>
      <c r="G38" s="37"/>
      <c r="H38" s="37"/>
      <c r="I38" s="127">
        <v>0.12</v>
      </c>
      <c r="J38" s="126">
        <f>ROUND(((SUM(BF91:BF101))*I38),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ROUND((SUM(BG91:BG101)),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ROUND((SUM(BH91:BH101)),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ROUND((SUM(BI91:BI101)),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5766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D.2.5 - Příslušenství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J91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2" customFormat="1" ht="21.75" customHeight="1">
      <c r="A68" s="37"/>
      <c r="B68" s="38"/>
      <c r="C68" s="39"/>
      <c r="D68" s="39"/>
      <c r="E68" s="39"/>
      <c r="F68" s="39"/>
      <c r="G68" s="39"/>
      <c r="H68" s="39"/>
      <c r="I68" s="39"/>
      <c r="J68" s="39"/>
      <c r="K68" s="39"/>
      <c r="L68" s="116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</row>
    <row r="69" spans="1:47" s="2" customFormat="1" ht="6.95" customHeight="1">
      <c r="A69" s="37"/>
      <c r="B69" s="50"/>
      <c r="C69" s="51"/>
      <c r="D69" s="51"/>
      <c r="E69" s="51"/>
      <c r="F69" s="51"/>
      <c r="G69" s="51"/>
      <c r="H69" s="51"/>
      <c r="I69" s="51"/>
      <c r="J69" s="51"/>
      <c r="K69" s="51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3" spans="1:47" s="2" customFormat="1" ht="6.95" customHeight="1">
      <c r="A73" s="37"/>
      <c r="B73" s="52"/>
      <c r="C73" s="53"/>
      <c r="D73" s="53"/>
      <c r="E73" s="53"/>
      <c r="F73" s="53"/>
      <c r="G73" s="53"/>
      <c r="H73" s="53"/>
      <c r="I73" s="53"/>
      <c r="J73" s="53"/>
      <c r="K73" s="53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47" s="2" customFormat="1" ht="24.95" customHeight="1">
      <c r="A74" s="37"/>
      <c r="B74" s="38"/>
      <c r="C74" s="26" t="s">
        <v>176</v>
      </c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6.95" customHeight="1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12" customHeight="1">
      <c r="A76" s="37"/>
      <c r="B76" s="38"/>
      <c r="C76" s="32" t="s">
        <v>16</v>
      </c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16.5" customHeight="1">
      <c r="A77" s="37"/>
      <c r="B77" s="38"/>
      <c r="C77" s="39"/>
      <c r="D77" s="39"/>
      <c r="E77" s="399" t="str">
        <f>E7</f>
        <v>Rekonstrukce plaveckého bazénu ZŠ a MŠ Weberova</v>
      </c>
      <c r="F77" s="400"/>
      <c r="G77" s="400"/>
      <c r="H77" s="400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1" customFormat="1" ht="12" customHeight="1">
      <c r="B78" s="24"/>
      <c r="C78" s="32" t="s">
        <v>136</v>
      </c>
      <c r="D78" s="25"/>
      <c r="E78" s="25"/>
      <c r="F78" s="25"/>
      <c r="G78" s="25"/>
      <c r="H78" s="25"/>
      <c r="I78" s="25"/>
      <c r="J78" s="25"/>
      <c r="K78" s="25"/>
      <c r="L78" s="23"/>
    </row>
    <row r="79" spans="1:47" s="1" customFormat="1" ht="16.5" customHeight="1">
      <c r="B79" s="24"/>
      <c r="C79" s="25"/>
      <c r="D79" s="25"/>
      <c r="E79" s="399" t="s">
        <v>137</v>
      </c>
      <c r="F79" s="359"/>
      <c r="G79" s="359"/>
      <c r="H79" s="359"/>
      <c r="I79" s="25"/>
      <c r="J79" s="25"/>
      <c r="K79" s="25"/>
      <c r="L79" s="23"/>
    </row>
    <row r="80" spans="1:47" s="1" customFormat="1" ht="12" customHeight="1">
      <c r="B80" s="24"/>
      <c r="C80" s="32" t="s">
        <v>138</v>
      </c>
      <c r="D80" s="25"/>
      <c r="E80" s="25"/>
      <c r="F80" s="25"/>
      <c r="G80" s="25"/>
      <c r="H80" s="25"/>
      <c r="I80" s="25"/>
      <c r="J80" s="25"/>
      <c r="K80" s="25"/>
      <c r="L80" s="23"/>
    </row>
    <row r="81" spans="1:65" s="2" customFormat="1" ht="16.5" customHeight="1">
      <c r="A81" s="37"/>
      <c r="B81" s="38"/>
      <c r="C81" s="39"/>
      <c r="D81" s="39"/>
      <c r="E81" s="403" t="s">
        <v>5766</v>
      </c>
      <c r="F81" s="401"/>
      <c r="G81" s="401"/>
      <c r="H81" s="401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2" customHeight="1">
      <c r="A82" s="37"/>
      <c r="B82" s="38"/>
      <c r="C82" s="32" t="s">
        <v>2968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6.5" customHeight="1">
      <c r="A83" s="37"/>
      <c r="B83" s="38"/>
      <c r="C83" s="39"/>
      <c r="D83" s="39"/>
      <c r="E83" s="352" t="str">
        <f>E13</f>
        <v>D.2.5 - Příslušenství</v>
      </c>
      <c r="F83" s="401"/>
      <c r="G83" s="401"/>
      <c r="H83" s="401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6.9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21</v>
      </c>
      <c r="D85" s="39"/>
      <c r="E85" s="39"/>
      <c r="F85" s="30" t="str">
        <f>F16</f>
        <v>areál ZŠ a MŠ Weberova v Praze 5-Košířích</v>
      </c>
      <c r="G85" s="39"/>
      <c r="H85" s="39"/>
      <c r="I85" s="32" t="s">
        <v>23</v>
      </c>
      <c r="J85" s="62" t="str">
        <f>IF(J16="","",J16)</f>
        <v>Vyplň údaj</v>
      </c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40.15" customHeight="1">
      <c r="A87" s="37"/>
      <c r="B87" s="38"/>
      <c r="C87" s="32" t="s">
        <v>24</v>
      </c>
      <c r="D87" s="39"/>
      <c r="E87" s="39"/>
      <c r="F87" s="30" t="str">
        <f>E19</f>
        <v>Městská část Praha 5, nám. 14. října 4, Praha 5</v>
      </c>
      <c r="G87" s="39"/>
      <c r="H87" s="39"/>
      <c r="I87" s="32" t="s">
        <v>31</v>
      </c>
      <c r="J87" s="35" t="str">
        <f>E25</f>
        <v>Atelier 11 Hradec Králové s.r.o., Jižní 870/2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5.2" customHeight="1">
      <c r="A88" s="37"/>
      <c r="B88" s="38"/>
      <c r="C88" s="32" t="s">
        <v>29</v>
      </c>
      <c r="D88" s="39"/>
      <c r="E88" s="39"/>
      <c r="F88" s="30" t="str">
        <f>IF(E22="","",E22)</f>
        <v>Vyplň údaj</v>
      </c>
      <c r="G88" s="39"/>
      <c r="H88" s="39"/>
      <c r="I88" s="32" t="s">
        <v>35</v>
      </c>
      <c r="J88" s="35" t="str">
        <f>E28</f>
        <v xml:space="preserve"> 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0.3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11" customFormat="1" ht="29.25" customHeight="1">
      <c r="A90" s="154"/>
      <c r="B90" s="155"/>
      <c r="C90" s="156" t="s">
        <v>177</v>
      </c>
      <c r="D90" s="157" t="s">
        <v>58</v>
      </c>
      <c r="E90" s="157" t="s">
        <v>54</v>
      </c>
      <c r="F90" s="157" t="s">
        <v>55</v>
      </c>
      <c r="G90" s="157" t="s">
        <v>178</v>
      </c>
      <c r="H90" s="157" t="s">
        <v>179</v>
      </c>
      <c r="I90" s="157" t="s">
        <v>180</v>
      </c>
      <c r="J90" s="157" t="s">
        <v>142</v>
      </c>
      <c r="K90" s="158" t="s">
        <v>181</v>
      </c>
      <c r="L90" s="159"/>
      <c r="M90" s="71" t="s">
        <v>19</v>
      </c>
      <c r="N90" s="72" t="s">
        <v>43</v>
      </c>
      <c r="O90" s="72" t="s">
        <v>182</v>
      </c>
      <c r="P90" s="72" t="s">
        <v>183</v>
      </c>
      <c r="Q90" s="72" t="s">
        <v>184</v>
      </c>
      <c r="R90" s="72" t="s">
        <v>185</v>
      </c>
      <c r="S90" s="72" t="s">
        <v>186</v>
      </c>
      <c r="T90" s="73" t="s">
        <v>187</v>
      </c>
      <c r="U90" s="154"/>
      <c r="V90" s="154"/>
      <c r="W90" s="154"/>
      <c r="X90" s="154"/>
      <c r="Y90" s="154"/>
      <c r="Z90" s="154"/>
      <c r="AA90" s="154"/>
      <c r="AB90" s="154"/>
      <c r="AC90" s="154"/>
      <c r="AD90" s="154"/>
      <c r="AE90" s="154"/>
    </row>
    <row r="91" spans="1:65" s="2" customFormat="1" ht="22.9" customHeight="1">
      <c r="A91" s="37"/>
      <c r="B91" s="38"/>
      <c r="C91" s="78" t="s">
        <v>188</v>
      </c>
      <c r="D91" s="39"/>
      <c r="E91" s="39"/>
      <c r="F91" s="39"/>
      <c r="G91" s="39"/>
      <c r="H91" s="39"/>
      <c r="I91" s="39"/>
      <c r="J91" s="160">
        <f>BK91</f>
        <v>0</v>
      </c>
      <c r="K91" s="39"/>
      <c r="L91" s="42"/>
      <c r="M91" s="74"/>
      <c r="N91" s="161"/>
      <c r="O91" s="75"/>
      <c r="P91" s="162">
        <f>SUM(P92:P101)</f>
        <v>0</v>
      </c>
      <c r="Q91" s="75"/>
      <c r="R91" s="162">
        <f>SUM(R92:R101)</f>
        <v>0</v>
      </c>
      <c r="S91" s="75"/>
      <c r="T91" s="163">
        <f>SUM(T92:T101)</f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72</v>
      </c>
      <c r="AU91" s="20" t="s">
        <v>143</v>
      </c>
      <c r="BK91" s="164">
        <f>SUM(BK92:BK101)</f>
        <v>0</v>
      </c>
    </row>
    <row r="92" spans="1:65" s="2" customFormat="1" ht="37.9" customHeight="1">
      <c r="A92" s="37"/>
      <c r="B92" s="38"/>
      <c r="C92" s="181" t="s">
        <v>80</v>
      </c>
      <c r="D92" s="181" t="s">
        <v>193</v>
      </c>
      <c r="E92" s="182" t="s">
        <v>6020</v>
      </c>
      <c r="F92" s="183" t="s">
        <v>6092</v>
      </c>
      <c r="G92" s="184" t="s">
        <v>3025</v>
      </c>
      <c r="H92" s="185">
        <v>1</v>
      </c>
      <c r="I92" s="186"/>
      <c r="J92" s="187">
        <f>ROUND(I92*H92,2)</f>
        <v>0</v>
      </c>
      <c r="K92" s="183" t="s">
        <v>19</v>
      </c>
      <c r="L92" s="42"/>
      <c r="M92" s="188" t="s">
        <v>19</v>
      </c>
      <c r="N92" s="189" t="s">
        <v>44</v>
      </c>
      <c r="O92" s="67"/>
      <c r="P92" s="190">
        <f>O92*H92</f>
        <v>0</v>
      </c>
      <c r="Q92" s="190">
        <v>0</v>
      </c>
      <c r="R92" s="190">
        <f>Q92*H92</f>
        <v>0</v>
      </c>
      <c r="S92" s="190">
        <v>0</v>
      </c>
      <c r="T92" s="191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2" t="s">
        <v>668</v>
      </c>
      <c r="AT92" s="192" t="s">
        <v>193</v>
      </c>
      <c r="AU92" s="192" t="s">
        <v>73</v>
      </c>
      <c r="AY92" s="20" t="s">
        <v>191</v>
      </c>
      <c r="BE92" s="193">
        <f>IF(N92="základní",J92,0)</f>
        <v>0</v>
      </c>
      <c r="BF92" s="193">
        <f>IF(N92="snížená",J92,0)</f>
        <v>0</v>
      </c>
      <c r="BG92" s="193">
        <f>IF(N92="zákl. přenesená",J92,0)</f>
        <v>0</v>
      </c>
      <c r="BH92" s="193">
        <f>IF(N92="sníž. přenesená",J92,0)</f>
        <v>0</v>
      </c>
      <c r="BI92" s="193">
        <f>IF(N92="nulová",J92,0)</f>
        <v>0</v>
      </c>
      <c r="BJ92" s="20" t="s">
        <v>80</v>
      </c>
      <c r="BK92" s="193">
        <f>ROUND(I92*H92,2)</f>
        <v>0</v>
      </c>
      <c r="BL92" s="20" t="s">
        <v>668</v>
      </c>
      <c r="BM92" s="192" t="s">
        <v>6093</v>
      </c>
    </row>
    <row r="93" spans="1:65" s="2" customFormat="1" ht="87.75">
      <c r="A93" s="37"/>
      <c r="B93" s="38"/>
      <c r="C93" s="39"/>
      <c r="D93" s="194" t="s">
        <v>199</v>
      </c>
      <c r="E93" s="39"/>
      <c r="F93" s="195" t="s">
        <v>6094</v>
      </c>
      <c r="G93" s="39"/>
      <c r="H93" s="39"/>
      <c r="I93" s="196"/>
      <c r="J93" s="39"/>
      <c r="K93" s="39"/>
      <c r="L93" s="42"/>
      <c r="M93" s="197"/>
      <c r="N93" s="198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199</v>
      </c>
      <c r="AU93" s="20" t="s">
        <v>73</v>
      </c>
    </row>
    <row r="94" spans="1:65" s="2" customFormat="1" ht="37.9" customHeight="1">
      <c r="A94" s="37"/>
      <c r="B94" s="38"/>
      <c r="C94" s="181" t="s">
        <v>82</v>
      </c>
      <c r="D94" s="181" t="s">
        <v>193</v>
      </c>
      <c r="E94" s="182" t="s">
        <v>6024</v>
      </c>
      <c r="F94" s="183" t="s">
        <v>6095</v>
      </c>
      <c r="G94" s="184" t="s">
        <v>3025</v>
      </c>
      <c r="H94" s="185">
        <v>1</v>
      </c>
      <c r="I94" s="186"/>
      <c r="J94" s="187">
        <f>ROUND(I94*H94,2)</f>
        <v>0</v>
      </c>
      <c r="K94" s="183" t="s">
        <v>19</v>
      </c>
      <c r="L94" s="42"/>
      <c r="M94" s="188" t="s">
        <v>19</v>
      </c>
      <c r="N94" s="189" t="s">
        <v>44</v>
      </c>
      <c r="O94" s="67"/>
      <c r="P94" s="190">
        <f>O94*H94</f>
        <v>0</v>
      </c>
      <c r="Q94" s="190">
        <v>0</v>
      </c>
      <c r="R94" s="190">
        <f>Q94*H94</f>
        <v>0</v>
      </c>
      <c r="S94" s="190">
        <v>0</v>
      </c>
      <c r="T94" s="191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2" t="s">
        <v>668</v>
      </c>
      <c r="AT94" s="192" t="s">
        <v>193</v>
      </c>
      <c r="AU94" s="192" t="s">
        <v>73</v>
      </c>
      <c r="AY94" s="20" t="s">
        <v>191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0" t="s">
        <v>80</v>
      </c>
      <c r="BK94" s="193">
        <f>ROUND(I94*H94,2)</f>
        <v>0</v>
      </c>
      <c r="BL94" s="20" t="s">
        <v>668</v>
      </c>
      <c r="BM94" s="192" t="s">
        <v>6096</v>
      </c>
    </row>
    <row r="95" spans="1:65" s="2" customFormat="1" ht="39">
      <c r="A95" s="37"/>
      <c r="B95" s="38"/>
      <c r="C95" s="39"/>
      <c r="D95" s="194" t="s">
        <v>199</v>
      </c>
      <c r="E95" s="39"/>
      <c r="F95" s="195" t="s">
        <v>6097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199</v>
      </c>
      <c r="AU95" s="20" t="s">
        <v>73</v>
      </c>
    </row>
    <row r="96" spans="1:65" s="2" customFormat="1" ht="37.9" customHeight="1">
      <c r="A96" s="37"/>
      <c r="B96" s="38"/>
      <c r="C96" s="181" t="s">
        <v>96</v>
      </c>
      <c r="D96" s="181" t="s">
        <v>193</v>
      </c>
      <c r="E96" s="182" t="s">
        <v>6028</v>
      </c>
      <c r="F96" s="183" t="s">
        <v>6098</v>
      </c>
      <c r="G96" s="184" t="s">
        <v>3025</v>
      </c>
      <c r="H96" s="185">
        <v>1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668</v>
      </c>
      <c r="AT96" s="192" t="s">
        <v>193</v>
      </c>
      <c r="AU96" s="192" t="s">
        <v>73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668</v>
      </c>
      <c r="BM96" s="192" t="s">
        <v>6099</v>
      </c>
    </row>
    <row r="97" spans="1:65" s="2" customFormat="1" ht="39">
      <c r="A97" s="37"/>
      <c r="B97" s="38"/>
      <c r="C97" s="39"/>
      <c r="D97" s="194" t="s">
        <v>199</v>
      </c>
      <c r="E97" s="39"/>
      <c r="F97" s="195" t="s">
        <v>6100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73</v>
      </c>
    </row>
    <row r="98" spans="1:65" s="2" customFormat="1" ht="37.9" customHeight="1">
      <c r="A98" s="37"/>
      <c r="B98" s="38"/>
      <c r="C98" s="181" t="s">
        <v>197</v>
      </c>
      <c r="D98" s="181" t="s">
        <v>193</v>
      </c>
      <c r="E98" s="182" t="s">
        <v>6031</v>
      </c>
      <c r="F98" s="183" t="s">
        <v>6101</v>
      </c>
      <c r="G98" s="184" t="s">
        <v>3025</v>
      </c>
      <c r="H98" s="185">
        <v>1</v>
      </c>
      <c r="I98" s="186"/>
      <c r="J98" s="187">
        <f>ROUND(I98*H98,2)</f>
        <v>0</v>
      </c>
      <c r="K98" s="183" t="s">
        <v>19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668</v>
      </c>
      <c r="AT98" s="192" t="s">
        <v>193</v>
      </c>
      <c r="AU98" s="192" t="s">
        <v>73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668</v>
      </c>
      <c r="BM98" s="192" t="s">
        <v>6102</v>
      </c>
    </row>
    <row r="99" spans="1:65" s="2" customFormat="1" ht="58.5">
      <c r="A99" s="37"/>
      <c r="B99" s="38"/>
      <c r="C99" s="39"/>
      <c r="D99" s="194" t="s">
        <v>199</v>
      </c>
      <c r="E99" s="39"/>
      <c r="F99" s="195" t="s">
        <v>6103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73</v>
      </c>
    </row>
    <row r="100" spans="1:65" s="2" customFormat="1" ht="37.9" customHeight="1">
      <c r="A100" s="37"/>
      <c r="B100" s="38"/>
      <c r="C100" s="181" t="s">
        <v>216</v>
      </c>
      <c r="D100" s="181" t="s">
        <v>193</v>
      </c>
      <c r="E100" s="182" t="s">
        <v>6035</v>
      </c>
      <c r="F100" s="183" t="s">
        <v>6104</v>
      </c>
      <c r="G100" s="184" t="s">
        <v>3025</v>
      </c>
      <c r="H100" s="185">
        <v>1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668</v>
      </c>
      <c r="AT100" s="192" t="s">
        <v>193</v>
      </c>
      <c r="AU100" s="192" t="s">
        <v>73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668</v>
      </c>
      <c r="BM100" s="192" t="s">
        <v>6105</v>
      </c>
    </row>
    <row r="101" spans="1:65" s="2" customFormat="1" ht="48.75">
      <c r="A101" s="37"/>
      <c r="B101" s="38"/>
      <c r="C101" s="39"/>
      <c r="D101" s="194" t="s">
        <v>199</v>
      </c>
      <c r="E101" s="39"/>
      <c r="F101" s="195" t="s">
        <v>6106</v>
      </c>
      <c r="G101" s="39"/>
      <c r="H101" s="39"/>
      <c r="I101" s="196"/>
      <c r="J101" s="39"/>
      <c r="K101" s="39"/>
      <c r="L101" s="42"/>
      <c r="M101" s="245"/>
      <c r="N101" s="246"/>
      <c r="O101" s="247"/>
      <c r="P101" s="247"/>
      <c r="Q101" s="247"/>
      <c r="R101" s="247"/>
      <c r="S101" s="247"/>
      <c r="T101" s="24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73</v>
      </c>
    </row>
    <row r="102" spans="1:65" s="2" customFormat="1" ht="6.95" customHeight="1">
      <c r="A102" s="37"/>
      <c r="B102" s="50"/>
      <c r="C102" s="51"/>
      <c r="D102" s="51"/>
      <c r="E102" s="51"/>
      <c r="F102" s="51"/>
      <c r="G102" s="51"/>
      <c r="H102" s="51"/>
      <c r="I102" s="51"/>
      <c r="J102" s="51"/>
      <c r="K102" s="51"/>
      <c r="L102" s="42"/>
      <c r="M102" s="37"/>
      <c r="O102" s="37"/>
      <c r="P102" s="37"/>
      <c r="Q102" s="37"/>
      <c r="R102" s="37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</sheetData>
  <sheetProtection algorithmName="SHA-512" hashValue="UurVQJT81jVeEjepFwTOmr6aNt6lYkqRhbCAt+YTHQHlpEbi8DI2ST6hTpdvXh+hRjkbVA/54XMLGRHE7fBrxQ==" saltValue="JAXXC9cz4udpAbq7sZ6owhAxfyMUW4P1BD+fVBaMHbOtB9KiS7U09wgF5GaC5a9qxUV6sA7a6tcwB1C7eaLFfQ==" spinCount="100000" sheet="1" objects="1" scenarios="1" formatColumns="0" formatRows="0" autoFilter="0"/>
  <autoFilter ref="C90:K101" xr:uid="{00000000-0009-0000-0000-00000B000000}"/>
  <mergeCells count="15">
    <mergeCell ref="E77:H77"/>
    <mergeCell ref="E81:H81"/>
    <mergeCell ref="E79:H79"/>
    <mergeCell ref="E83:H83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9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5766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6107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ROUND(J92,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ROUND((SUM(BE92:BE97)),  2)</f>
        <v>0</v>
      </c>
      <c r="G37" s="37"/>
      <c r="H37" s="37"/>
      <c r="I37" s="127">
        <v>0.21</v>
      </c>
      <c r="J37" s="126">
        <f>ROUND(((SUM(BE92:BE97))*I37),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ROUND((SUM(BF92:BF97)),  2)</f>
        <v>0</v>
      </c>
      <c r="G38" s="37"/>
      <c r="H38" s="37"/>
      <c r="I38" s="127">
        <v>0.12</v>
      </c>
      <c r="J38" s="126">
        <f>ROUND(((SUM(BF92:BF97))*I38),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ROUND((SUM(BG92:BG97)),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ROUND((SUM(BH92:BH97)),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ROUND((SUM(BI92:BI97)),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5766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D.2.6 - Ostatní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J92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6108</v>
      </c>
      <c r="E68" s="146"/>
      <c r="F68" s="146"/>
      <c r="G68" s="146"/>
      <c r="H68" s="146"/>
      <c r="I68" s="146"/>
      <c r="J68" s="147">
        <f>J93</f>
        <v>0</v>
      </c>
      <c r="K68" s="144"/>
      <c r="L68" s="148"/>
    </row>
    <row r="69" spans="1:47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47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47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24.95" customHeight="1">
      <c r="A75" s="37"/>
      <c r="B75" s="38"/>
      <c r="C75" s="26" t="s">
        <v>176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47" s="2" customFormat="1" ht="16.5" customHeight="1">
      <c r="A78" s="37"/>
      <c r="B78" s="38"/>
      <c r="C78" s="39"/>
      <c r="D78" s="39"/>
      <c r="E78" s="399" t="str">
        <f>E7</f>
        <v>Rekonstrukce plaveckého bazénu ZŠ a MŠ Weberova</v>
      </c>
      <c r="F78" s="400"/>
      <c r="G78" s="400"/>
      <c r="H78" s="400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47" s="1" customFormat="1" ht="12" customHeight="1">
      <c r="B79" s="24"/>
      <c r="C79" s="32" t="s">
        <v>136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47" s="1" customFormat="1" ht="16.5" customHeight="1">
      <c r="B80" s="24"/>
      <c r="C80" s="25"/>
      <c r="D80" s="25"/>
      <c r="E80" s="399" t="s">
        <v>137</v>
      </c>
      <c r="F80" s="359"/>
      <c r="G80" s="359"/>
      <c r="H80" s="359"/>
      <c r="I80" s="25"/>
      <c r="J80" s="25"/>
      <c r="K80" s="25"/>
      <c r="L80" s="23"/>
    </row>
    <row r="81" spans="1:65" s="1" customFormat="1" ht="12" customHeight="1">
      <c r="B81" s="24"/>
      <c r="C81" s="32" t="s">
        <v>138</v>
      </c>
      <c r="D81" s="25"/>
      <c r="E81" s="25"/>
      <c r="F81" s="25"/>
      <c r="G81" s="25"/>
      <c r="H81" s="25"/>
      <c r="I81" s="25"/>
      <c r="J81" s="25"/>
      <c r="K81" s="25"/>
      <c r="L81" s="23"/>
    </row>
    <row r="82" spans="1:65" s="2" customFormat="1" ht="16.5" customHeight="1">
      <c r="A82" s="37"/>
      <c r="B82" s="38"/>
      <c r="C82" s="39"/>
      <c r="D82" s="39"/>
      <c r="E82" s="403" t="s">
        <v>5766</v>
      </c>
      <c r="F82" s="401"/>
      <c r="G82" s="401"/>
      <c r="H82" s="401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2" customHeight="1">
      <c r="A83" s="37"/>
      <c r="B83" s="38"/>
      <c r="C83" s="32" t="s">
        <v>2968</v>
      </c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6.5" customHeight="1">
      <c r="A84" s="37"/>
      <c r="B84" s="38"/>
      <c r="C84" s="39"/>
      <c r="D84" s="39"/>
      <c r="E84" s="352" t="str">
        <f>E13</f>
        <v>D.2.6 - Ostatní</v>
      </c>
      <c r="F84" s="401"/>
      <c r="G84" s="401"/>
      <c r="H84" s="401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2" customHeight="1">
      <c r="A86" s="37"/>
      <c r="B86" s="38"/>
      <c r="C86" s="32" t="s">
        <v>21</v>
      </c>
      <c r="D86" s="39"/>
      <c r="E86" s="39"/>
      <c r="F86" s="30" t="str">
        <f>F16</f>
        <v>areál ZŠ a MŠ Weberova v Praze 5-Košířích</v>
      </c>
      <c r="G86" s="39"/>
      <c r="H86" s="39"/>
      <c r="I86" s="32" t="s">
        <v>23</v>
      </c>
      <c r="J86" s="62" t="str">
        <f>IF(J16="","",J16)</f>
        <v>Vyplň údaj</v>
      </c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40.15" customHeight="1">
      <c r="A88" s="37"/>
      <c r="B88" s="38"/>
      <c r="C88" s="32" t="s">
        <v>24</v>
      </c>
      <c r="D88" s="39"/>
      <c r="E88" s="39"/>
      <c r="F88" s="30" t="str">
        <f>E19</f>
        <v>Městská část Praha 5, nám. 14. října 4, Praha 5</v>
      </c>
      <c r="G88" s="39"/>
      <c r="H88" s="39"/>
      <c r="I88" s="32" t="s">
        <v>31</v>
      </c>
      <c r="J88" s="35" t="str">
        <f>E25</f>
        <v>Atelier 11 Hradec Králové s.r.o., Jižní 870/2</v>
      </c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5.2" customHeight="1">
      <c r="A89" s="37"/>
      <c r="B89" s="38"/>
      <c r="C89" s="32" t="s">
        <v>29</v>
      </c>
      <c r="D89" s="39"/>
      <c r="E89" s="39"/>
      <c r="F89" s="30" t="str">
        <f>IF(E22="","",E22)</f>
        <v>Vyplň údaj</v>
      </c>
      <c r="G89" s="39"/>
      <c r="H89" s="39"/>
      <c r="I89" s="32" t="s">
        <v>35</v>
      </c>
      <c r="J89" s="35" t="str">
        <f>E28</f>
        <v xml:space="preserve"> 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0.3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11" customFormat="1" ht="29.25" customHeight="1">
      <c r="A91" s="154"/>
      <c r="B91" s="155"/>
      <c r="C91" s="156" t="s">
        <v>177</v>
      </c>
      <c r="D91" s="157" t="s">
        <v>58</v>
      </c>
      <c r="E91" s="157" t="s">
        <v>54</v>
      </c>
      <c r="F91" s="157" t="s">
        <v>55</v>
      </c>
      <c r="G91" s="157" t="s">
        <v>178</v>
      </c>
      <c r="H91" s="157" t="s">
        <v>179</v>
      </c>
      <c r="I91" s="157" t="s">
        <v>180</v>
      </c>
      <c r="J91" s="157" t="s">
        <v>142</v>
      </c>
      <c r="K91" s="158" t="s">
        <v>181</v>
      </c>
      <c r="L91" s="159"/>
      <c r="M91" s="71" t="s">
        <v>19</v>
      </c>
      <c r="N91" s="72" t="s">
        <v>43</v>
      </c>
      <c r="O91" s="72" t="s">
        <v>182</v>
      </c>
      <c r="P91" s="72" t="s">
        <v>183</v>
      </c>
      <c r="Q91" s="72" t="s">
        <v>184</v>
      </c>
      <c r="R91" s="72" t="s">
        <v>185</v>
      </c>
      <c r="S91" s="72" t="s">
        <v>186</v>
      </c>
      <c r="T91" s="73" t="s">
        <v>187</v>
      </c>
      <c r="U91" s="154"/>
      <c r="V91" s="154"/>
      <c r="W91" s="154"/>
      <c r="X91" s="154"/>
      <c r="Y91" s="154"/>
      <c r="Z91" s="154"/>
      <c r="AA91" s="154"/>
      <c r="AB91" s="154"/>
      <c r="AC91" s="154"/>
      <c r="AD91" s="154"/>
      <c r="AE91" s="154"/>
    </row>
    <row r="92" spans="1:65" s="2" customFormat="1" ht="22.9" customHeight="1">
      <c r="A92" s="37"/>
      <c r="B92" s="38"/>
      <c r="C92" s="78" t="s">
        <v>188</v>
      </c>
      <c r="D92" s="39"/>
      <c r="E92" s="39"/>
      <c r="F92" s="39"/>
      <c r="G92" s="39"/>
      <c r="H92" s="39"/>
      <c r="I92" s="39"/>
      <c r="J92" s="160">
        <f>BK92</f>
        <v>0</v>
      </c>
      <c r="K92" s="39"/>
      <c r="L92" s="42"/>
      <c r="M92" s="74"/>
      <c r="N92" s="161"/>
      <c r="O92" s="75"/>
      <c r="P92" s="162">
        <f>P93</f>
        <v>0</v>
      </c>
      <c r="Q92" s="75"/>
      <c r="R92" s="162">
        <f>R93</f>
        <v>0</v>
      </c>
      <c r="S92" s="75"/>
      <c r="T92" s="163">
        <f>T93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T92" s="20" t="s">
        <v>72</v>
      </c>
      <c r="AU92" s="20" t="s">
        <v>143</v>
      </c>
      <c r="BK92" s="164">
        <f>BK93</f>
        <v>0</v>
      </c>
    </row>
    <row r="93" spans="1:65" s="12" customFormat="1" ht="25.9" customHeight="1">
      <c r="B93" s="165"/>
      <c r="C93" s="166"/>
      <c r="D93" s="167" t="s">
        <v>72</v>
      </c>
      <c r="E93" s="168" t="s">
        <v>6109</v>
      </c>
      <c r="F93" s="168" t="s">
        <v>125</v>
      </c>
      <c r="G93" s="166"/>
      <c r="H93" s="166"/>
      <c r="I93" s="169"/>
      <c r="J93" s="170">
        <f>BK93</f>
        <v>0</v>
      </c>
      <c r="K93" s="166"/>
      <c r="L93" s="171"/>
      <c r="M93" s="172"/>
      <c r="N93" s="173"/>
      <c r="O93" s="173"/>
      <c r="P93" s="174">
        <f>SUM(P94:P97)</f>
        <v>0</v>
      </c>
      <c r="Q93" s="173"/>
      <c r="R93" s="174">
        <f>SUM(R94:R97)</f>
        <v>0</v>
      </c>
      <c r="S93" s="173"/>
      <c r="T93" s="175">
        <f>SUM(T94:T97)</f>
        <v>0</v>
      </c>
      <c r="AR93" s="176" t="s">
        <v>197</v>
      </c>
      <c r="AT93" s="177" t="s">
        <v>72</v>
      </c>
      <c r="AU93" s="177" t="s">
        <v>73</v>
      </c>
      <c r="AY93" s="176" t="s">
        <v>191</v>
      </c>
      <c r="BK93" s="178">
        <f>SUM(BK94:BK97)</f>
        <v>0</v>
      </c>
    </row>
    <row r="94" spans="1:65" s="2" customFormat="1" ht="16.5" customHeight="1">
      <c r="A94" s="37"/>
      <c r="B94" s="38"/>
      <c r="C94" s="181" t="s">
        <v>80</v>
      </c>
      <c r="D94" s="181" t="s">
        <v>193</v>
      </c>
      <c r="E94" s="182" t="s">
        <v>6110</v>
      </c>
      <c r="F94" s="183" t="s">
        <v>6111</v>
      </c>
      <c r="G94" s="184" t="s">
        <v>1787</v>
      </c>
      <c r="H94" s="185">
        <v>1</v>
      </c>
      <c r="I94" s="186"/>
      <c r="J94" s="187">
        <f>ROUND(I94*H94,2)</f>
        <v>0</v>
      </c>
      <c r="K94" s="183" t="s">
        <v>19</v>
      </c>
      <c r="L94" s="42"/>
      <c r="M94" s="188" t="s">
        <v>19</v>
      </c>
      <c r="N94" s="189" t="s">
        <v>44</v>
      </c>
      <c r="O94" s="67"/>
      <c r="P94" s="190">
        <f>O94*H94</f>
        <v>0</v>
      </c>
      <c r="Q94" s="190">
        <v>0</v>
      </c>
      <c r="R94" s="190">
        <f>Q94*H94</f>
        <v>0</v>
      </c>
      <c r="S94" s="190">
        <v>0</v>
      </c>
      <c r="T94" s="191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2" t="s">
        <v>3550</v>
      </c>
      <c r="AT94" s="192" t="s">
        <v>193</v>
      </c>
      <c r="AU94" s="192" t="s">
        <v>80</v>
      </c>
      <c r="AY94" s="20" t="s">
        <v>191</v>
      </c>
      <c r="BE94" s="193">
        <f>IF(N94="základní",J94,0)</f>
        <v>0</v>
      </c>
      <c r="BF94" s="193">
        <f>IF(N94="snížená",J94,0)</f>
        <v>0</v>
      </c>
      <c r="BG94" s="193">
        <f>IF(N94="zákl. přenesená",J94,0)</f>
        <v>0</v>
      </c>
      <c r="BH94" s="193">
        <f>IF(N94="sníž. přenesená",J94,0)</f>
        <v>0</v>
      </c>
      <c r="BI94" s="193">
        <f>IF(N94="nulová",J94,0)</f>
        <v>0</v>
      </c>
      <c r="BJ94" s="20" t="s">
        <v>80</v>
      </c>
      <c r="BK94" s="193">
        <f>ROUND(I94*H94,2)</f>
        <v>0</v>
      </c>
      <c r="BL94" s="20" t="s">
        <v>3550</v>
      </c>
      <c r="BM94" s="192" t="s">
        <v>6112</v>
      </c>
    </row>
    <row r="95" spans="1:65" s="2" customFormat="1" ht="11.25">
      <c r="A95" s="37"/>
      <c r="B95" s="38"/>
      <c r="C95" s="39"/>
      <c r="D95" s="194" t="s">
        <v>199</v>
      </c>
      <c r="E95" s="39"/>
      <c r="F95" s="195" t="s">
        <v>6111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199</v>
      </c>
      <c r="AU95" s="20" t="s">
        <v>80</v>
      </c>
    </row>
    <row r="96" spans="1:65" s="2" customFormat="1" ht="37.9" customHeight="1">
      <c r="A96" s="37"/>
      <c r="B96" s="38"/>
      <c r="C96" s="181" t="s">
        <v>82</v>
      </c>
      <c r="D96" s="181" t="s">
        <v>193</v>
      </c>
      <c r="E96" s="182" t="s">
        <v>6113</v>
      </c>
      <c r="F96" s="183" t="s">
        <v>6114</v>
      </c>
      <c r="G96" s="184" t="s">
        <v>1787</v>
      </c>
      <c r="H96" s="185">
        <v>1</v>
      </c>
      <c r="I96" s="186"/>
      <c r="J96" s="187">
        <f>ROUND(I96*H96,2)</f>
        <v>0</v>
      </c>
      <c r="K96" s="183" t="s">
        <v>19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3550</v>
      </c>
      <c r="AT96" s="192" t="s">
        <v>193</v>
      </c>
      <c r="AU96" s="192" t="s">
        <v>80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3550</v>
      </c>
      <c r="BM96" s="192" t="s">
        <v>6115</v>
      </c>
    </row>
    <row r="97" spans="1:47" s="2" customFormat="1" ht="19.5">
      <c r="A97" s="37"/>
      <c r="B97" s="38"/>
      <c r="C97" s="39"/>
      <c r="D97" s="194" t="s">
        <v>199</v>
      </c>
      <c r="E97" s="39"/>
      <c r="F97" s="195" t="s">
        <v>6114</v>
      </c>
      <c r="G97" s="39"/>
      <c r="H97" s="39"/>
      <c r="I97" s="196"/>
      <c r="J97" s="39"/>
      <c r="K97" s="39"/>
      <c r="L97" s="42"/>
      <c r="M97" s="245"/>
      <c r="N97" s="246"/>
      <c r="O97" s="247"/>
      <c r="P97" s="247"/>
      <c r="Q97" s="247"/>
      <c r="R97" s="247"/>
      <c r="S97" s="247"/>
      <c r="T97" s="24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80</v>
      </c>
    </row>
    <row r="98" spans="1:47" s="2" customFormat="1" ht="6.95" customHeight="1">
      <c r="A98" s="37"/>
      <c r="B98" s="50"/>
      <c r="C98" s="51"/>
      <c r="D98" s="51"/>
      <c r="E98" s="51"/>
      <c r="F98" s="51"/>
      <c r="G98" s="51"/>
      <c r="H98" s="51"/>
      <c r="I98" s="51"/>
      <c r="J98" s="51"/>
      <c r="K98" s="51"/>
      <c r="L98" s="42"/>
      <c r="M98" s="37"/>
      <c r="O98" s="37"/>
      <c r="P98" s="37"/>
      <c r="Q98" s="37"/>
      <c r="R98" s="3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</sheetData>
  <sheetProtection algorithmName="SHA-512" hashValue="eVSkkui0d94naWqNx1GjfI5ChjHZjHCEUKlaT7sEWKP+4zf1Elk5bw2+O4ics8e4AYRtNQLgtitdFJhmp+sQTw==" saltValue="qO5tzth6v+FFB+d1nB+70nQBYKyNFBWRR4zetgYflirsDbjEV8BqfHxvS9k93q0PTbnBnLBEWvWfr8ZH7R6Hhg==" spinCount="100000" sheet="1" objects="1" scenarios="1" formatColumns="0" formatRows="0" autoFilter="0"/>
  <autoFilter ref="C91:K97" xr:uid="{00000000-0009-0000-0000-00000C000000}"/>
  <mergeCells count="15">
    <mergeCell ref="E78:H78"/>
    <mergeCell ref="E82:H82"/>
    <mergeCell ref="E80:H80"/>
    <mergeCell ref="E84:H8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43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128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6116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">
        <v>36</v>
      </c>
      <c r="F26" s="37"/>
      <c r="G26" s="37"/>
      <c r="H26" s="37"/>
      <c r="I26" s="115" t="s">
        <v>28</v>
      </c>
      <c r="J26" s="106" t="s">
        <v>19</v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ROUND(J93,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ROUND((SUM(BE93:BE438)),  2)</f>
        <v>0</v>
      </c>
      <c r="G35" s="37"/>
      <c r="H35" s="37"/>
      <c r="I35" s="127">
        <v>0.21</v>
      </c>
      <c r="J35" s="126">
        <f>ROUND(((SUM(BE93:BE438))*I35),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ROUND((SUM(BF93:BF438)),  2)</f>
        <v>0</v>
      </c>
      <c r="G36" s="37"/>
      <c r="H36" s="37"/>
      <c r="I36" s="127">
        <v>0.12</v>
      </c>
      <c r="J36" s="126">
        <f>ROUND(((SUM(BF93:BF438))*I36),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ROUND((SUM(BG93:BG438)),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ROUND((SUM(BH93:BH438)),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ROUND((SUM(BI93:BI438)),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D.2.3 - Přípojky kanalizace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J94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J95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J263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J284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150</v>
      </c>
      <c r="E68" s="151"/>
      <c r="F68" s="151"/>
      <c r="G68" s="151"/>
      <c r="H68" s="151"/>
      <c r="I68" s="151"/>
      <c r="J68" s="152">
        <f>J319</f>
        <v>0</v>
      </c>
      <c r="K68" s="100"/>
      <c r="L68" s="153"/>
    </row>
    <row r="69" spans="1:31" s="10" customFormat="1" ht="19.899999999999999" customHeight="1">
      <c r="B69" s="149"/>
      <c r="C69" s="100"/>
      <c r="D69" s="150" t="s">
        <v>151</v>
      </c>
      <c r="E69" s="151"/>
      <c r="F69" s="151"/>
      <c r="G69" s="151"/>
      <c r="H69" s="151"/>
      <c r="I69" s="151"/>
      <c r="J69" s="152">
        <f>J396</f>
        <v>0</v>
      </c>
      <c r="K69" s="100"/>
      <c r="L69" s="153"/>
    </row>
    <row r="70" spans="1:31" s="10" customFormat="1" ht="19.899999999999999" customHeight="1">
      <c r="B70" s="149"/>
      <c r="C70" s="100"/>
      <c r="D70" s="150" t="s">
        <v>154</v>
      </c>
      <c r="E70" s="151"/>
      <c r="F70" s="151"/>
      <c r="G70" s="151"/>
      <c r="H70" s="151"/>
      <c r="I70" s="151"/>
      <c r="J70" s="152">
        <f>J412</f>
        <v>0</v>
      </c>
      <c r="K70" s="100"/>
      <c r="L70" s="153"/>
    </row>
    <row r="71" spans="1:31" s="10" customFormat="1" ht="19.899999999999999" customHeight="1">
      <c r="B71" s="149"/>
      <c r="C71" s="100"/>
      <c r="D71" s="150" t="s">
        <v>155</v>
      </c>
      <c r="E71" s="151"/>
      <c r="F71" s="151"/>
      <c r="G71" s="151"/>
      <c r="H71" s="151"/>
      <c r="I71" s="151"/>
      <c r="J71" s="152">
        <f>J431</f>
        <v>0</v>
      </c>
      <c r="K71" s="100"/>
      <c r="L71" s="153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176</v>
      </c>
      <c r="D78" s="39"/>
      <c r="E78" s="39"/>
      <c r="F78" s="39"/>
      <c r="G78" s="39"/>
      <c r="H78" s="39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399" t="str">
        <f>E7</f>
        <v>Rekonstrukce plaveckého bazénu ZŠ a MŠ Weberova</v>
      </c>
      <c r="F81" s="400"/>
      <c r="G81" s="400"/>
      <c r="H81" s="400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136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399" t="s">
        <v>137</v>
      </c>
      <c r="F83" s="401"/>
      <c r="G83" s="401"/>
      <c r="H83" s="401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138</v>
      </c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52" t="str">
        <f>E11</f>
        <v>D.2.3 - Přípojky kanalizace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21</v>
      </c>
      <c r="D87" s="39"/>
      <c r="E87" s="39"/>
      <c r="F87" s="30" t="str">
        <f>F14</f>
        <v>areál ZŠ a MŠ Weberova v Praze 5-Košířích</v>
      </c>
      <c r="G87" s="39"/>
      <c r="H87" s="39"/>
      <c r="I87" s="32" t="s">
        <v>23</v>
      </c>
      <c r="J87" s="62" t="str">
        <f>IF(J14="","",J14)</f>
        <v>Vyplň údaj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40.15" customHeight="1">
      <c r="A89" s="37"/>
      <c r="B89" s="38"/>
      <c r="C89" s="32" t="s">
        <v>24</v>
      </c>
      <c r="D89" s="39"/>
      <c r="E89" s="39"/>
      <c r="F89" s="30" t="str">
        <f>E17</f>
        <v>Městská část Praha 5, nám. 14. října 4, Praha 5</v>
      </c>
      <c r="G89" s="39"/>
      <c r="H89" s="39"/>
      <c r="I89" s="32" t="s">
        <v>31</v>
      </c>
      <c r="J89" s="35" t="str">
        <f>E23</f>
        <v>Atelier 11 Hradec Králové s.r.o., Jižní 870/2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29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4"/>
      <c r="B92" s="155"/>
      <c r="C92" s="156" t="s">
        <v>177</v>
      </c>
      <c r="D92" s="157" t="s">
        <v>58</v>
      </c>
      <c r="E92" s="157" t="s">
        <v>54</v>
      </c>
      <c r="F92" s="157" t="s">
        <v>55</v>
      </c>
      <c r="G92" s="157" t="s">
        <v>178</v>
      </c>
      <c r="H92" s="157" t="s">
        <v>179</v>
      </c>
      <c r="I92" s="157" t="s">
        <v>180</v>
      </c>
      <c r="J92" s="157" t="s">
        <v>142</v>
      </c>
      <c r="K92" s="158" t="s">
        <v>181</v>
      </c>
      <c r="L92" s="159"/>
      <c r="M92" s="71" t="s">
        <v>19</v>
      </c>
      <c r="N92" s="72" t="s">
        <v>43</v>
      </c>
      <c r="O92" s="72" t="s">
        <v>182</v>
      </c>
      <c r="P92" s="72" t="s">
        <v>183</v>
      </c>
      <c r="Q92" s="72" t="s">
        <v>184</v>
      </c>
      <c r="R92" s="72" t="s">
        <v>185</v>
      </c>
      <c r="S92" s="72" t="s">
        <v>186</v>
      </c>
      <c r="T92" s="73" t="s">
        <v>187</v>
      </c>
      <c r="U92" s="154"/>
      <c r="V92" s="154"/>
      <c r="W92" s="154"/>
      <c r="X92" s="154"/>
      <c r="Y92" s="154"/>
      <c r="Z92" s="154"/>
      <c r="AA92" s="154"/>
      <c r="AB92" s="154"/>
      <c r="AC92" s="154"/>
      <c r="AD92" s="154"/>
      <c r="AE92" s="154"/>
    </row>
    <row r="93" spans="1:65" s="2" customFormat="1" ht="22.9" customHeight="1">
      <c r="A93" s="37"/>
      <c r="B93" s="38"/>
      <c r="C93" s="78" t="s">
        <v>188</v>
      </c>
      <c r="D93" s="39"/>
      <c r="E93" s="39"/>
      <c r="F93" s="39"/>
      <c r="G93" s="39"/>
      <c r="H93" s="39"/>
      <c r="I93" s="39"/>
      <c r="J93" s="160">
        <f>BK93</f>
        <v>0</v>
      </c>
      <c r="K93" s="39"/>
      <c r="L93" s="42"/>
      <c r="M93" s="74"/>
      <c r="N93" s="161"/>
      <c r="O93" s="75"/>
      <c r="P93" s="162">
        <f>P94</f>
        <v>0</v>
      </c>
      <c r="Q93" s="75"/>
      <c r="R93" s="162">
        <f>R94</f>
        <v>131.13875230000002</v>
      </c>
      <c r="S93" s="75"/>
      <c r="T93" s="163">
        <f>T94</f>
        <v>119.65659000000001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143</v>
      </c>
      <c r="BK93" s="164">
        <f>BK94</f>
        <v>0</v>
      </c>
    </row>
    <row r="94" spans="1:65" s="12" customFormat="1" ht="25.9" customHeight="1">
      <c r="B94" s="165"/>
      <c r="C94" s="166"/>
      <c r="D94" s="167" t="s">
        <v>72</v>
      </c>
      <c r="E94" s="168" t="s">
        <v>189</v>
      </c>
      <c r="F94" s="168" t="s">
        <v>190</v>
      </c>
      <c r="G94" s="166"/>
      <c r="H94" s="166"/>
      <c r="I94" s="169"/>
      <c r="J94" s="170">
        <f>BK94</f>
        <v>0</v>
      </c>
      <c r="K94" s="166"/>
      <c r="L94" s="171"/>
      <c r="M94" s="172"/>
      <c r="N94" s="173"/>
      <c r="O94" s="173"/>
      <c r="P94" s="174">
        <f>P95+P263+P284+P319+P396+P412+P431</f>
        <v>0</v>
      </c>
      <c r="Q94" s="173"/>
      <c r="R94" s="174">
        <f>R95+R263+R284+R319+R396+R412+R431</f>
        <v>131.13875230000002</v>
      </c>
      <c r="S94" s="173"/>
      <c r="T94" s="175">
        <f>T95+T263+T284+T319+T396+T412+T431</f>
        <v>119.65659000000001</v>
      </c>
      <c r="AR94" s="176" t="s">
        <v>80</v>
      </c>
      <c r="AT94" s="177" t="s">
        <v>72</v>
      </c>
      <c r="AU94" s="177" t="s">
        <v>73</v>
      </c>
      <c r="AY94" s="176" t="s">
        <v>191</v>
      </c>
      <c r="BK94" s="178">
        <f>BK95+BK263+BK284+BK319+BK396+BK412+BK431</f>
        <v>0</v>
      </c>
    </row>
    <row r="95" spans="1:65" s="12" customFormat="1" ht="22.9" customHeight="1">
      <c r="B95" s="165"/>
      <c r="C95" s="166"/>
      <c r="D95" s="167" t="s">
        <v>72</v>
      </c>
      <c r="E95" s="179" t="s">
        <v>80</v>
      </c>
      <c r="F95" s="179" t="s">
        <v>192</v>
      </c>
      <c r="G95" s="166"/>
      <c r="H95" s="166"/>
      <c r="I95" s="169"/>
      <c r="J95" s="180">
        <f>BK95</f>
        <v>0</v>
      </c>
      <c r="K95" s="166"/>
      <c r="L95" s="171"/>
      <c r="M95" s="172"/>
      <c r="N95" s="173"/>
      <c r="O95" s="173"/>
      <c r="P95" s="174">
        <f>SUM(P96:P262)</f>
        <v>0</v>
      </c>
      <c r="Q95" s="173"/>
      <c r="R95" s="174">
        <f>SUM(R96:R262)</f>
        <v>1.0967816000000001</v>
      </c>
      <c r="S95" s="173"/>
      <c r="T95" s="175">
        <f>SUM(T96:T262)</f>
        <v>82.56459000000001</v>
      </c>
      <c r="AR95" s="176" t="s">
        <v>80</v>
      </c>
      <c r="AT95" s="177" t="s">
        <v>72</v>
      </c>
      <c r="AU95" s="177" t="s">
        <v>80</v>
      </c>
      <c r="AY95" s="176" t="s">
        <v>191</v>
      </c>
      <c r="BK95" s="178">
        <f>SUM(BK96:BK262)</f>
        <v>0</v>
      </c>
    </row>
    <row r="96" spans="1:65" s="2" customFormat="1" ht="21.75" customHeight="1">
      <c r="A96" s="37"/>
      <c r="B96" s="38"/>
      <c r="C96" s="181" t="s">
        <v>80</v>
      </c>
      <c r="D96" s="181" t="s">
        <v>193</v>
      </c>
      <c r="E96" s="182" t="s">
        <v>6117</v>
      </c>
      <c r="F96" s="183" t="s">
        <v>6118</v>
      </c>
      <c r="G96" s="184" t="s">
        <v>282</v>
      </c>
      <c r="H96" s="185">
        <v>63.515999999999998</v>
      </c>
      <c r="I96" s="186"/>
      <c r="J96" s="187">
        <f>ROUND(I96*H96,2)</f>
        <v>0</v>
      </c>
      <c r="K96" s="183" t="s">
        <v>203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0.28999999999999998</v>
      </c>
      <c r="T96" s="191">
        <f>S96*H96</f>
        <v>18.419639999999998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197</v>
      </c>
      <c r="AT96" s="192" t="s">
        <v>193</v>
      </c>
      <c r="AU96" s="192" t="s">
        <v>82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197</v>
      </c>
      <c r="BM96" s="192" t="s">
        <v>6119</v>
      </c>
    </row>
    <row r="97" spans="1:65" s="2" customFormat="1" ht="19.5">
      <c r="A97" s="37"/>
      <c r="B97" s="38"/>
      <c r="C97" s="39"/>
      <c r="D97" s="194" t="s">
        <v>199</v>
      </c>
      <c r="E97" s="39"/>
      <c r="F97" s="195" t="s">
        <v>6120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82</v>
      </c>
    </row>
    <row r="98" spans="1:65" s="2" customFormat="1" ht="11.25">
      <c r="A98" s="37"/>
      <c r="B98" s="38"/>
      <c r="C98" s="39"/>
      <c r="D98" s="199" t="s">
        <v>206</v>
      </c>
      <c r="E98" s="39"/>
      <c r="F98" s="200" t="s">
        <v>6121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206</v>
      </c>
      <c r="AU98" s="20" t="s">
        <v>82</v>
      </c>
    </row>
    <row r="99" spans="1:65" s="13" customFormat="1" ht="11.25">
      <c r="B99" s="201"/>
      <c r="C99" s="202"/>
      <c r="D99" s="194" t="s">
        <v>208</v>
      </c>
      <c r="E99" s="203" t="s">
        <v>19</v>
      </c>
      <c r="F99" s="204" t="s">
        <v>6122</v>
      </c>
      <c r="G99" s="202"/>
      <c r="H99" s="205">
        <v>3</v>
      </c>
      <c r="I99" s="206"/>
      <c r="J99" s="202"/>
      <c r="K99" s="202"/>
      <c r="L99" s="207"/>
      <c r="M99" s="208"/>
      <c r="N99" s="209"/>
      <c r="O99" s="209"/>
      <c r="P99" s="209"/>
      <c r="Q99" s="209"/>
      <c r="R99" s="209"/>
      <c r="S99" s="209"/>
      <c r="T99" s="210"/>
      <c r="AT99" s="211" t="s">
        <v>208</v>
      </c>
      <c r="AU99" s="211" t="s">
        <v>82</v>
      </c>
      <c r="AV99" s="13" t="s">
        <v>82</v>
      </c>
      <c r="AW99" s="13" t="s">
        <v>34</v>
      </c>
      <c r="AX99" s="13" t="s">
        <v>73</v>
      </c>
      <c r="AY99" s="211" t="s">
        <v>191</v>
      </c>
    </row>
    <row r="100" spans="1:65" s="13" customFormat="1" ht="11.25">
      <c r="B100" s="201"/>
      <c r="C100" s="202"/>
      <c r="D100" s="194" t="s">
        <v>208</v>
      </c>
      <c r="E100" s="203" t="s">
        <v>19</v>
      </c>
      <c r="F100" s="204" t="s">
        <v>6123</v>
      </c>
      <c r="G100" s="202"/>
      <c r="H100" s="205">
        <v>11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208</v>
      </c>
      <c r="AU100" s="211" t="s">
        <v>82</v>
      </c>
      <c r="AV100" s="13" t="s">
        <v>82</v>
      </c>
      <c r="AW100" s="13" t="s">
        <v>34</v>
      </c>
      <c r="AX100" s="13" t="s">
        <v>73</v>
      </c>
      <c r="AY100" s="211" t="s">
        <v>191</v>
      </c>
    </row>
    <row r="101" spans="1:65" s="13" customFormat="1" ht="11.25">
      <c r="B101" s="201"/>
      <c r="C101" s="202"/>
      <c r="D101" s="194" t="s">
        <v>208</v>
      </c>
      <c r="E101" s="203" t="s">
        <v>19</v>
      </c>
      <c r="F101" s="204" t="s">
        <v>6124</v>
      </c>
      <c r="G101" s="202"/>
      <c r="H101" s="205">
        <v>3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208</v>
      </c>
      <c r="AU101" s="211" t="s">
        <v>82</v>
      </c>
      <c r="AV101" s="13" t="s">
        <v>82</v>
      </c>
      <c r="AW101" s="13" t="s">
        <v>34</v>
      </c>
      <c r="AX101" s="13" t="s">
        <v>73</v>
      </c>
      <c r="AY101" s="211" t="s">
        <v>191</v>
      </c>
    </row>
    <row r="102" spans="1:65" s="13" customFormat="1" ht="11.25">
      <c r="B102" s="201"/>
      <c r="C102" s="202"/>
      <c r="D102" s="194" t="s">
        <v>208</v>
      </c>
      <c r="E102" s="203" t="s">
        <v>19</v>
      </c>
      <c r="F102" s="204" t="s">
        <v>6125</v>
      </c>
      <c r="G102" s="202"/>
      <c r="H102" s="205">
        <v>5.5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208</v>
      </c>
      <c r="AU102" s="211" t="s">
        <v>82</v>
      </c>
      <c r="AV102" s="13" t="s">
        <v>82</v>
      </c>
      <c r="AW102" s="13" t="s">
        <v>34</v>
      </c>
      <c r="AX102" s="13" t="s">
        <v>73</v>
      </c>
      <c r="AY102" s="211" t="s">
        <v>191</v>
      </c>
    </row>
    <row r="103" spans="1:65" s="13" customFormat="1" ht="11.25">
      <c r="B103" s="201"/>
      <c r="C103" s="202"/>
      <c r="D103" s="194" t="s">
        <v>208</v>
      </c>
      <c r="E103" s="203" t="s">
        <v>19</v>
      </c>
      <c r="F103" s="204" t="s">
        <v>6126</v>
      </c>
      <c r="G103" s="202"/>
      <c r="H103" s="205">
        <v>3.5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208</v>
      </c>
      <c r="AU103" s="211" t="s">
        <v>82</v>
      </c>
      <c r="AV103" s="13" t="s">
        <v>82</v>
      </c>
      <c r="AW103" s="13" t="s">
        <v>34</v>
      </c>
      <c r="AX103" s="13" t="s">
        <v>73</v>
      </c>
      <c r="AY103" s="211" t="s">
        <v>191</v>
      </c>
    </row>
    <row r="104" spans="1:65" s="13" customFormat="1" ht="11.25">
      <c r="B104" s="201"/>
      <c r="C104" s="202"/>
      <c r="D104" s="194" t="s">
        <v>208</v>
      </c>
      <c r="E104" s="203" t="s">
        <v>19</v>
      </c>
      <c r="F104" s="204" t="s">
        <v>6127</v>
      </c>
      <c r="G104" s="202"/>
      <c r="H104" s="205">
        <v>31.96</v>
      </c>
      <c r="I104" s="206"/>
      <c r="J104" s="202"/>
      <c r="K104" s="202"/>
      <c r="L104" s="207"/>
      <c r="M104" s="208"/>
      <c r="N104" s="209"/>
      <c r="O104" s="209"/>
      <c r="P104" s="209"/>
      <c r="Q104" s="209"/>
      <c r="R104" s="209"/>
      <c r="S104" s="209"/>
      <c r="T104" s="210"/>
      <c r="AT104" s="211" t="s">
        <v>208</v>
      </c>
      <c r="AU104" s="211" t="s">
        <v>82</v>
      </c>
      <c r="AV104" s="13" t="s">
        <v>82</v>
      </c>
      <c r="AW104" s="13" t="s">
        <v>34</v>
      </c>
      <c r="AX104" s="13" t="s">
        <v>73</v>
      </c>
      <c r="AY104" s="211" t="s">
        <v>191</v>
      </c>
    </row>
    <row r="105" spans="1:65" s="13" customFormat="1" ht="11.25">
      <c r="B105" s="201"/>
      <c r="C105" s="202"/>
      <c r="D105" s="194" t="s">
        <v>208</v>
      </c>
      <c r="E105" s="203" t="s">
        <v>19</v>
      </c>
      <c r="F105" s="204" t="s">
        <v>6128</v>
      </c>
      <c r="G105" s="202"/>
      <c r="H105" s="205">
        <v>2.778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208</v>
      </c>
      <c r="AU105" s="211" t="s">
        <v>82</v>
      </c>
      <c r="AV105" s="13" t="s">
        <v>82</v>
      </c>
      <c r="AW105" s="13" t="s">
        <v>34</v>
      </c>
      <c r="AX105" s="13" t="s">
        <v>73</v>
      </c>
      <c r="AY105" s="211" t="s">
        <v>191</v>
      </c>
    </row>
    <row r="106" spans="1:65" s="13" customFormat="1" ht="11.25">
      <c r="B106" s="201"/>
      <c r="C106" s="202"/>
      <c r="D106" s="194" t="s">
        <v>208</v>
      </c>
      <c r="E106" s="203" t="s">
        <v>19</v>
      </c>
      <c r="F106" s="204" t="s">
        <v>6129</v>
      </c>
      <c r="G106" s="202"/>
      <c r="H106" s="205">
        <v>2.778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208</v>
      </c>
      <c r="AU106" s="211" t="s">
        <v>82</v>
      </c>
      <c r="AV106" s="13" t="s">
        <v>82</v>
      </c>
      <c r="AW106" s="13" t="s">
        <v>34</v>
      </c>
      <c r="AX106" s="13" t="s">
        <v>73</v>
      </c>
      <c r="AY106" s="211" t="s">
        <v>191</v>
      </c>
    </row>
    <row r="107" spans="1:65" s="14" customFormat="1" ht="11.25">
      <c r="B107" s="212"/>
      <c r="C107" s="213"/>
      <c r="D107" s="194" t="s">
        <v>208</v>
      </c>
      <c r="E107" s="214" t="s">
        <v>19</v>
      </c>
      <c r="F107" s="215" t="s">
        <v>238</v>
      </c>
      <c r="G107" s="213"/>
      <c r="H107" s="216">
        <v>63.515999999999998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208</v>
      </c>
      <c r="AU107" s="222" t="s">
        <v>82</v>
      </c>
      <c r="AV107" s="14" t="s">
        <v>197</v>
      </c>
      <c r="AW107" s="14" t="s">
        <v>34</v>
      </c>
      <c r="AX107" s="14" t="s">
        <v>80</v>
      </c>
      <c r="AY107" s="222" t="s">
        <v>191</v>
      </c>
    </row>
    <row r="108" spans="1:65" s="2" customFormat="1" ht="21.75" customHeight="1">
      <c r="A108" s="37"/>
      <c r="B108" s="38"/>
      <c r="C108" s="181" t="s">
        <v>82</v>
      </c>
      <c r="D108" s="181" t="s">
        <v>193</v>
      </c>
      <c r="E108" s="182" t="s">
        <v>6130</v>
      </c>
      <c r="F108" s="183" t="s">
        <v>6131</v>
      </c>
      <c r="G108" s="184" t="s">
        <v>282</v>
      </c>
      <c r="H108" s="185">
        <v>69.766000000000005</v>
      </c>
      <c r="I108" s="186"/>
      <c r="J108" s="187">
        <f>ROUND(I108*H108,2)</f>
        <v>0</v>
      </c>
      <c r="K108" s="183" t="s">
        <v>203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0.625</v>
      </c>
      <c r="T108" s="191">
        <f>S108*H108</f>
        <v>43.603750000000005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197</v>
      </c>
      <c r="AT108" s="192" t="s">
        <v>193</v>
      </c>
      <c r="AU108" s="192" t="s">
        <v>82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197</v>
      </c>
      <c r="BM108" s="192" t="s">
        <v>6132</v>
      </c>
    </row>
    <row r="109" spans="1:65" s="2" customFormat="1" ht="19.5">
      <c r="A109" s="37"/>
      <c r="B109" s="38"/>
      <c r="C109" s="39"/>
      <c r="D109" s="194" t="s">
        <v>199</v>
      </c>
      <c r="E109" s="39"/>
      <c r="F109" s="195" t="s">
        <v>6133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82</v>
      </c>
    </row>
    <row r="110" spans="1:65" s="2" customFormat="1" ht="11.25">
      <c r="A110" s="37"/>
      <c r="B110" s="38"/>
      <c r="C110" s="39"/>
      <c r="D110" s="199" t="s">
        <v>206</v>
      </c>
      <c r="E110" s="39"/>
      <c r="F110" s="200" t="s">
        <v>6134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206</v>
      </c>
      <c r="AU110" s="20" t="s">
        <v>82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6122</v>
      </c>
      <c r="G111" s="202"/>
      <c r="H111" s="205">
        <v>3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73</v>
      </c>
      <c r="AY111" s="211" t="s">
        <v>191</v>
      </c>
    </row>
    <row r="112" spans="1:65" s="13" customFormat="1" ht="11.25">
      <c r="B112" s="201"/>
      <c r="C112" s="202"/>
      <c r="D112" s="194" t="s">
        <v>208</v>
      </c>
      <c r="E112" s="203" t="s">
        <v>19</v>
      </c>
      <c r="F112" s="204" t="s">
        <v>6123</v>
      </c>
      <c r="G112" s="202"/>
      <c r="H112" s="205">
        <v>11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208</v>
      </c>
      <c r="AU112" s="211" t="s">
        <v>82</v>
      </c>
      <c r="AV112" s="13" t="s">
        <v>82</v>
      </c>
      <c r="AW112" s="13" t="s">
        <v>34</v>
      </c>
      <c r="AX112" s="13" t="s">
        <v>73</v>
      </c>
      <c r="AY112" s="211" t="s">
        <v>191</v>
      </c>
    </row>
    <row r="113" spans="1:65" s="13" customFormat="1" ht="11.25">
      <c r="B113" s="201"/>
      <c r="C113" s="202"/>
      <c r="D113" s="194" t="s">
        <v>208</v>
      </c>
      <c r="E113" s="203" t="s">
        <v>19</v>
      </c>
      <c r="F113" s="204" t="s">
        <v>6124</v>
      </c>
      <c r="G113" s="202"/>
      <c r="H113" s="205">
        <v>3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208</v>
      </c>
      <c r="AU113" s="211" t="s">
        <v>82</v>
      </c>
      <c r="AV113" s="13" t="s">
        <v>82</v>
      </c>
      <c r="AW113" s="13" t="s">
        <v>34</v>
      </c>
      <c r="AX113" s="13" t="s">
        <v>73</v>
      </c>
      <c r="AY113" s="211" t="s">
        <v>191</v>
      </c>
    </row>
    <row r="114" spans="1:65" s="13" customFormat="1" ht="11.25">
      <c r="B114" s="201"/>
      <c r="C114" s="202"/>
      <c r="D114" s="194" t="s">
        <v>208</v>
      </c>
      <c r="E114" s="203" t="s">
        <v>19</v>
      </c>
      <c r="F114" s="204" t="s">
        <v>6125</v>
      </c>
      <c r="G114" s="202"/>
      <c r="H114" s="205">
        <v>5.5</v>
      </c>
      <c r="I114" s="206"/>
      <c r="J114" s="202"/>
      <c r="K114" s="202"/>
      <c r="L114" s="207"/>
      <c r="M114" s="208"/>
      <c r="N114" s="209"/>
      <c r="O114" s="209"/>
      <c r="P114" s="209"/>
      <c r="Q114" s="209"/>
      <c r="R114" s="209"/>
      <c r="S114" s="209"/>
      <c r="T114" s="210"/>
      <c r="AT114" s="211" t="s">
        <v>208</v>
      </c>
      <c r="AU114" s="211" t="s">
        <v>82</v>
      </c>
      <c r="AV114" s="13" t="s">
        <v>82</v>
      </c>
      <c r="AW114" s="13" t="s">
        <v>34</v>
      </c>
      <c r="AX114" s="13" t="s">
        <v>73</v>
      </c>
      <c r="AY114" s="211" t="s">
        <v>191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6126</v>
      </c>
      <c r="G115" s="202"/>
      <c r="H115" s="205">
        <v>3.5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73</v>
      </c>
      <c r="AY115" s="211" t="s">
        <v>191</v>
      </c>
    </row>
    <row r="116" spans="1:65" s="13" customFormat="1" ht="11.25">
      <c r="B116" s="201"/>
      <c r="C116" s="202"/>
      <c r="D116" s="194" t="s">
        <v>208</v>
      </c>
      <c r="E116" s="203" t="s">
        <v>19</v>
      </c>
      <c r="F116" s="204" t="s">
        <v>6127</v>
      </c>
      <c r="G116" s="202"/>
      <c r="H116" s="205">
        <v>31.96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208</v>
      </c>
      <c r="AU116" s="211" t="s">
        <v>82</v>
      </c>
      <c r="AV116" s="13" t="s">
        <v>82</v>
      </c>
      <c r="AW116" s="13" t="s">
        <v>34</v>
      </c>
      <c r="AX116" s="13" t="s">
        <v>73</v>
      </c>
      <c r="AY116" s="211" t="s">
        <v>191</v>
      </c>
    </row>
    <row r="117" spans="1:65" s="13" customFormat="1" ht="11.25">
      <c r="B117" s="201"/>
      <c r="C117" s="202"/>
      <c r="D117" s="194" t="s">
        <v>208</v>
      </c>
      <c r="E117" s="203" t="s">
        <v>19</v>
      </c>
      <c r="F117" s="204" t="s">
        <v>6135</v>
      </c>
      <c r="G117" s="202"/>
      <c r="H117" s="205">
        <v>6.25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208</v>
      </c>
      <c r="AU117" s="211" t="s">
        <v>82</v>
      </c>
      <c r="AV117" s="13" t="s">
        <v>82</v>
      </c>
      <c r="AW117" s="13" t="s">
        <v>34</v>
      </c>
      <c r="AX117" s="13" t="s">
        <v>73</v>
      </c>
      <c r="AY117" s="211" t="s">
        <v>191</v>
      </c>
    </row>
    <row r="118" spans="1:65" s="13" customFormat="1" ht="11.25">
      <c r="B118" s="201"/>
      <c r="C118" s="202"/>
      <c r="D118" s="194" t="s">
        <v>208</v>
      </c>
      <c r="E118" s="203" t="s">
        <v>19</v>
      </c>
      <c r="F118" s="204" t="s">
        <v>6128</v>
      </c>
      <c r="G118" s="202"/>
      <c r="H118" s="205">
        <v>2.778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208</v>
      </c>
      <c r="AU118" s="211" t="s">
        <v>82</v>
      </c>
      <c r="AV118" s="13" t="s">
        <v>82</v>
      </c>
      <c r="AW118" s="13" t="s">
        <v>34</v>
      </c>
      <c r="AX118" s="13" t="s">
        <v>73</v>
      </c>
      <c r="AY118" s="211" t="s">
        <v>191</v>
      </c>
    </row>
    <row r="119" spans="1:65" s="13" customFormat="1" ht="11.25">
      <c r="B119" s="201"/>
      <c r="C119" s="202"/>
      <c r="D119" s="194" t="s">
        <v>208</v>
      </c>
      <c r="E119" s="203" t="s">
        <v>19</v>
      </c>
      <c r="F119" s="204" t="s">
        <v>6129</v>
      </c>
      <c r="G119" s="202"/>
      <c r="H119" s="205">
        <v>2.778</v>
      </c>
      <c r="I119" s="206"/>
      <c r="J119" s="202"/>
      <c r="K119" s="202"/>
      <c r="L119" s="207"/>
      <c r="M119" s="208"/>
      <c r="N119" s="209"/>
      <c r="O119" s="209"/>
      <c r="P119" s="209"/>
      <c r="Q119" s="209"/>
      <c r="R119" s="209"/>
      <c r="S119" s="209"/>
      <c r="T119" s="210"/>
      <c r="AT119" s="211" t="s">
        <v>208</v>
      </c>
      <c r="AU119" s="211" t="s">
        <v>82</v>
      </c>
      <c r="AV119" s="13" t="s">
        <v>82</v>
      </c>
      <c r="AW119" s="13" t="s">
        <v>34</v>
      </c>
      <c r="AX119" s="13" t="s">
        <v>73</v>
      </c>
      <c r="AY119" s="211" t="s">
        <v>191</v>
      </c>
    </row>
    <row r="120" spans="1:65" s="14" customFormat="1" ht="11.25">
      <c r="B120" s="212"/>
      <c r="C120" s="213"/>
      <c r="D120" s="194" t="s">
        <v>208</v>
      </c>
      <c r="E120" s="214" t="s">
        <v>19</v>
      </c>
      <c r="F120" s="215" t="s">
        <v>238</v>
      </c>
      <c r="G120" s="213"/>
      <c r="H120" s="216">
        <v>69.76600000000002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208</v>
      </c>
      <c r="AU120" s="222" t="s">
        <v>82</v>
      </c>
      <c r="AV120" s="14" t="s">
        <v>197</v>
      </c>
      <c r="AW120" s="14" t="s">
        <v>34</v>
      </c>
      <c r="AX120" s="14" t="s">
        <v>80</v>
      </c>
      <c r="AY120" s="222" t="s">
        <v>191</v>
      </c>
    </row>
    <row r="121" spans="1:65" s="2" customFormat="1" ht="16.5" customHeight="1">
      <c r="A121" s="37"/>
      <c r="B121" s="38"/>
      <c r="C121" s="181" t="s">
        <v>96</v>
      </c>
      <c r="D121" s="181" t="s">
        <v>193</v>
      </c>
      <c r="E121" s="182" t="s">
        <v>6136</v>
      </c>
      <c r="F121" s="183" t="s">
        <v>6137</v>
      </c>
      <c r="G121" s="184" t="s">
        <v>282</v>
      </c>
      <c r="H121" s="185">
        <v>78.459999999999994</v>
      </c>
      <c r="I121" s="186"/>
      <c r="J121" s="187">
        <f>ROUND(I121*H121,2)</f>
        <v>0</v>
      </c>
      <c r="K121" s="183" t="s">
        <v>203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0.22</v>
      </c>
      <c r="T121" s="191">
        <f>S121*H121</f>
        <v>17.261199999999999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197</v>
      </c>
      <c r="AT121" s="192" t="s">
        <v>193</v>
      </c>
      <c r="AU121" s="192" t="s">
        <v>82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197</v>
      </c>
      <c r="BM121" s="192" t="s">
        <v>6138</v>
      </c>
    </row>
    <row r="122" spans="1:65" s="2" customFormat="1" ht="19.5">
      <c r="A122" s="37"/>
      <c r="B122" s="38"/>
      <c r="C122" s="39"/>
      <c r="D122" s="194" t="s">
        <v>199</v>
      </c>
      <c r="E122" s="39"/>
      <c r="F122" s="195" t="s">
        <v>6139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82</v>
      </c>
    </row>
    <row r="123" spans="1:65" s="2" customFormat="1" ht="11.25">
      <c r="A123" s="37"/>
      <c r="B123" s="38"/>
      <c r="C123" s="39"/>
      <c r="D123" s="199" t="s">
        <v>206</v>
      </c>
      <c r="E123" s="39"/>
      <c r="F123" s="200" t="s">
        <v>6140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206</v>
      </c>
      <c r="AU123" s="20" t="s">
        <v>82</v>
      </c>
    </row>
    <row r="124" spans="1:65" s="13" customFormat="1" ht="11.25">
      <c r="B124" s="201"/>
      <c r="C124" s="202"/>
      <c r="D124" s="194" t="s">
        <v>208</v>
      </c>
      <c r="E124" s="203" t="s">
        <v>19</v>
      </c>
      <c r="F124" s="204" t="s">
        <v>6141</v>
      </c>
      <c r="G124" s="202"/>
      <c r="H124" s="205">
        <v>4.5</v>
      </c>
      <c r="I124" s="206"/>
      <c r="J124" s="202"/>
      <c r="K124" s="202"/>
      <c r="L124" s="207"/>
      <c r="M124" s="208"/>
      <c r="N124" s="209"/>
      <c r="O124" s="209"/>
      <c r="P124" s="209"/>
      <c r="Q124" s="209"/>
      <c r="R124" s="209"/>
      <c r="S124" s="209"/>
      <c r="T124" s="210"/>
      <c r="AT124" s="211" t="s">
        <v>208</v>
      </c>
      <c r="AU124" s="211" t="s">
        <v>82</v>
      </c>
      <c r="AV124" s="13" t="s">
        <v>82</v>
      </c>
      <c r="AW124" s="13" t="s">
        <v>34</v>
      </c>
      <c r="AX124" s="13" t="s">
        <v>73</v>
      </c>
      <c r="AY124" s="211" t="s">
        <v>191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6142</v>
      </c>
      <c r="G125" s="202"/>
      <c r="H125" s="205">
        <v>16.5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73</v>
      </c>
      <c r="AY125" s="211" t="s">
        <v>191</v>
      </c>
    </row>
    <row r="126" spans="1:65" s="13" customFormat="1" ht="11.25">
      <c r="B126" s="201"/>
      <c r="C126" s="202"/>
      <c r="D126" s="194" t="s">
        <v>208</v>
      </c>
      <c r="E126" s="203" t="s">
        <v>19</v>
      </c>
      <c r="F126" s="204" t="s">
        <v>6143</v>
      </c>
      <c r="G126" s="202"/>
      <c r="H126" s="205">
        <v>4.5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208</v>
      </c>
      <c r="AU126" s="211" t="s">
        <v>82</v>
      </c>
      <c r="AV126" s="13" t="s">
        <v>82</v>
      </c>
      <c r="AW126" s="13" t="s">
        <v>34</v>
      </c>
      <c r="AX126" s="13" t="s">
        <v>73</v>
      </c>
      <c r="AY126" s="211" t="s">
        <v>191</v>
      </c>
    </row>
    <row r="127" spans="1:65" s="13" customFormat="1" ht="11.25">
      <c r="B127" s="201"/>
      <c r="C127" s="202"/>
      <c r="D127" s="194" t="s">
        <v>208</v>
      </c>
      <c r="E127" s="203" t="s">
        <v>19</v>
      </c>
      <c r="F127" s="204" t="s">
        <v>6144</v>
      </c>
      <c r="G127" s="202"/>
      <c r="H127" s="205">
        <v>8.25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208</v>
      </c>
      <c r="AU127" s="211" t="s">
        <v>82</v>
      </c>
      <c r="AV127" s="13" t="s">
        <v>82</v>
      </c>
      <c r="AW127" s="13" t="s">
        <v>34</v>
      </c>
      <c r="AX127" s="13" t="s">
        <v>73</v>
      </c>
      <c r="AY127" s="211" t="s">
        <v>191</v>
      </c>
    </row>
    <row r="128" spans="1:65" s="13" customFormat="1" ht="11.25">
      <c r="B128" s="201"/>
      <c r="C128" s="202"/>
      <c r="D128" s="194" t="s">
        <v>208</v>
      </c>
      <c r="E128" s="203" t="s">
        <v>19</v>
      </c>
      <c r="F128" s="204" t="s">
        <v>6145</v>
      </c>
      <c r="G128" s="202"/>
      <c r="H128" s="205">
        <v>5.25</v>
      </c>
      <c r="I128" s="206"/>
      <c r="J128" s="202"/>
      <c r="K128" s="202"/>
      <c r="L128" s="207"/>
      <c r="M128" s="208"/>
      <c r="N128" s="209"/>
      <c r="O128" s="209"/>
      <c r="P128" s="209"/>
      <c r="Q128" s="209"/>
      <c r="R128" s="209"/>
      <c r="S128" s="209"/>
      <c r="T128" s="210"/>
      <c r="AT128" s="211" t="s">
        <v>208</v>
      </c>
      <c r="AU128" s="211" t="s">
        <v>82</v>
      </c>
      <c r="AV128" s="13" t="s">
        <v>82</v>
      </c>
      <c r="AW128" s="13" t="s">
        <v>34</v>
      </c>
      <c r="AX128" s="13" t="s">
        <v>73</v>
      </c>
      <c r="AY128" s="211" t="s">
        <v>191</v>
      </c>
    </row>
    <row r="129" spans="1:65" s="13" customFormat="1" ht="11.25">
      <c r="B129" s="201"/>
      <c r="C129" s="202"/>
      <c r="D129" s="194" t="s">
        <v>208</v>
      </c>
      <c r="E129" s="203" t="s">
        <v>19</v>
      </c>
      <c r="F129" s="204" t="s">
        <v>6127</v>
      </c>
      <c r="G129" s="202"/>
      <c r="H129" s="205">
        <v>31.96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208</v>
      </c>
      <c r="AU129" s="211" t="s">
        <v>82</v>
      </c>
      <c r="AV129" s="13" t="s">
        <v>82</v>
      </c>
      <c r="AW129" s="13" t="s">
        <v>34</v>
      </c>
      <c r="AX129" s="13" t="s">
        <v>73</v>
      </c>
      <c r="AY129" s="211" t="s">
        <v>191</v>
      </c>
    </row>
    <row r="130" spans="1:65" s="13" customFormat="1" ht="11.25">
      <c r="B130" s="201"/>
      <c r="C130" s="202"/>
      <c r="D130" s="194" t="s">
        <v>208</v>
      </c>
      <c r="E130" s="203" t="s">
        <v>19</v>
      </c>
      <c r="F130" s="204" t="s">
        <v>6146</v>
      </c>
      <c r="G130" s="202"/>
      <c r="H130" s="205">
        <v>3.75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208</v>
      </c>
      <c r="AU130" s="211" t="s">
        <v>82</v>
      </c>
      <c r="AV130" s="13" t="s">
        <v>82</v>
      </c>
      <c r="AW130" s="13" t="s">
        <v>34</v>
      </c>
      <c r="AX130" s="13" t="s">
        <v>73</v>
      </c>
      <c r="AY130" s="211" t="s">
        <v>191</v>
      </c>
    </row>
    <row r="131" spans="1:65" s="13" customFormat="1" ht="11.25">
      <c r="B131" s="201"/>
      <c r="C131" s="202"/>
      <c r="D131" s="194" t="s">
        <v>208</v>
      </c>
      <c r="E131" s="203" t="s">
        <v>19</v>
      </c>
      <c r="F131" s="204" t="s">
        <v>6147</v>
      </c>
      <c r="G131" s="202"/>
      <c r="H131" s="205">
        <v>3.75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208</v>
      </c>
      <c r="AU131" s="211" t="s">
        <v>82</v>
      </c>
      <c r="AV131" s="13" t="s">
        <v>82</v>
      </c>
      <c r="AW131" s="13" t="s">
        <v>34</v>
      </c>
      <c r="AX131" s="13" t="s">
        <v>73</v>
      </c>
      <c r="AY131" s="211" t="s">
        <v>191</v>
      </c>
    </row>
    <row r="132" spans="1:65" s="14" customFormat="1" ht="11.25">
      <c r="B132" s="212"/>
      <c r="C132" s="213"/>
      <c r="D132" s="194" t="s">
        <v>208</v>
      </c>
      <c r="E132" s="214" t="s">
        <v>19</v>
      </c>
      <c r="F132" s="215" t="s">
        <v>238</v>
      </c>
      <c r="G132" s="213"/>
      <c r="H132" s="216">
        <v>78.460000000000008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208</v>
      </c>
      <c r="AU132" s="222" t="s">
        <v>82</v>
      </c>
      <c r="AV132" s="14" t="s">
        <v>197</v>
      </c>
      <c r="AW132" s="14" t="s">
        <v>34</v>
      </c>
      <c r="AX132" s="14" t="s">
        <v>80</v>
      </c>
      <c r="AY132" s="222" t="s">
        <v>191</v>
      </c>
    </row>
    <row r="133" spans="1:65" s="2" customFormat="1" ht="16.5" customHeight="1">
      <c r="A133" s="37"/>
      <c r="B133" s="38"/>
      <c r="C133" s="181" t="s">
        <v>197</v>
      </c>
      <c r="D133" s="181" t="s">
        <v>193</v>
      </c>
      <c r="E133" s="182" t="s">
        <v>6148</v>
      </c>
      <c r="F133" s="183" t="s">
        <v>6149</v>
      </c>
      <c r="G133" s="184" t="s">
        <v>301</v>
      </c>
      <c r="H133" s="185">
        <v>16</v>
      </c>
      <c r="I133" s="186"/>
      <c r="J133" s="187">
        <f>ROUND(I133*H133,2)</f>
        <v>0</v>
      </c>
      <c r="K133" s="183" t="s">
        <v>203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0.20499999999999999</v>
      </c>
      <c r="T133" s="191">
        <f>S133*H133</f>
        <v>3.28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197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197</v>
      </c>
      <c r="BM133" s="192" t="s">
        <v>6150</v>
      </c>
    </row>
    <row r="134" spans="1:65" s="2" customFormat="1" ht="19.5">
      <c r="A134" s="37"/>
      <c r="B134" s="38"/>
      <c r="C134" s="39"/>
      <c r="D134" s="194" t="s">
        <v>199</v>
      </c>
      <c r="E134" s="39"/>
      <c r="F134" s="195" t="s">
        <v>6151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1.25">
      <c r="A135" s="37"/>
      <c r="B135" s="38"/>
      <c r="C135" s="39"/>
      <c r="D135" s="199" t="s">
        <v>206</v>
      </c>
      <c r="E135" s="39"/>
      <c r="F135" s="200" t="s">
        <v>6152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206</v>
      </c>
      <c r="AU135" s="20" t="s">
        <v>82</v>
      </c>
    </row>
    <row r="136" spans="1:65" s="2" customFormat="1" ht="16.5" customHeight="1">
      <c r="A136" s="37"/>
      <c r="B136" s="38"/>
      <c r="C136" s="181" t="s">
        <v>216</v>
      </c>
      <c r="D136" s="181" t="s">
        <v>193</v>
      </c>
      <c r="E136" s="182" t="s">
        <v>6153</v>
      </c>
      <c r="F136" s="183" t="s">
        <v>6154</v>
      </c>
      <c r="G136" s="184" t="s">
        <v>3549</v>
      </c>
      <c r="H136" s="185">
        <v>200</v>
      </c>
      <c r="I136" s="186"/>
      <c r="J136" s="187">
        <f>ROUND(I136*H136,2)</f>
        <v>0</v>
      </c>
      <c r="K136" s="183" t="s">
        <v>203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3.0000000000000001E-5</v>
      </c>
      <c r="R136" s="190">
        <f>Q136*H136</f>
        <v>6.0000000000000001E-3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197</v>
      </c>
      <c r="AT136" s="192" t="s">
        <v>193</v>
      </c>
      <c r="AU136" s="192" t="s">
        <v>82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197</v>
      </c>
      <c r="BM136" s="192" t="s">
        <v>6155</v>
      </c>
    </row>
    <row r="137" spans="1:65" s="2" customFormat="1" ht="11.25">
      <c r="A137" s="37"/>
      <c r="B137" s="38"/>
      <c r="C137" s="39"/>
      <c r="D137" s="194" t="s">
        <v>199</v>
      </c>
      <c r="E137" s="39"/>
      <c r="F137" s="195" t="s">
        <v>6156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82</v>
      </c>
    </row>
    <row r="138" spans="1:65" s="2" customFormat="1" ht="11.25">
      <c r="A138" s="37"/>
      <c r="B138" s="38"/>
      <c r="C138" s="39"/>
      <c r="D138" s="199" t="s">
        <v>206</v>
      </c>
      <c r="E138" s="39"/>
      <c r="F138" s="200" t="s">
        <v>6157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206</v>
      </c>
      <c r="AU138" s="20" t="s">
        <v>82</v>
      </c>
    </row>
    <row r="139" spans="1:65" s="2" customFormat="1" ht="16.5" customHeight="1">
      <c r="A139" s="37"/>
      <c r="B139" s="38"/>
      <c r="C139" s="181" t="s">
        <v>223</v>
      </c>
      <c r="D139" s="181" t="s">
        <v>193</v>
      </c>
      <c r="E139" s="182" t="s">
        <v>6158</v>
      </c>
      <c r="F139" s="183" t="s">
        <v>6159</v>
      </c>
      <c r="G139" s="184" t="s">
        <v>6160</v>
      </c>
      <c r="H139" s="185">
        <v>40</v>
      </c>
      <c r="I139" s="186"/>
      <c r="J139" s="187">
        <f>ROUND(I139*H139,2)</f>
        <v>0</v>
      </c>
      <c r="K139" s="183" t="s">
        <v>203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197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197</v>
      </c>
      <c r="BM139" s="192" t="s">
        <v>6161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6162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1.25">
      <c r="A141" s="37"/>
      <c r="B141" s="38"/>
      <c r="C141" s="39"/>
      <c r="D141" s="199" t="s">
        <v>206</v>
      </c>
      <c r="E141" s="39"/>
      <c r="F141" s="200" t="s">
        <v>6163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206</v>
      </c>
      <c r="AU141" s="20" t="s">
        <v>82</v>
      </c>
    </row>
    <row r="142" spans="1:65" s="2" customFormat="1" ht="16.5" customHeight="1">
      <c r="A142" s="37"/>
      <c r="B142" s="38"/>
      <c r="C142" s="181" t="s">
        <v>230</v>
      </c>
      <c r="D142" s="181" t="s">
        <v>193</v>
      </c>
      <c r="E142" s="182" t="s">
        <v>6164</v>
      </c>
      <c r="F142" s="183" t="s">
        <v>6165</v>
      </c>
      <c r="G142" s="184" t="s">
        <v>301</v>
      </c>
      <c r="H142" s="185">
        <v>4</v>
      </c>
      <c r="I142" s="186"/>
      <c r="J142" s="187">
        <f>ROUND(I142*H142,2)</f>
        <v>0</v>
      </c>
      <c r="K142" s="183" t="s">
        <v>203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3.6900000000000002E-2</v>
      </c>
      <c r="R142" s="190">
        <f>Q142*H142</f>
        <v>0.14760000000000001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197</v>
      </c>
      <c r="AT142" s="192" t="s">
        <v>193</v>
      </c>
      <c r="AU142" s="192" t="s">
        <v>82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197</v>
      </c>
      <c r="BM142" s="192" t="s">
        <v>6166</v>
      </c>
    </row>
    <row r="143" spans="1:65" s="2" customFormat="1" ht="29.25">
      <c r="A143" s="37"/>
      <c r="B143" s="38"/>
      <c r="C143" s="39"/>
      <c r="D143" s="194" t="s">
        <v>199</v>
      </c>
      <c r="E143" s="39"/>
      <c r="F143" s="195" t="s">
        <v>6167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82</v>
      </c>
    </row>
    <row r="144" spans="1:65" s="2" customFormat="1" ht="11.25">
      <c r="A144" s="37"/>
      <c r="B144" s="38"/>
      <c r="C144" s="39"/>
      <c r="D144" s="199" t="s">
        <v>206</v>
      </c>
      <c r="E144" s="39"/>
      <c r="F144" s="200" t="s">
        <v>6168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206</v>
      </c>
      <c r="AU144" s="20" t="s">
        <v>82</v>
      </c>
    </row>
    <row r="145" spans="1:65" s="13" customFormat="1" ht="11.25">
      <c r="B145" s="201"/>
      <c r="C145" s="202"/>
      <c r="D145" s="194" t="s">
        <v>208</v>
      </c>
      <c r="E145" s="203" t="s">
        <v>19</v>
      </c>
      <c r="F145" s="204" t="s">
        <v>6169</v>
      </c>
      <c r="G145" s="202"/>
      <c r="H145" s="205">
        <v>3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208</v>
      </c>
      <c r="AU145" s="211" t="s">
        <v>82</v>
      </c>
      <c r="AV145" s="13" t="s">
        <v>82</v>
      </c>
      <c r="AW145" s="13" t="s">
        <v>34</v>
      </c>
      <c r="AX145" s="13" t="s">
        <v>73</v>
      </c>
      <c r="AY145" s="211" t="s">
        <v>191</v>
      </c>
    </row>
    <row r="146" spans="1:65" s="13" customFormat="1" ht="11.25">
      <c r="B146" s="201"/>
      <c r="C146" s="202"/>
      <c r="D146" s="194" t="s">
        <v>208</v>
      </c>
      <c r="E146" s="203" t="s">
        <v>19</v>
      </c>
      <c r="F146" s="204" t="s">
        <v>6170</v>
      </c>
      <c r="G146" s="202"/>
      <c r="H146" s="205">
        <v>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208</v>
      </c>
      <c r="AU146" s="211" t="s">
        <v>82</v>
      </c>
      <c r="AV146" s="13" t="s">
        <v>82</v>
      </c>
      <c r="AW146" s="13" t="s">
        <v>34</v>
      </c>
      <c r="AX146" s="13" t="s">
        <v>73</v>
      </c>
      <c r="AY146" s="211" t="s">
        <v>191</v>
      </c>
    </row>
    <row r="147" spans="1:65" s="14" customFormat="1" ht="11.25">
      <c r="B147" s="212"/>
      <c r="C147" s="213"/>
      <c r="D147" s="194" t="s">
        <v>208</v>
      </c>
      <c r="E147" s="214" t="s">
        <v>19</v>
      </c>
      <c r="F147" s="215" t="s">
        <v>238</v>
      </c>
      <c r="G147" s="213"/>
      <c r="H147" s="216">
        <v>4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208</v>
      </c>
      <c r="AU147" s="222" t="s">
        <v>82</v>
      </c>
      <c r="AV147" s="14" t="s">
        <v>197</v>
      </c>
      <c r="AW147" s="14" t="s">
        <v>34</v>
      </c>
      <c r="AX147" s="14" t="s">
        <v>80</v>
      </c>
      <c r="AY147" s="222" t="s">
        <v>191</v>
      </c>
    </row>
    <row r="148" spans="1:65" s="2" customFormat="1" ht="16.5" customHeight="1">
      <c r="A148" s="37"/>
      <c r="B148" s="38"/>
      <c r="C148" s="181" t="s">
        <v>239</v>
      </c>
      <c r="D148" s="181" t="s">
        <v>193</v>
      </c>
      <c r="E148" s="182" t="s">
        <v>6171</v>
      </c>
      <c r="F148" s="183" t="s">
        <v>6172</v>
      </c>
      <c r="G148" s="184" t="s">
        <v>282</v>
      </c>
      <c r="H148" s="185">
        <v>134.63200000000001</v>
      </c>
      <c r="I148" s="186"/>
      <c r="J148" s="187">
        <f>ROUND(I148*H148,2)</f>
        <v>0</v>
      </c>
      <c r="K148" s="183" t="s">
        <v>203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197</v>
      </c>
      <c r="AT148" s="192" t="s">
        <v>193</v>
      </c>
      <c r="AU148" s="192" t="s">
        <v>82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197</v>
      </c>
      <c r="BM148" s="192" t="s">
        <v>6173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6174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82</v>
      </c>
    </row>
    <row r="150" spans="1:65" s="2" customFormat="1" ht="11.25">
      <c r="A150" s="37"/>
      <c r="B150" s="38"/>
      <c r="C150" s="39"/>
      <c r="D150" s="199" t="s">
        <v>206</v>
      </c>
      <c r="E150" s="39"/>
      <c r="F150" s="200" t="s">
        <v>6175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206</v>
      </c>
      <c r="AU150" s="20" t="s">
        <v>82</v>
      </c>
    </row>
    <row r="151" spans="1:65" s="15" customFormat="1" ht="11.25">
      <c r="B151" s="233"/>
      <c r="C151" s="234"/>
      <c r="D151" s="194" t="s">
        <v>208</v>
      </c>
      <c r="E151" s="235" t="s">
        <v>19</v>
      </c>
      <c r="F151" s="236" t="s">
        <v>6176</v>
      </c>
      <c r="G151" s="234"/>
      <c r="H151" s="235" t="s">
        <v>19</v>
      </c>
      <c r="I151" s="237"/>
      <c r="J151" s="234"/>
      <c r="K151" s="234"/>
      <c r="L151" s="238"/>
      <c r="M151" s="239"/>
      <c r="N151" s="240"/>
      <c r="O151" s="240"/>
      <c r="P151" s="240"/>
      <c r="Q151" s="240"/>
      <c r="R151" s="240"/>
      <c r="S151" s="240"/>
      <c r="T151" s="241"/>
      <c r="AT151" s="242" t="s">
        <v>208</v>
      </c>
      <c r="AU151" s="242" t="s">
        <v>82</v>
      </c>
      <c r="AV151" s="15" t="s">
        <v>80</v>
      </c>
      <c r="AW151" s="15" t="s">
        <v>34</v>
      </c>
      <c r="AX151" s="15" t="s">
        <v>73</v>
      </c>
      <c r="AY151" s="242" t="s">
        <v>191</v>
      </c>
    </row>
    <row r="152" spans="1:65" s="13" customFormat="1" ht="11.25">
      <c r="B152" s="201"/>
      <c r="C152" s="202"/>
      <c r="D152" s="194" t="s">
        <v>208</v>
      </c>
      <c r="E152" s="203" t="s">
        <v>19</v>
      </c>
      <c r="F152" s="204" t="s">
        <v>6177</v>
      </c>
      <c r="G152" s="202"/>
      <c r="H152" s="205">
        <v>13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208</v>
      </c>
      <c r="AU152" s="211" t="s">
        <v>82</v>
      </c>
      <c r="AV152" s="13" t="s">
        <v>82</v>
      </c>
      <c r="AW152" s="13" t="s">
        <v>34</v>
      </c>
      <c r="AX152" s="13" t="s">
        <v>73</v>
      </c>
      <c r="AY152" s="211" t="s">
        <v>191</v>
      </c>
    </row>
    <row r="153" spans="1:65" s="13" customFormat="1" ht="11.25">
      <c r="B153" s="201"/>
      <c r="C153" s="202"/>
      <c r="D153" s="194" t="s">
        <v>208</v>
      </c>
      <c r="E153" s="203" t="s">
        <v>19</v>
      </c>
      <c r="F153" s="204" t="s">
        <v>6178</v>
      </c>
      <c r="G153" s="202"/>
      <c r="H153" s="205">
        <v>17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208</v>
      </c>
      <c r="AU153" s="211" t="s">
        <v>82</v>
      </c>
      <c r="AV153" s="13" t="s">
        <v>82</v>
      </c>
      <c r="AW153" s="13" t="s">
        <v>34</v>
      </c>
      <c r="AX153" s="13" t="s">
        <v>73</v>
      </c>
      <c r="AY153" s="211" t="s">
        <v>191</v>
      </c>
    </row>
    <row r="154" spans="1:65" s="13" customFormat="1" ht="11.25">
      <c r="B154" s="201"/>
      <c r="C154" s="202"/>
      <c r="D154" s="194" t="s">
        <v>208</v>
      </c>
      <c r="E154" s="203" t="s">
        <v>19</v>
      </c>
      <c r="F154" s="204" t="s">
        <v>6179</v>
      </c>
      <c r="G154" s="202"/>
      <c r="H154" s="205">
        <v>14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208</v>
      </c>
      <c r="AU154" s="211" t="s">
        <v>82</v>
      </c>
      <c r="AV154" s="13" t="s">
        <v>82</v>
      </c>
      <c r="AW154" s="13" t="s">
        <v>34</v>
      </c>
      <c r="AX154" s="13" t="s">
        <v>73</v>
      </c>
      <c r="AY154" s="211" t="s">
        <v>191</v>
      </c>
    </row>
    <row r="155" spans="1:65" s="13" customFormat="1" ht="11.25">
      <c r="B155" s="201"/>
      <c r="C155" s="202"/>
      <c r="D155" s="194" t="s">
        <v>208</v>
      </c>
      <c r="E155" s="203" t="s">
        <v>19</v>
      </c>
      <c r="F155" s="204" t="s">
        <v>6180</v>
      </c>
      <c r="G155" s="202"/>
      <c r="H155" s="205">
        <v>2.5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208</v>
      </c>
      <c r="AU155" s="211" t="s">
        <v>82</v>
      </c>
      <c r="AV155" s="13" t="s">
        <v>82</v>
      </c>
      <c r="AW155" s="13" t="s">
        <v>34</v>
      </c>
      <c r="AX155" s="13" t="s">
        <v>73</v>
      </c>
      <c r="AY155" s="211" t="s">
        <v>191</v>
      </c>
    </row>
    <row r="156" spans="1:65" s="13" customFormat="1" ht="11.25">
      <c r="B156" s="201"/>
      <c r="C156" s="202"/>
      <c r="D156" s="194" t="s">
        <v>208</v>
      </c>
      <c r="E156" s="203" t="s">
        <v>19</v>
      </c>
      <c r="F156" s="204" t="s">
        <v>6181</v>
      </c>
      <c r="G156" s="202"/>
      <c r="H156" s="205">
        <v>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208</v>
      </c>
      <c r="AU156" s="211" t="s">
        <v>82</v>
      </c>
      <c r="AV156" s="13" t="s">
        <v>82</v>
      </c>
      <c r="AW156" s="13" t="s">
        <v>34</v>
      </c>
      <c r="AX156" s="13" t="s">
        <v>73</v>
      </c>
      <c r="AY156" s="211" t="s">
        <v>191</v>
      </c>
    </row>
    <row r="157" spans="1:65" s="13" customFormat="1" ht="11.25">
      <c r="B157" s="201"/>
      <c r="C157" s="202"/>
      <c r="D157" s="194" t="s">
        <v>208</v>
      </c>
      <c r="E157" s="203" t="s">
        <v>19</v>
      </c>
      <c r="F157" s="204" t="s">
        <v>6182</v>
      </c>
      <c r="G157" s="202"/>
      <c r="H157" s="205">
        <v>8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208</v>
      </c>
      <c r="AU157" s="211" t="s">
        <v>82</v>
      </c>
      <c r="AV157" s="13" t="s">
        <v>82</v>
      </c>
      <c r="AW157" s="13" t="s">
        <v>34</v>
      </c>
      <c r="AX157" s="13" t="s">
        <v>73</v>
      </c>
      <c r="AY157" s="211" t="s">
        <v>191</v>
      </c>
    </row>
    <row r="158" spans="1:65" s="13" customFormat="1" ht="11.25">
      <c r="B158" s="201"/>
      <c r="C158" s="202"/>
      <c r="D158" s="194" t="s">
        <v>208</v>
      </c>
      <c r="E158" s="203" t="s">
        <v>19</v>
      </c>
      <c r="F158" s="204" t="s">
        <v>6183</v>
      </c>
      <c r="G158" s="202"/>
      <c r="H158" s="205">
        <v>2.56</v>
      </c>
      <c r="I158" s="206"/>
      <c r="J158" s="202"/>
      <c r="K158" s="202"/>
      <c r="L158" s="207"/>
      <c r="M158" s="208"/>
      <c r="N158" s="209"/>
      <c r="O158" s="209"/>
      <c r="P158" s="209"/>
      <c r="Q158" s="209"/>
      <c r="R158" s="209"/>
      <c r="S158" s="209"/>
      <c r="T158" s="210"/>
      <c r="AT158" s="211" t="s">
        <v>208</v>
      </c>
      <c r="AU158" s="211" t="s">
        <v>82</v>
      </c>
      <c r="AV158" s="13" t="s">
        <v>82</v>
      </c>
      <c r="AW158" s="13" t="s">
        <v>34</v>
      </c>
      <c r="AX158" s="13" t="s">
        <v>73</v>
      </c>
      <c r="AY158" s="211" t="s">
        <v>191</v>
      </c>
    </row>
    <row r="159" spans="1:65" s="13" customFormat="1" ht="11.25">
      <c r="B159" s="201"/>
      <c r="C159" s="202"/>
      <c r="D159" s="194" t="s">
        <v>208</v>
      </c>
      <c r="E159" s="203" t="s">
        <v>19</v>
      </c>
      <c r="F159" s="204" t="s">
        <v>6184</v>
      </c>
      <c r="G159" s="202"/>
      <c r="H159" s="205">
        <v>5.0179999999999998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208</v>
      </c>
      <c r="AU159" s="211" t="s">
        <v>82</v>
      </c>
      <c r="AV159" s="13" t="s">
        <v>82</v>
      </c>
      <c r="AW159" s="13" t="s">
        <v>34</v>
      </c>
      <c r="AX159" s="13" t="s">
        <v>73</v>
      </c>
      <c r="AY159" s="211" t="s">
        <v>191</v>
      </c>
    </row>
    <row r="160" spans="1:65" s="13" customFormat="1" ht="11.25">
      <c r="B160" s="201"/>
      <c r="C160" s="202"/>
      <c r="D160" s="194" t="s">
        <v>208</v>
      </c>
      <c r="E160" s="203" t="s">
        <v>19</v>
      </c>
      <c r="F160" s="204" t="s">
        <v>6185</v>
      </c>
      <c r="G160" s="202"/>
      <c r="H160" s="205">
        <v>5.0179999999999998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208</v>
      </c>
      <c r="AU160" s="211" t="s">
        <v>82</v>
      </c>
      <c r="AV160" s="13" t="s">
        <v>82</v>
      </c>
      <c r="AW160" s="13" t="s">
        <v>34</v>
      </c>
      <c r="AX160" s="13" t="s">
        <v>73</v>
      </c>
      <c r="AY160" s="211" t="s">
        <v>191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6186</v>
      </c>
      <c r="G161" s="202"/>
      <c r="H161" s="205">
        <v>5.0179999999999998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73</v>
      </c>
      <c r="AY161" s="211" t="s">
        <v>191</v>
      </c>
    </row>
    <row r="162" spans="1:65" s="13" customFormat="1" ht="11.25">
      <c r="B162" s="201"/>
      <c r="C162" s="202"/>
      <c r="D162" s="194" t="s">
        <v>208</v>
      </c>
      <c r="E162" s="203" t="s">
        <v>19</v>
      </c>
      <c r="F162" s="204" t="s">
        <v>6187</v>
      </c>
      <c r="G162" s="202"/>
      <c r="H162" s="205">
        <v>5.0179999999999998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208</v>
      </c>
      <c r="AU162" s="211" t="s">
        <v>82</v>
      </c>
      <c r="AV162" s="13" t="s">
        <v>82</v>
      </c>
      <c r="AW162" s="13" t="s">
        <v>34</v>
      </c>
      <c r="AX162" s="13" t="s">
        <v>73</v>
      </c>
      <c r="AY162" s="211" t="s">
        <v>191</v>
      </c>
    </row>
    <row r="163" spans="1:65" s="15" customFormat="1" ht="11.25">
      <c r="B163" s="233"/>
      <c r="C163" s="234"/>
      <c r="D163" s="194" t="s">
        <v>208</v>
      </c>
      <c r="E163" s="235" t="s">
        <v>19</v>
      </c>
      <c r="F163" s="236" t="s">
        <v>6188</v>
      </c>
      <c r="G163" s="234"/>
      <c r="H163" s="235" t="s">
        <v>19</v>
      </c>
      <c r="I163" s="237"/>
      <c r="J163" s="234"/>
      <c r="K163" s="234"/>
      <c r="L163" s="238"/>
      <c r="M163" s="239"/>
      <c r="N163" s="240"/>
      <c r="O163" s="240"/>
      <c r="P163" s="240"/>
      <c r="Q163" s="240"/>
      <c r="R163" s="240"/>
      <c r="S163" s="240"/>
      <c r="T163" s="241"/>
      <c r="AT163" s="242" t="s">
        <v>208</v>
      </c>
      <c r="AU163" s="242" t="s">
        <v>82</v>
      </c>
      <c r="AV163" s="15" t="s">
        <v>80</v>
      </c>
      <c r="AW163" s="15" t="s">
        <v>34</v>
      </c>
      <c r="AX163" s="15" t="s">
        <v>73</v>
      </c>
      <c r="AY163" s="242" t="s">
        <v>191</v>
      </c>
    </row>
    <row r="164" spans="1:65" s="13" customFormat="1" ht="11.25">
      <c r="B164" s="201"/>
      <c r="C164" s="202"/>
      <c r="D164" s="194" t="s">
        <v>208</v>
      </c>
      <c r="E164" s="203" t="s">
        <v>19</v>
      </c>
      <c r="F164" s="204" t="s">
        <v>6189</v>
      </c>
      <c r="G164" s="202"/>
      <c r="H164" s="205">
        <v>2.5</v>
      </c>
      <c r="I164" s="206"/>
      <c r="J164" s="202"/>
      <c r="K164" s="202"/>
      <c r="L164" s="207"/>
      <c r="M164" s="208"/>
      <c r="N164" s="209"/>
      <c r="O164" s="209"/>
      <c r="P164" s="209"/>
      <c r="Q164" s="209"/>
      <c r="R164" s="209"/>
      <c r="S164" s="209"/>
      <c r="T164" s="210"/>
      <c r="AT164" s="211" t="s">
        <v>208</v>
      </c>
      <c r="AU164" s="211" t="s">
        <v>82</v>
      </c>
      <c r="AV164" s="13" t="s">
        <v>82</v>
      </c>
      <c r="AW164" s="13" t="s">
        <v>34</v>
      </c>
      <c r="AX164" s="13" t="s">
        <v>73</v>
      </c>
      <c r="AY164" s="211" t="s">
        <v>191</v>
      </c>
    </row>
    <row r="165" spans="1:65" s="13" customFormat="1" ht="11.25">
      <c r="B165" s="201"/>
      <c r="C165" s="202"/>
      <c r="D165" s="194" t="s">
        <v>208</v>
      </c>
      <c r="E165" s="203" t="s">
        <v>19</v>
      </c>
      <c r="F165" s="204" t="s">
        <v>6190</v>
      </c>
      <c r="G165" s="202"/>
      <c r="H165" s="205">
        <v>6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208</v>
      </c>
      <c r="AU165" s="211" t="s">
        <v>82</v>
      </c>
      <c r="AV165" s="13" t="s">
        <v>82</v>
      </c>
      <c r="AW165" s="13" t="s">
        <v>34</v>
      </c>
      <c r="AX165" s="13" t="s">
        <v>73</v>
      </c>
      <c r="AY165" s="211" t="s">
        <v>191</v>
      </c>
    </row>
    <row r="166" spans="1:65" s="13" customFormat="1" ht="11.25">
      <c r="B166" s="201"/>
      <c r="C166" s="202"/>
      <c r="D166" s="194" t="s">
        <v>208</v>
      </c>
      <c r="E166" s="203" t="s">
        <v>19</v>
      </c>
      <c r="F166" s="204" t="s">
        <v>6191</v>
      </c>
      <c r="G166" s="202"/>
      <c r="H166" s="205">
        <v>4.5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208</v>
      </c>
      <c r="AU166" s="211" t="s">
        <v>82</v>
      </c>
      <c r="AV166" s="13" t="s">
        <v>82</v>
      </c>
      <c r="AW166" s="13" t="s">
        <v>34</v>
      </c>
      <c r="AX166" s="13" t="s">
        <v>73</v>
      </c>
      <c r="AY166" s="211" t="s">
        <v>191</v>
      </c>
    </row>
    <row r="167" spans="1:65" s="13" customFormat="1" ht="11.25">
      <c r="B167" s="201"/>
      <c r="C167" s="202"/>
      <c r="D167" s="194" t="s">
        <v>208</v>
      </c>
      <c r="E167" s="203" t="s">
        <v>19</v>
      </c>
      <c r="F167" s="204" t="s">
        <v>6192</v>
      </c>
      <c r="G167" s="202"/>
      <c r="H167" s="205">
        <v>24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208</v>
      </c>
      <c r="AU167" s="211" t="s">
        <v>82</v>
      </c>
      <c r="AV167" s="13" t="s">
        <v>82</v>
      </c>
      <c r="AW167" s="13" t="s">
        <v>34</v>
      </c>
      <c r="AX167" s="13" t="s">
        <v>73</v>
      </c>
      <c r="AY167" s="211" t="s">
        <v>191</v>
      </c>
    </row>
    <row r="168" spans="1:65" s="13" customFormat="1" ht="11.25">
      <c r="B168" s="201"/>
      <c r="C168" s="202"/>
      <c r="D168" s="194" t="s">
        <v>208</v>
      </c>
      <c r="E168" s="203" t="s">
        <v>19</v>
      </c>
      <c r="F168" s="204" t="s">
        <v>6193</v>
      </c>
      <c r="G168" s="202"/>
      <c r="H168" s="205">
        <v>14.5</v>
      </c>
      <c r="I168" s="206"/>
      <c r="J168" s="202"/>
      <c r="K168" s="202"/>
      <c r="L168" s="207"/>
      <c r="M168" s="208"/>
      <c r="N168" s="209"/>
      <c r="O168" s="209"/>
      <c r="P168" s="209"/>
      <c r="Q168" s="209"/>
      <c r="R168" s="209"/>
      <c r="S168" s="209"/>
      <c r="T168" s="210"/>
      <c r="AT168" s="211" t="s">
        <v>208</v>
      </c>
      <c r="AU168" s="211" t="s">
        <v>82</v>
      </c>
      <c r="AV168" s="13" t="s">
        <v>82</v>
      </c>
      <c r="AW168" s="13" t="s">
        <v>34</v>
      </c>
      <c r="AX168" s="13" t="s">
        <v>73</v>
      </c>
      <c r="AY168" s="211" t="s">
        <v>191</v>
      </c>
    </row>
    <row r="169" spans="1:65" s="13" customFormat="1" ht="11.25">
      <c r="B169" s="201"/>
      <c r="C169" s="202"/>
      <c r="D169" s="194" t="s">
        <v>208</v>
      </c>
      <c r="E169" s="203" t="s">
        <v>19</v>
      </c>
      <c r="F169" s="204" t="s">
        <v>6194</v>
      </c>
      <c r="G169" s="202"/>
      <c r="H169" s="205">
        <v>5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208</v>
      </c>
      <c r="AU169" s="211" t="s">
        <v>82</v>
      </c>
      <c r="AV169" s="13" t="s">
        <v>82</v>
      </c>
      <c r="AW169" s="13" t="s">
        <v>34</v>
      </c>
      <c r="AX169" s="13" t="s">
        <v>73</v>
      </c>
      <c r="AY169" s="211" t="s">
        <v>191</v>
      </c>
    </row>
    <row r="170" spans="1:65" s="14" customFormat="1" ht="11.25">
      <c r="B170" s="212"/>
      <c r="C170" s="213"/>
      <c r="D170" s="194" t="s">
        <v>208</v>
      </c>
      <c r="E170" s="214" t="s">
        <v>19</v>
      </c>
      <c r="F170" s="215" t="s">
        <v>238</v>
      </c>
      <c r="G170" s="213"/>
      <c r="H170" s="216">
        <v>134.63200000000001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208</v>
      </c>
      <c r="AU170" s="222" t="s">
        <v>82</v>
      </c>
      <c r="AV170" s="14" t="s">
        <v>197</v>
      </c>
      <c r="AW170" s="14" t="s">
        <v>34</v>
      </c>
      <c r="AX170" s="14" t="s">
        <v>80</v>
      </c>
      <c r="AY170" s="222" t="s">
        <v>191</v>
      </c>
    </row>
    <row r="171" spans="1:65" s="2" customFormat="1" ht="16.5" customHeight="1">
      <c r="A171" s="37"/>
      <c r="B171" s="38"/>
      <c r="C171" s="181" t="s">
        <v>246</v>
      </c>
      <c r="D171" s="181" t="s">
        <v>193</v>
      </c>
      <c r="E171" s="182" t="s">
        <v>6195</v>
      </c>
      <c r="F171" s="183" t="s">
        <v>6196</v>
      </c>
      <c r="G171" s="184" t="s">
        <v>202</v>
      </c>
      <c r="H171" s="185">
        <v>108.43</v>
      </c>
      <c r="I171" s="186"/>
      <c r="J171" s="187">
        <f>ROUND(I171*H171,2)</f>
        <v>0</v>
      </c>
      <c r="K171" s="183" t="s">
        <v>203</v>
      </c>
      <c r="L171" s="42"/>
      <c r="M171" s="188" t="s">
        <v>19</v>
      </c>
      <c r="N171" s="189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197</v>
      </c>
      <c r="AT171" s="192" t="s">
        <v>193</v>
      </c>
      <c r="AU171" s="192" t="s">
        <v>82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197</v>
      </c>
      <c r="BM171" s="192" t="s">
        <v>6197</v>
      </c>
    </row>
    <row r="172" spans="1:65" s="2" customFormat="1" ht="19.5">
      <c r="A172" s="37"/>
      <c r="B172" s="38"/>
      <c r="C172" s="39"/>
      <c r="D172" s="194" t="s">
        <v>199</v>
      </c>
      <c r="E172" s="39"/>
      <c r="F172" s="195" t="s">
        <v>6198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82</v>
      </c>
    </row>
    <row r="173" spans="1:65" s="2" customFormat="1" ht="11.25">
      <c r="A173" s="37"/>
      <c r="B173" s="38"/>
      <c r="C173" s="39"/>
      <c r="D173" s="199" t="s">
        <v>206</v>
      </c>
      <c r="E173" s="39"/>
      <c r="F173" s="200" t="s">
        <v>6199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206</v>
      </c>
      <c r="AU173" s="20" t="s">
        <v>82</v>
      </c>
    </row>
    <row r="174" spans="1:65" s="2" customFormat="1" ht="21.75" customHeight="1">
      <c r="A174" s="37"/>
      <c r="B174" s="38"/>
      <c r="C174" s="181" t="s">
        <v>252</v>
      </c>
      <c r="D174" s="181" t="s">
        <v>193</v>
      </c>
      <c r="E174" s="182" t="s">
        <v>6200</v>
      </c>
      <c r="F174" s="183" t="s">
        <v>6201</v>
      </c>
      <c r="G174" s="184" t="s">
        <v>202</v>
      </c>
      <c r="H174" s="185">
        <v>356.82</v>
      </c>
      <c r="I174" s="186"/>
      <c r="J174" s="187">
        <f>ROUND(I174*H174,2)</f>
        <v>0</v>
      </c>
      <c r="K174" s="183" t="s">
        <v>203</v>
      </c>
      <c r="L174" s="42"/>
      <c r="M174" s="188" t="s">
        <v>19</v>
      </c>
      <c r="N174" s="189" t="s">
        <v>44</v>
      </c>
      <c r="O174" s="6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2" t="s">
        <v>197</v>
      </c>
      <c r="AT174" s="192" t="s">
        <v>193</v>
      </c>
      <c r="AU174" s="192" t="s">
        <v>82</v>
      </c>
      <c r="AY174" s="20" t="s">
        <v>191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0" t="s">
        <v>80</v>
      </c>
      <c r="BK174" s="193">
        <f>ROUND(I174*H174,2)</f>
        <v>0</v>
      </c>
      <c r="BL174" s="20" t="s">
        <v>197</v>
      </c>
      <c r="BM174" s="192" t="s">
        <v>6202</v>
      </c>
    </row>
    <row r="175" spans="1:65" s="2" customFormat="1" ht="19.5">
      <c r="A175" s="37"/>
      <c r="B175" s="38"/>
      <c r="C175" s="39"/>
      <c r="D175" s="194" t="s">
        <v>199</v>
      </c>
      <c r="E175" s="39"/>
      <c r="F175" s="195" t="s">
        <v>6203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199</v>
      </c>
      <c r="AU175" s="20" t="s">
        <v>82</v>
      </c>
    </row>
    <row r="176" spans="1:65" s="2" customFormat="1" ht="11.25">
      <c r="A176" s="37"/>
      <c r="B176" s="38"/>
      <c r="C176" s="39"/>
      <c r="D176" s="199" t="s">
        <v>206</v>
      </c>
      <c r="E176" s="39"/>
      <c r="F176" s="200" t="s">
        <v>6204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206</v>
      </c>
      <c r="AU176" s="20" t="s">
        <v>82</v>
      </c>
    </row>
    <row r="177" spans="1:65" s="2" customFormat="1" ht="16.5" customHeight="1">
      <c r="A177" s="37"/>
      <c r="B177" s="38"/>
      <c r="C177" s="181" t="s">
        <v>260</v>
      </c>
      <c r="D177" s="181" t="s">
        <v>193</v>
      </c>
      <c r="E177" s="182" t="s">
        <v>6205</v>
      </c>
      <c r="F177" s="183" t="s">
        <v>6206</v>
      </c>
      <c r="G177" s="184" t="s">
        <v>202</v>
      </c>
      <c r="H177" s="185">
        <v>77.56</v>
      </c>
      <c r="I177" s="186"/>
      <c r="J177" s="187">
        <f>ROUND(I177*H177,2)</f>
        <v>0</v>
      </c>
      <c r="K177" s="183" t="s">
        <v>203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197</v>
      </c>
      <c r="AT177" s="192" t="s">
        <v>193</v>
      </c>
      <c r="AU177" s="192" t="s">
        <v>82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197</v>
      </c>
      <c r="BM177" s="192" t="s">
        <v>6207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6208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82</v>
      </c>
    </row>
    <row r="179" spans="1:65" s="2" customFormat="1" ht="11.25">
      <c r="A179" s="37"/>
      <c r="B179" s="38"/>
      <c r="C179" s="39"/>
      <c r="D179" s="199" t="s">
        <v>206</v>
      </c>
      <c r="E179" s="39"/>
      <c r="F179" s="200" t="s">
        <v>6209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206</v>
      </c>
      <c r="AU179" s="20" t="s">
        <v>82</v>
      </c>
    </row>
    <row r="180" spans="1:65" s="2" customFormat="1" ht="16.5" customHeight="1">
      <c r="A180" s="37"/>
      <c r="B180" s="38"/>
      <c r="C180" s="181" t="s">
        <v>8</v>
      </c>
      <c r="D180" s="181" t="s">
        <v>193</v>
      </c>
      <c r="E180" s="182" t="s">
        <v>4932</v>
      </c>
      <c r="F180" s="183" t="s">
        <v>4933</v>
      </c>
      <c r="G180" s="184" t="s">
        <v>202</v>
      </c>
      <c r="H180" s="185">
        <v>10.86</v>
      </c>
      <c r="I180" s="186"/>
      <c r="J180" s="187">
        <f>ROUND(I180*H180,2)</f>
        <v>0</v>
      </c>
      <c r="K180" s="183" t="s">
        <v>203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197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6210</v>
      </c>
    </row>
    <row r="181" spans="1:65" s="2" customFormat="1" ht="19.5">
      <c r="A181" s="37"/>
      <c r="B181" s="38"/>
      <c r="C181" s="39"/>
      <c r="D181" s="194" t="s">
        <v>199</v>
      </c>
      <c r="E181" s="39"/>
      <c r="F181" s="195" t="s">
        <v>4935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1.25">
      <c r="A182" s="37"/>
      <c r="B182" s="38"/>
      <c r="C182" s="39"/>
      <c r="D182" s="199" t="s">
        <v>206</v>
      </c>
      <c r="E182" s="39"/>
      <c r="F182" s="200" t="s">
        <v>6211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206</v>
      </c>
      <c r="AU182" s="20" t="s">
        <v>82</v>
      </c>
    </row>
    <row r="183" spans="1:65" s="13" customFormat="1" ht="11.25">
      <c r="B183" s="201"/>
      <c r="C183" s="202"/>
      <c r="D183" s="194" t="s">
        <v>208</v>
      </c>
      <c r="E183" s="203" t="s">
        <v>19</v>
      </c>
      <c r="F183" s="204" t="s">
        <v>6212</v>
      </c>
      <c r="G183" s="202"/>
      <c r="H183" s="205">
        <v>7.02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65" s="13" customFormat="1" ht="11.25">
      <c r="B184" s="201"/>
      <c r="C184" s="202"/>
      <c r="D184" s="194" t="s">
        <v>208</v>
      </c>
      <c r="E184" s="203" t="s">
        <v>19</v>
      </c>
      <c r="F184" s="204" t="s">
        <v>6213</v>
      </c>
      <c r="G184" s="202"/>
      <c r="H184" s="205">
        <v>2.34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208</v>
      </c>
      <c r="AU184" s="211" t="s">
        <v>82</v>
      </c>
      <c r="AV184" s="13" t="s">
        <v>82</v>
      </c>
      <c r="AW184" s="13" t="s">
        <v>34</v>
      </c>
      <c r="AX184" s="13" t="s">
        <v>73</v>
      </c>
      <c r="AY184" s="211" t="s">
        <v>191</v>
      </c>
    </row>
    <row r="185" spans="1:65" s="13" customFormat="1" ht="11.25">
      <c r="B185" s="201"/>
      <c r="C185" s="202"/>
      <c r="D185" s="194" t="s">
        <v>208</v>
      </c>
      <c r="E185" s="203" t="s">
        <v>19</v>
      </c>
      <c r="F185" s="204" t="s">
        <v>6214</v>
      </c>
      <c r="G185" s="202"/>
      <c r="H185" s="205">
        <v>1.5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208</v>
      </c>
      <c r="AU185" s="211" t="s">
        <v>82</v>
      </c>
      <c r="AV185" s="13" t="s">
        <v>82</v>
      </c>
      <c r="AW185" s="13" t="s">
        <v>34</v>
      </c>
      <c r="AX185" s="13" t="s">
        <v>73</v>
      </c>
      <c r="AY185" s="211" t="s">
        <v>191</v>
      </c>
    </row>
    <row r="186" spans="1:65" s="14" customFormat="1" ht="11.25">
      <c r="B186" s="212"/>
      <c r="C186" s="213"/>
      <c r="D186" s="194" t="s">
        <v>208</v>
      </c>
      <c r="E186" s="214" t="s">
        <v>19</v>
      </c>
      <c r="F186" s="215" t="s">
        <v>238</v>
      </c>
      <c r="G186" s="213"/>
      <c r="H186" s="216">
        <v>10.86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208</v>
      </c>
      <c r="AU186" s="222" t="s">
        <v>82</v>
      </c>
      <c r="AV186" s="14" t="s">
        <v>197</v>
      </c>
      <c r="AW186" s="14" t="s">
        <v>34</v>
      </c>
      <c r="AX186" s="14" t="s">
        <v>80</v>
      </c>
      <c r="AY186" s="222" t="s">
        <v>191</v>
      </c>
    </row>
    <row r="187" spans="1:65" s="2" customFormat="1" ht="16.5" customHeight="1">
      <c r="A187" s="37"/>
      <c r="B187" s="38"/>
      <c r="C187" s="181" t="s">
        <v>272</v>
      </c>
      <c r="D187" s="181" t="s">
        <v>193</v>
      </c>
      <c r="E187" s="182" t="s">
        <v>6215</v>
      </c>
      <c r="F187" s="183" t="s">
        <v>6216</v>
      </c>
      <c r="G187" s="184" t="s">
        <v>282</v>
      </c>
      <c r="H187" s="185">
        <v>78.760000000000005</v>
      </c>
      <c r="I187" s="186"/>
      <c r="J187" s="187">
        <f>ROUND(I187*H187,2)</f>
        <v>0</v>
      </c>
      <c r="K187" s="183" t="s">
        <v>203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1.99E-3</v>
      </c>
      <c r="R187" s="190">
        <f>Q187*H187</f>
        <v>0.15673240000000002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197</v>
      </c>
      <c r="AT187" s="192" t="s">
        <v>193</v>
      </c>
      <c r="AU187" s="192" t="s">
        <v>82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197</v>
      </c>
      <c r="BM187" s="192" t="s">
        <v>6217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6218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82</v>
      </c>
    </row>
    <row r="189" spans="1:65" s="2" customFormat="1" ht="11.25">
      <c r="A189" s="37"/>
      <c r="B189" s="38"/>
      <c r="C189" s="39"/>
      <c r="D189" s="199" t="s">
        <v>206</v>
      </c>
      <c r="E189" s="39"/>
      <c r="F189" s="200" t="s">
        <v>6219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206</v>
      </c>
      <c r="AU189" s="20" t="s">
        <v>82</v>
      </c>
    </row>
    <row r="190" spans="1:65" s="2" customFormat="1" ht="16.5" customHeight="1">
      <c r="A190" s="37"/>
      <c r="B190" s="38"/>
      <c r="C190" s="181" t="s">
        <v>279</v>
      </c>
      <c r="D190" s="181" t="s">
        <v>193</v>
      </c>
      <c r="E190" s="182" t="s">
        <v>6220</v>
      </c>
      <c r="F190" s="183" t="s">
        <v>6221</v>
      </c>
      <c r="G190" s="184" t="s">
        <v>282</v>
      </c>
      <c r="H190" s="185">
        <v>313.76</v>
      </c>
      <c r="I190" s="186"/>
      <c r="J190" s="187">
        <f>ROUND(I190*H190,2)</f>
        <v>0</v>
      </c>
      <c r="K190" s="183" t="s">
        <v>203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2.0100000000000001E-3</v>
      </c>
      <c r="R190" s="190">
        <f>Q190*H190</f>
        <v>0.63065760000000004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197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197</v>
      </c>
      <c r="BM190" s="192" t="s">
        <v>6222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6223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1.25">
      <c r="A192" s="37"/>
      <c r="B192" s="38"/>
      <c r="C192" s="39"/>
      <c r="D192" s="199" t="s">
        <v>206</v>
      </c>
      <c r="E192" s="39"/>
      <c r="F192" s="200" t="s">
        <v>6224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206</v>
      </c>
      <c r="AU192" s="20" t="s">
        <v>82</v>
      </c>
    </row>
    <row r="193" spans="1:65" s="2" customFormat="1" ht="16.5" customHeight="1">
      <c r="A193" s="37"/>
      <c r="B193" s="38"/>
      <c r="C193" s="181" t="s">
        <v>287</v>
      </c>
      <c r="D193" s="181" t="s">
        <v>193</v>
      </c>
      <c r="E193" s="182" t="s">
        <v>6225</v>
      </c>
      <c r="F193" s="183" t="s">
        <v>6226</v>
      </c>
      <c r="G193" s="184" t="s">
        <v>282</v>
      </c>
      <c r="H193" s="185">
        <v>78.760000000000005</v>
      </c>
      <c r="I193" s="186"/>
      <c r="J193" s="187">
        <f>ROUND(I193*H193,2)</f>
        <v>0</v>
      </c>
      <c r="K193" s="183" t="s">
        <v>203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197</v>
      </c>
      <c r="AT193" s="192" t="s">
        <v>193</v>
      </c>
      <c r="AU193" s="192" t="s">
        <v>82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197</v>
      </c>
      <c r="BM193" s="192" t="s">
        <v>6227</v>
      </c>
    </row>
    <row r="194" spans="1:65" s="2" customFormat="1" ht="19.5">
      <c r="A194" s="37"/>
      <c r="B194" s="38"/>
      <c r="C194" s="39"/>
      <c r="D194" s="194" t="s">
        <v>199</v>
      </c>
      <c r="E194" s="39"/>
      <c r="F194" s="195" t="s">
        <v>6228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82</v>
      </c>
    </row>
    <row r="195" spans="1:65" s="2" customFormat="1" ht="11.25">
      <c r="A195" s="37"/>
      <c r="B195" s="38"/>
      <c r="C195" s="39"/>
      <c r="D195" s="199" t="s">
        <v>206</v>
      </c>
      <c r="E195" s="39"/>
      <c r="F195" s="200" t="s">
        <v>6229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206</v>
      </c>
      <c r="AU195" s="20" t="s">
        <v>82</v>
      </c>
    </row>
    <row r="196" spans="1:65" s="2" customFormat="1" ht="16.5" customHeight="1">
      <c r="A196" s="37"/>
      <c r="B196" s="38"/>
      <c r="C196" s="181" t="s">
        <v>292</v>
      </c>
      <c r="D196" s="181" t="s">
        <v>193</v>
      </c>
      <c r="E196" s="182" t="s">
        <v>6230</v>
      </c>
      <c r="F196" s="183" t="s">
        <v>6231</v>
      </c>
      <c r="G196" s="184" t="s">
        <v>282</v>
      </c>
      <c r="H196" s="185">
        <v>313.76</v>
      </c>
      <c r="I196" s="186"/>
      <c r="J196" s="187">
        <f>ROUND(I196*H196,2)</f>
        <v>0</v>
      </c>
      <c r="K196" s="183" t="s">
        <v>203</v>
      </c>
      <c r="L196" s="42"/>
      <c r="M196" s="188" t="s">
        <v>19</v>
      </c>
      <c r="N196" s="189" t="s">
        <v>44</v>
      </c>
      <c r="O196" s="6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2" t="s">
        <v>197</v>
      </c>
      <c r="AT196" s="192" t="s">
        <v>193</v>
      </c>
      <c r="AU196" s="192" t="s">
        <v>82</v>
      </c>
      <c r="AY196" s="20" t="s">
        <v>191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0" t="s">
        <v>80</v>
      </c>
      <c r="BK196" s="193">
        <f>ROUND(I196*H196,2)</f>
        <v>0</v>
      </c>
      <c r="BL196" s="20" t="s">
        <v>197</v>
      </c>
      <c r="BM196" s="192" t="s">
        <v>6232</v>
      </c>
    </row>
    <row r="197" spans="1:65" s="2" customFormat="1" ht="19.5">
      <c r="A197" s="37"/>
      <c r="B197" s="38"/>
      <c r="C197" s="39"/>
      <c r="D197" s="194" t="s">
        <v>199</v>
      </c>
      <c r="E197" s="39"/>
      <c r="F197" s="195" t="s">
        <v>6233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199</v>
      </c>
      <c r="AU197" s="20" t="s">
        <v>82</v>
      </c>
    </row>
    <row r="198" spans="1:65" s="2" customFormat="1" ht="11.25">
      <c r="A198" s="37"/>
      <c r="B198" s="38"/>
      <c r="C198" s="39"/>
      <c r="D198" s="199" t="s">
        <v>206</v>
      </c>
      <c r="E198" s="39"/>
      <c r="F198" s="200" t="s">
        <v>6234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206</v>
      </c>
      <c r="AU198" s="20" t="s">
        <v>82</v>
      </c>
    </row>
    <row r="199" spans="1:65" s="2" customFormat="1" ht="16.5" customHeight="1">
      <c r="A199" s="37"/>
      <c r="B199" s="38"/>
      <c r="C199" s="181" t="s">
        <v>298</v>
      </c>
      <c r="D199" s="181" t="s">
        <v>193</v>
      </c>
      <c r="E199" s="182" t="s">
        <v>6235</v>
      </c>
      <c r="F199" s="183" t="s">
        <v>6236</v>
      </c>
      <c r="G199" s="184" t="s">
        <v>282</v>
      </c>
      <c r="H199" s="185">
        <v>100.04</v>
      </c>
      <c r="I199" s="186"/>
      <c r="J199" s="187">
        <f>ROUND(I199*H199,2)</f>
        <v>0</v>
      </c>
      <c r="K199" s="183" t="s">
        <v>203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1.49E-3</v>
      </c>
      <c r="R199" s="190">
        <f>Q199*H199</f>
        <v>0.14905960000000001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197</v>
      </c>
      <c r="AT199" s="192" t="s">
        <v>193</v>
      </c>
      <c r="AU199" s="192" t="s">
        <v>82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197</v>
      </c>
      <c r="BM199" s="192" t="s">
        <v>6237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6238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82</v>
      </c>
    </row>
    <row r="201" spans="1:65" s="2" customFormat="1" ht="11.25">
      <c r="A201" s="37"/>
      <c r="B201" s="38"/>
      <c r="C201" s="39"/>
      <c r="D201" s="199" t="s">
        <v>206</v>
      </c>
      <c r="E201" s="39"/>
      <c r="F201" s="200" t="s">
        <v>6239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206</v>
      </c>
      <c r="AU201" s="20" t="s">
        <v>82</v>
      </c>
    </row>
    <row r="202" spans="1:65" s="2" customFormat="1" ht="16.5" customHeight="1">
      <c r="A202" s="37"/>
      <c r="B202" s="38"/>
      <c r="C202" s="181" t="s">
        <v>306</v>
      </c>
      <c r="D202" s="181" t="s">
        <v>193</v>
      </c>
      <c r="E202" s="182" t="s">
        <v>6240</v>
      </c>
      <c r="F202" s="183" t="s">
        <v>6241</v>
      </c>
      <c r="G202" s="184" t="s">
        <v>282</v>
      </c>
      <c r="H202" s="185">
        <v>100.04</v>
      </c>
      <c r="I202" s="186"/>
      <c r="J202" s="187">
        <f>ROUND(I202*H202,2)</f>
        <v>0</v>
      </c>
      <c r="K202" s="183" t="s">
        <v>203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197</v>
      </c>
      <c r="AT202" s="192" t="s">
        <v>193</v>
      </c>
      <c r="AU202" s="192" t="s">
        <v>82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197</v>
      </c>
      <c r="BM202" s="192" t="s">
        <v>6242</v>
      </c>
    </row>
    <row r="203" spans="1:65" s="2" customFormat="1" ht="19.5">
      <c r="A203" s="37"/>
      <c r="B203" s="38"/>
      <c r="C203" s="39"/>
      <c r="D203" s="194" t="s">
        <v>199</v>
      </c>
      <c r="E203" s="39"/>
      <c r="F203" s="195" t="s">
        <v>6243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82</v>
      </c>
    </row>
    <row r="204" spans="1:65" s="2" customFormat="1" ht="11.25">
      <c r="A204" s="37"/>
      <c r="B204" s="38"/>
      <c r="C204" s="39"/>
      <c r="D204" s="199" t="s">
        <v>206</v>
      </c>
      <c r="E204" s="39"/>
      <c r="F204" s="200" t="s">
        <v>6244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206</v>
      </c>
      <c r="AU204" s="20" t="s">
        <v>82</v>
      </c>
    </row>
    <row r="205" spans="1:65" s="2" customFormat="1" ht="21.75" customHeight="1">
      <c r="A205" s="37"/>
      <c r="B205" s="38"/>
      <c r="C205" s="181" t="s">
        <v>313</v>
      </c>
      <c r="D205" s="181" t="s">
        <v>193</v>
      </c>
      <c r="E205" s="182" t="s">
        <v>6245</v>
      </c>
      <c r="F205" s="183" t="s">
        <v>6246</v>
      </c>
      <c r="G205" s="184" t="s">
        <v>202</v>
      </c>
      <c r="H205" s="185">
        <v>26.93</v>
      </c>
      <c r="I205" s="186"/>
      <c r="J205" s="187">
        <f>ROUND(I205*H205,2)</f>
        <v>0</v>
      </c>
      <c r="K205" s="183" t="s">
        <v>203</v>
      </c>
      <c r="L205" s="42"/>
      <c r="M205" s="188" t="s">
        <v>19</v>
      </c>
      <c r="N205" s="189" t="s">
        <v>44</v>
      </c>
      <c r="O205" s="6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2" t="s">
        <v>197</v>
      </c>
      <c r="AT205" s="192" t="s">
        <v>193</v>
      </c>
      <c r="AU205" s="192" t="s">
        <v>82</v>
      </c>
      <c r="AY205" s="20" t="s">
        <v>191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0" t="s">
        <v>80</v>
      </c>
      <c r="BK205" s="193">
        <f>ROUND(I205*H205,2)</f>
        <v>0</v>
      </c>
      <c r="BL205" s="20" t="s">
        <v>197</v>
      </c>
      <c r="BM205" s="192" t="s">
        <v>6247</v>
      </c>
    </row>
    <row r="206" spans="1:65" s="2" customFormat="1" ht="19.5">
      <c r="A206" s="37"/>
      <c r="B206" s="38"/>
      <c r="C206" s="39"/>
      <c r="D206" s="194" t="s">
        <v>199</v>
      </c>
      <c r="E206" s="39"/>
      <c r="F206" s="195" t="s">
        <v>6248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199</v>
      </c>
      <c r="AU206" s="20" t="s">
        <v>82</v>
      </c>
    </row>
    <row r="207" spans="1:65" s="2" customFormat="1" ht="11.25">
      <c r="A207" s="37"/>
      <c r="B207" s="38"/>
      <c r="C207" s="39"/>
      <c r="D207" s="199" t="s">
        <v>206</v>
      </c>
      <c r="E207" s="39"/>
      <c r="F207" s="200" t="s">
        <v>6249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206</v>
      </c>
      <c r="AU207" s="20" t="s">
        <v>82</v>
      </c>
    </row>
    <row r="208" spans="1:65" s="2" customFormat="1" ht="21.75" customHeight="1">
      <c r="A208" s="37"/>
      <c r="B208" s="38"/>
      <c r="C208" s="181" t="s">
        <v>320</v>
      </c>
      <c r="D208" s="181" t="s">
        <v>193</v>
      </c>
      <c r="E208" s="182" t="s">
        <v>231</v>
      </c>
      <c r="F208" s="183" t="s">
        <v>232</v>
      </c>
      <c r="G208" s="184" t="s">
        <v>202</v>
      </c>
      <c r="H208" s="185">
        <v>238.79</v>
      </c>
      <c r="I208" s="186"/>
      <c r="J208" s="187">
        <f>ROUND(I208*H208,2)</f>
        <v>0</v>
      </c>
      <c r="K208" s="183" t="s">
        <v>203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197</v>
      </c>
      <c r="AT208" s="192" t="s">
        <v>193</v>
      </c>
      <c r="AU208" s="192" t="s">
        <v>82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197</v>
      </c>
      <c r="BM208" s="192" t="s">
        <v>6250</v>
      </c>
    </row>
    <row r="209" spans="1:65" s="2" customFormat="1" ht="19.5">
      <c r="A209" s="37"/>
      <c r="B209" s="38"/>
      <c r="C209" s="39"/>
      <c r="D209" s="194" t="s">
        <v>199</v>
      </c>
      <c r="E209" s="39"/>
      <c r="F209" s="195" t="s">
        <v>234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82</v>
      </c>
    </row>
    <row r="210" spans="1:65" s="2" customFormat="1" ht="11.25">
      <c r="A210" s="37"/>
      <c r="B210" s="38"/>
      <c r="C210" s="39"/>
      <c r="D210" s="199" t="s">
        <v>206</v>
      </c>
      <c r="E210" s="39"/>
      <c r="F210" s="200" t="s">
        <v>235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206</v>
      </c>
      <c r="AU210" s="20" t="s">
        <v>82</v>
      </c>
    </row>
    <row r="211" spans="1:65" s="2" customFormat="1" ht="16.5" customHeight="1">
      <c r="A211" s="37"/>
      <c r="B211" s="38"/>
      <c r="C211" s="181" t="s">
        <v>7</v>
      </c>
      <c r="D211" s="181" t="s">
        <v>193</v>
      </c>
      <c r="E211" s="182" t="s">
        <v>4975</v>
      </c>
      <c r="F211" s="183" t="s">
        <v>4976</v>
      </c>
      <c r="G211" s="184" t="s">
        <v>202</v>
      </c>
      <c r="H211" s="185">
        <v>238.79</v>
      </c>
      <c r="I211" s="186"/>
      <c r="J211" s="187">
        <f>ROUND(I211*H211,2)</f>
        <v>0</v>
      </c>
      <c r="K211" s="183" t="s">
        <v>203</v>
      </c>
      <c r="L211" s="42"/>
      <c r="M211" s="188" t="s">
        <v>19</v>
      </c>
      <c r="N211" s="189" t="s">
        <v>44</v>
      </c>
      <c r="O211" s="6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2" t="s">
        <v>197</v>
      </c>
      <c r="AT211" s="192" t="s">
        <v>193</v>
      </c>
      <c r="AU211" s="192" t="s">
        <v>82</v>
      </c>
      <c r="AY211" s="20" t="s">
        <v>191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0" t="s">
        <v>80</v>
      </c>
      <c r="BK211" s="193">
        <f>ROUND(I211*H211,2)</f>
        <v>0</v>
      </c>
      <c r="BL211" s="20" t="s">
        <v>197</v>
      </c>
      <c r="BM211" s="192" t="s">
        <v>6251</v>
      </c>
    </row>
    <row r="212" spans="1:65" s="2" customFormat="1" ht="19.5">
      <c r="A212" s="37"/>
      <c r="B212" s="38"/>
      <c r="C212" s="39"/>
      <c r="D212" s="194" t="s">
        <v>199</v>
      </c>
      <c r="E212" s="39"/>
      <c r="F212" s="195" t="s">
        <v>4978</v>
      </c>
      <c r="G212" s="39"/>
      <c r="H212" s="39"/>
      <c r="I212" s="196"/>
      <c r="J212" s="39"/>
      <c r="K212" s="39"/>
      <c r="L212" s="42"/>
      <c r="M212" s="197"/>
      <c r="N212" s="198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199</v>
      </c>
      <c r="AU212" s="20" t="s">
        <v>82</v>
      </c>
    </row>
    <row r="213" spans="1:65" s="2" customFormat="1" ht="11.25">
      <c r="A213" s="37"/>
      <c r="B213" s="38"/>
      <c r="C213" s="39"/>
      <c r="D213" s="199" t="s">
        <v>206</v>
      </c>
      <c r="E213" s="39"/>
      <c r="F213" s="200" t="s">
        <v>6252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206</v>
      </c>
      <c r="AU213" s="20" t="s">
        <v>82</v>
      </c>
    </row>
    <row r="214" spans="1:65" s="2" customFormat="1" ht="16.5" customHeight="1">
      <c r="A214" s="37"/>
      <c r="B214" s="38"/>
      <c r="C214" s="181" t="s">
        <v>334</v>
      </c>
      <c r="D214" s="181" t="s">
        <v>193</v>
      </c>
      <c r="E214" s="182" t="s">
        <v>253</v>
      </c>
      <c r="F214" s="183" t="s">
        <v>254</v>
      </c>
      <c r="G214" s="184" t="s">
        <v>255</v>
      </c>
      <c r="H214" s="185">
        <v>477.58</v>
      </c>
      <c r="I214" s="186"/>
      <c r="J214" s="187">
        <f>ROUND(I214*H214,2)</f>
        <v>0</v>
      </c>
      <c r="K214" s="183" t="s">
        <v>203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197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197</v>
      </c>
      <c r="BM214" s="192" t="s">
        <v>6253</v>
      </c>
    </row>
    <row r="215" spans="1:65" s="2" customFormat="1" ht="19.5">
      <c r="A215" s="37"/>
      <c r="B215" s="38"/>
      <c r="C215" s="39"/>
      <c r="D215" s="194" t="s">
        <v>199</v>
      </c>
      <c r="E215" s="39"/>
      <c r="F215" s="195" t="s">
        <v>257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1.25">
      <c r="A216" s="37"/>
      <c r="B216" s="38"/>
      <c r="C216" s="39"/>
      <c r="D216" s="199" t="s">
        <v>206</v>
      </c>
      <c r="E216" s="39"/>
      <c r="F216" s="200" t="s">
        <v>258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206</v>
      </c>
      <c r="AU216" s="20" t="s">
        <v>82</v>
      </c>
    </row>
    <row r="217" spans="1:65" s="13" customFormat="1" ht="11.25">
      <c r="B217" s="201"/>
      <c r="C217" s="202"/>
      <c r="D217" s="194" t="s">
        <v>208</v>
      </c>
      <c r="E217" s="203" t="s">
        <v>19</v>
      </c>
      <c r="F217" s="204" t="s">
        <v>6254</v>
      </c>
      <c r="G217" s="202"/>
      <c r="H217" s="205">
        <v>477.58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208</v>
      </c>
      <c r="AU217" s="211" t="s">
        <v>82</v>
      </c>
      <c r="AV217" s="13" t="s">
        <v>82</v>
      </c>
      <c r="AW217" s="13" t="s">
        <v>34</v>
      </c>
      <c r="AX217" s="13" t="s">
        <v>80</v>
      </c>
      <c r="AY217" s="211" t="s">
        <v>191</v>
      </c>
    </row>
    <row r="218" spans="1:65" s="2" customFormat="1" ht="16.5" customHeight="1">
      <c r="A218" s="37"/>
      <c r="B218" s="38"/>
      <c r="C218" s="181" t="s">
        <v>340</v>
      </c>
      <c r="D218" s="181" t="s">
        <v>193</v>
      </c>
      <c r="E218" s="182" t="s">
        <v>4984</v>
      </c>
      <c r="F218" s="183" t="s">
        <v>4985</v>
      </c>
      <c r="G218" s="184" t="s">
        <v>202</v>
      </c>
      <c r="H218" s="185">
        <v>238.79</v>
      </c>
      <c r="I218" s="186"/>
      <c r="J218" s="187">
        <f>ROUND(I218*H218,2)</f>
        <v>0</v>
      </c>
      <c r="K218" s="183" t="s">
        <v>203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197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197</v>
      </c>
      <c r="BM218" s="192" t="s">
        <v>6255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4987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1.25">
      <c r="A220" s="37"/>
      <c r="B220" s="38"/>
      <c r="C220" s="39"/>
      <c r="D220" s="199" t="s">
        <v>206</v>
      </c>
      <c r="E220" s="39"/>
      <c r="F220" s="200" t="s">
        <v>6256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206</v>
      </c>
      <c r="AU220" s="20" t="s">
        <v>82</v>
      </c>
    </row>
    <row r="221" spans="1:65" s="2" customFormat="1" ht="16.5" customHeight="1">
      <c r="A221" s="37"/>
      <c r="B221" s="38"/>
      <c r="C221" s="181" t="s">
        <v>348</v>
      </c>
      <c r="D221" s="181" t="s">
        <v>193</v>
      </c>
      <c r="E221" s="182" t="s">
        <v>4989</v>
      </c>
      <c r="F221" s="183" t="s">
        <v>4990</v>
      </c>
      <c r="G221" s="184" t="s">
        <v>202</v>
      </c>
      <c r="H221" s="185">
        <v>372.21</v>
      </c>
      <c r="I221" s="186"/>
      <c r="J221" s="187">
        <f>ROUND(I221*H221,2)</f>
        <v>0</v>
      </c>
      <c r="K221" s="183" t="s">
        <v>203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197</v>
      </c>
      <c r="AT221" s="192" t="s">
        <v>193</v>
      </c>
      <c r="AU221" s="192" t="s">
        <v>82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197</v>
      </c>
      <c r="BM221" s="192" t="s">
        <v>6257</v>
      </c>
    </row>
    <row r="222" spans="1:65" s="2" customFormat="1" ht="19.5">
      <c r="A222" s="37"/>
      <c r="B222" s="38"/>
      <c r="C222" s="39"/>
      <c r="D222" s="194" t="s">
        <v>199</v>
      </c>
      <c r="E222" s="39"/>
      <c r="F222" s="195" t="s">
        <v>4992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82</v>
      </c>
    </row>
    <row r="223" spans="1:65" s="2" customFormat="1" ht="11.25">
      <c r="A223" s="37"/>
      <c r="B223" s="38"/>
      <c r="C223" s="39"/>
      <c r="D223" s="199" t="s">
        <v>206</v>
      </c>
      <c r="E223" s="39"/>
      <c r="F223" s="200" t="s">
        <v>6258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206</v>
      </c>
      <c r="AU223" s="20" t="s">
        <v>82</v>
      </c>
    </row>
    <row r="224" spans="1:65" s="2" customFormat="1" ht="16.5" customHeight="1">
      <c r="A224" s="37"/>
      <c r="B224" s="38"/>
      <c r="C224" s="223" t="s">
        <v>356</v>
      </c>
      <c r="D224" s="223" t="s">
        <v>273</v>
      </c>
      <c r="E224" s="224" t="s">
        <v>6259</v>
      </c>
      <c r="F224" s="225" t="s">
        <v>6260</v>
      </c>
      <c r="G224" s="226" t="s">
        <v>255</v>
      </c>
      <c r="H224" s="227">
        <v>188.38</v>
      </c>
      <c r="I224" s="228"/>
      <c r="J224" s="229">
        <f>ROUND(I224*H224,2)</f>
        <v>0</v>
      </c>
      <c r="K224" s="225" t="s">
        <v>203</v>
      </c>
      <c r="L224" s="230"/>
      <c r="M224" s="231" t="s">
        <v>19</v>
      </c>
      <c r="N224" s="232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239</v>
      </c>
      <c r="AT224" s="192" t="s">
        <v>273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197</v>
      </c>
      <c r="BM224" s="192" t="s">
        <v>6261</v>
      </c>
    </row>
    <row r="225" spans="1:51" s="2" customFormat="1" ht="11.25">
      <c r="A225" s="37"/>
      <c r="B225" s="38"/>
      <c r="C225" s="39"/>
      <c r="D225" s="194" t="s">
        <v>199</v>
      </c>
      <c r="E225" s="39"/>
      <c r="F225" s="195" t="s">
        <v>6260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51" s="15" customFormat="1" ht="11.25">
      <c r="B226" s="233"/>
      <c r="C226" s="234"/>
      <c r="D226" s="194" t="s">
        <v>208</v>
      </c>
      <c r="E226" s="235" t="s">
        <v>19</v>
      </c>
      <c r="F226" s="236" t="s">
        <v>6262</v>
      </c>
      <c r="G226" s="234"/>
      <c r="H226" s="235" t="s">
        <v>19</v>
      </c>
      <c r="I226" s="237"/>
      <c r="J226" s="234"/>
      <c r="K226" s="234"/>
      <c r="L226" s="238"/>
      <c r="M226" s="239"/>
      <c r="N226" s="240"/>
      <c r="O226" s="240"/>
      <c r="P226" s="240"/>
      <c r="Q226" s="240"/>
      <c r="R226" s="240"/>
      <c r="S226" s="240"/>
      <c r="T226" s="241"/>
      <c r="AT226" s="242" t="s">
        <v>208</v>
      </c>
      <c r="AU226" s="242" t="s">
        <v>82</v>
      </c>
      <c r="AV226" s="15" t="s">
        <v>80</v>
      </c>
      <c r="AW226" s="15" t="s">
        <v>34</v>
      </c>
      <c r="AX226" s="15" t="s">
        <v>73</v>
      </c>
      <c r="AY226" s="242" t="s">
        <v>191</v>
      </c>
    </row>
    <row r="227" spans="1:51" s="13" customFormat="1" ht="11.25">
      <c r="B227" s="201"/>
      <c r="C227" s="202"/>
      <c r="D227" s="194" t="s">
        <v>208</v>
      </c>
      <c r="E227" s="203" t="s">
        <v>19</v>
      </c>
      <c r="F227" s="204" t="s">
        <v>6263</v>
      </c>
      <c r="G227" s="202"/>
      <c r="H227" s="205">
        <v>28.105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208</v>
      </c>
      <c r="AU227" s="211" t="s">
        <v>82</v>
      </c>
      <c r="AV227" s="13" t="s">
        <v>82</v>
      </c>
      <c r="AW227" s="13" t="s">
        <v>34</v>
      </c>
      <c r="AX227" s="13" t="s">
        <v>73</v>
      </c>
      <c r="AY227" s="211" t="s">
        <v>191</v>
      </c>
    </row>
    <row r="228" spans="1:51" s="13" customFormat="1" ht="11.25">
      <c r="B228" s="201"/>
      <c r="C228" s="202"/>
      <c r="D228" s="194" t="s">
        <v>208</v>
      </c>
      <c r="E228" s="203" t="s">
        <v>19</v>
      </c>
      <c r="F228" s="204" t="s">
        <v>6264</v>
      </c>
      <c r="G228" s="202"/>
      <c r="H228" s="205">
        <v>6.5549999999999997</v>
      </c>
      <c r="I228" s="206"/>
      <c r="J228" s="202"/>
      <c r="K228" s="202"/>
      <c r="L228" s="207"/>
      <c r="M228" s="208"/>
      <c r="N228" s="209"/>
      <c r="O228" s="209"/>
      <c r="P228" s="209"/>
      <c r="Q228" s="209"/>
      <c r="R228" s="209"/>
      <c r="S228" s="209"/>
      <c r="T228" s="210"/>
      <c r="AT228" s="211" t="s">
        <v>208</v>
      </c>
      <c r="AU228" s="211" t="s">
        <v>82</v>
      </c>
      <c r="AV228" s="13" t="s">
        <v>82</v>
      </c>
      <c r="AW228" s="13" t="s">
        <v>34</v>
      </c>
      <c r="AX228" s="13" t="s">
        <v>73</v>
      </c>
      <c r="AY228" s="211" t="s">
        <v>191</v>
      </c>
    </row>
    <row r="229" spans="1:51" s="13" customFormat="1" ht="11.25">
      <c r="B229" s="201"/>
      <c r="C229" s="202"/>
      <c r="D229" s="194" t="s">
        <v>208</v>
      </c>
      <c r="E229" s="203" t="s">
        <v>19</v>
      </c>
      <c r="F229" s="204" t="s">
        <v>6265</v>
      </c>
      <c r="G229" s="202"/>
      <c r="H229" s="205">
        <v>10.753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208</v>
      </c>
      <c r="AU229" s="211" t="s">
        <v>82</v>
      </c>
      <c r="AV229" s="13" t="s">
        <v>82</v>
      </c>
      <c r="AW229" s="13" t="s">
        <v>34</v>
      </c>
      <c r="AX229" s="13" t="s">
        <v>73</v>
      </c>
      <c r="AY229" s="211" t="s">
        <v>191</v>
      </c>
    </row>
    <row r="230" spans="1:51" s="13" customFormat="1" ht="11.25">
      <c r="B230" s="201"/>
      <c r="C230" s="202"/>
      <c r="D230" s="194" t="s">
        <v>208</v>
      </c>
      <c r="E230" s="203" t="s">
        <v>19</v>
      </c>
      <c r="F230" s="204" t="s">
        <v>6266</v>
      </c>
      <c r="G230" s="202"/>
      <c r="H230" s="205">
        <v>3.22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208</v>
      </c>
      <c r="AU230" s="211" t="s">
        <v>82</v>
      </c>
      <c r="AV230" s="13" t="s">
        <v>82</v>
      </c>
      <c r="AW230" s="13" t="s">
        <v>34</v>
      </c>
      <c r="AX230" s="13" t="s">
        <v>73</v>
      </c>
      <c r="AY230" s="211" t="s">
        <v>191</v>
      </c>
    </row>
    <row r="231" spans="1:51" s="13" customFormat="1" ht="11.25">
      <c r="B231" s="201"/>
      <c r="C231" s="202"/>
      <c r="D231" s="194" t="s">
        <v>208</v>
      </c>
      <c r="E231" s="203" t="s">
        <v>19</v>
      </c>
      <c r="F231" s="204" t="s">
        <v>6267</v>
      </c>
      <c r="G231" s="202"/>
      <c r="H231" s="205">
        <v>108.429</v>
      </c>
      <c r="I231" s="206"/>
      <c r="J231" s="202"/>
      <c r="K231" s="202"/>
      <c r="L231" s="207"/>
      <c r="M231" s="208"/>
      <c r="N231" s="209"/>
      <c r="O231" s="209"/>
      <c r="P231" s="209"/>
      <c r="Q231" s="209"/>
      <c r="R231" s="209"/>
      <c r="S231" s="209"/>
      <c r="T231" s="210"/>
      <c r="AT231" s="211" t="s">
        <v>208</v>
      </c>
      <c r="AU231" s="211" t="s">
        <v>82</v>
      </c>
      <c r="AV231" s="13" t="s">
        <v>82</v>
      </c>
      <c r="AW231" s="13" t="s">
        <v>34</v>
      </c>
      <c r="AX231" s="13" t="s">
        <v>73</v>
      </c>
      <c r="AY231" s="211" t="s">
        <v>191</v>
      </c>
    </row>
    <row r="232" spans="1:51" s="13" customFormat="1" ht="11.25">
      <c r="B232" s="201"/>
      <c r="C232" s="202"/>
      <c r="D232" s="194" t="s">
        <v>208</v>
      </c>
      <c r="E232" s="203" t="s">
        <v>19</v>
      </c>
      <c r="F232" s="204" t="s">
        <v>6268</v>
      </c>
      <c r="G232" s="202"/>
      <c r="H232" s="205">
        <v>6.1660000000000004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208</v>
      </c>
      <c r="AU232" s="211" t="s">
        <v>82</v>
      </c>
      <c r="AV232" s="13" t="s">
        <v>82</v>
      </c>
      <c r="AW232" s="13" t="s">
        <v>34</v>
      </c>
      <c r="AX232" s="13" t="s">
        <v>73</v>
      </c>
      <c r="AY232" s="211" t="s">
        <v>191</v>
      </c>
    </row>
    <row r="233" spans="1:51" s="13" customFormat="1" ht="11.25">
      <c r="B233" s="201"/>
      <c r="C233" s="202"/>
      <c r="D233" s="194" t="s">
        <v>208</v>
      </c>
      <c r="E233" s="203" t="s">
        <v>19</v>
      </c>
      <c r="F233" s="204" t="s">
        <v>6269</v>
      </c>
      <c r="G233" s="202"/>
      <c r="H233" s="205">
        <v>2.3050000000000002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208</v>
      </c>
      <c r="AU233" s="211" t="s">
        <v>82</v>
      </c>
      <c r="AV233" s="13" t="s">
        <v>82</v>
      </c>
      <c r="AW233" s="13" t="s">
        <v>34</v>
      </c>
      <c r="AX233" s="13" t="s">
        <v>73</v>
      </c>
      <c r="AY233" s="211" t="s">
        <v>191</v>
      </c>
    </row>
    <row r="234" spans="1:51" s="13" customFormat="1" ht="11.25">
      <c r="B234" s="201"/>
      <c r="C234" s="202"/>
      <c r="D234" s="194" t="s">
        <v>208</v>
      </c>
      <c r="E234" s="203" t="s">
        <v>19</v>
      </c>
      <c r="F234" s="204" t="s">
        <v>6270</v>
      </c>
      <c r="G234" s="202"/>
      <c r="H234" s="205">
        <v>-0.72199999999999998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208</v>
      </c>
      <c r="AU234" s="211" t="s">
        <v>82</v>
      </c>
      <c r="AV234" s="13" t="s">
        <v>82</v>
      </c>
      <c r="AW234" s="13" t="s">
        <v>34</v>
      </c>
      <c r="AX234" s="13" t="s">
        <v>73</v>
      </c>
      <c r="AY234" s="211" t="s">
        <v>191</v>
      </c>
    </row>
    <row r="235" spans="1:51" s="13" customFormat="1" ht="11.25">
      <c r="B235" s="201"/>
      <c r="C235" s="202"/>
      <c r="D235" s="194" t="s">
        <v>208</v>
      </c>
      <c r="E235" s="203" t="s">
        <v>19</v>
      </c>
      <c r="F235" s="204" t="s">
        <v>6271</v>
      </c>
      <c r="G235" s="202"/>
      <c r="H235" s="205">
        <v>-10.81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208</v>
      </c>
      <c r="AU235" s="211" t="s">
        <v>82</v>
      </c>
      <c r="AV235" s="13" t="s">
        <v>82</v>
      </c>
      <c r="AW235" s="13" t="s">
        <v>34</v>
      </c>
      <c r="AX235" s="13" t="s">
        <v>73</v>
      </c>
      <c r="AY235" s="211" t="s">
        <v>191</v>
      </c>
    </row>
    <row r="236" spans="1:51" s="13" customFormat="1" ht="11.25">
      <c r="B236" s="201"/>
      <c r="C236" s="202"/>
      <c r="D236" s="194" t="s">
        <v>208</v>
      </c>
      <c r="E236" s="203" t="s">
        <v>19</v>
      </c>
      <c r="F236" s="204" t="s">
        <v>6272</v>
      </c>
      <c r="G236" s="202"/>
      <c r="H236" s="205">
        <v>-2.2999999999999998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208</v>
      </c>
      <c r="AU236" s="211" t="s">
        <v>82</v>
      </c>
      <c r="AV236" s="13" t="s">
        <v>82</v>
      </c>
      <c r="AW236" s="13" t="s">
        <v>34</v>
      </c>
      <c r="AX236" s="13" t="s">
        <v>73</v>
      </c>
      <c r="AY236" s="211" t="s">
        <v>191</v>
      </c>
    </row>
    <row r="237" spans="1:51" s="13" customFormat="1" ht="11.25">
      <c r="B237" s="201"/>
      <c r="C237" s="202"/>
      <c r="D237" s="194" t="s">
        <v>208</v>
      </c>
      <c r="E237" s="203" t="s">
        <v>19</v>
      </c>
      <c r="F237" s="204" t="s">
        <v>6273</v>
      </c>
      <c r="G237" s="202"/>
      <c r="H237" s="205">
        <v>-0.11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208</v>
      </c>
      <c r="AU237" s="211" t="s">
        <v>82</v>
      </c>
      <c r="AV237" s="13" t="s">
        <v>82</v>
      </c>
      <c r="AW237" s="13" t="s">
        <v>34</v>
      </c>
      <c r="AX237" s="13" t="s">
        <v>73</v>
      </c>
      <c r="AY237" s="211" t="s">
        <v>191</v>
      </c>
    </row>
    <row r="238" spans="1:51" s="13" customFormat="1" ht="11.25">
      <c r="B238" s="201"/>
      <c r="C238" s="202"/>
      <c r="D238" s="194" t="s">
        <v>208</v>
      </c>
      <c r="E238" s="203" t="s">
        <v>19</v>
      </c>
      <c r="F238" s="204" t="s">
        <v>6274</v>
      </c>
      <c r="G238" s="202"/>
      <c r="H238" s="205">
        <v>-0.11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208</v>
      </c>
      <c r="AU238" s="211" t="s">
        <v>82</v>
      </c>
      <c r="AV238" s="13" t="s">
        <v>82</v>
      </c>
      <c r="AW238" s="13" t="s">
        <v>34</v>
      </c>
      <c r="AX238" s="13" t="s">
        <v>73</v>
      </c>
      <c r="AY238" s="211" t="s">
        <v>191</v>
      </c>
    </row>
    <row r="239" spans="1:51" s="13" customFormat="1" ht="11.25">
      <c r="B239" s="201"/>
      <c r="C239" s="202"/>
      <c r="D239" s="194" t="s">
        <v>208</v>
      </c>
      <c r="E239" s="203" t="s">
        <v>19</v>
      </c>
      <c r="F239" s="204" t="s">
        <v>6275</v>
      </c>
      <c r="G239" s="202"/>
      <c r="H239" s="205">
        <v>-0.11</v>
      </c>
      <c r="I239" s="206"/>
      <c r="J239" s="202"/>
      <c r="K239" s="202"/>
      <c r="L239" s="207"/>
      <c r="M239" s="208"/>
      <c r="N239" s="209"/>
      <c r="O239" s="209"/>
      <c r="P239" s="209"/>
      <c r="Q239" s="209"/>
      <c r="R239" s="209"/>
      <c r="S239" s="209"/>
      <c r="T239" s="210"/>
      <c r="AT239" s="211" t="s">
        <v>208</v>
      </c>
      <c r="AU239" s="211" t="s">
        <v>82</v>
      </c>
      <c r="AV239" s="13" t="s">
        <v>82</v>
      </c>
      <c r="AW239" s="13" t="s">
        <v>34</v>
      </c>
      <c r="AX239" s="13" t="s">
        <v>73</v>
      </c>
      <c r="AY239" s="211" t="s">
        <v>191</v>
      </c>
    </row>
    <row r="240" spans="1:51" s="13" customFormat="1" ht="11.25">
      <c r="B240" s="201"/>
      <c r="C240" s="202"/>
      <c r="D240" s="194" t="s">
        <v>208</v>
      </c>
      <c r="E240" s="203" t="s">
        <v>19</v>
      </c>
      <c r="F240" s="204" t="s">
        <v>6276</v>
      </c>
      <c r="G240" s="202"/>
      <c r="H240" s="205">
        <v>-4.8879999999999999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208</v>
      </c>
      <c r="AU240" s="211" t="s">
        <v>82</v>
      </c>
      <c r="AV240" s="13" t="s">
        <v>82</v>
      </c>
      <c r="AW240" s="13" t="s">
        <v>34</v>
      </c>
      <c r="AX240" s="13" t="s">
        <v>73</v>
      </c>
      <c r="AY240" s="211" t="s">
        <v>191</v>
      </c>
    </row>
    <row r="241" spans="1:65" s="13" customFormat="1" ht="11.25">
      <c r="B241" s="201"/>
      <c r="C241" s="202"/>
      <c r="D241" s="194" t="s">
        <v>208</v>
      </c>
      <c r="E241" s="203" t="s">
        <v>19</v>
      </c>
      <c r="F241" s="204" t="s">
        <v>6277</v>
      </c>
      <c r="G241" s="202"/>
      <c r="H241" s="205">
        <v>-46.271000000000001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208</v>
      </c>
      <c r="AU241" s="211" t="s">
        <v>82</v>
      </c>
      <c r="AV241" s="13" t="s">
        <v>82</v>
      </c>
      <c r="AW241" s="13" t="s">
        <v>34</v>
      </c>
      <c r="AX241" s="13" t="s">
        <v>73</v>
      </c>
      <c r="AY241" s="211" t="s">
        <v>191</v>
      </c>
    </row>
    <row r="242" spans="1:65" s="13" customFormat="1" ht="11.25">
      <c r="B242" s="201"/>
      <c r="C242" s="202"/>
      <c r="D242" s="194" t="s">
        <v>208</v>
      </c>
      <c r="E242" s="203" t="s">
        <v>19</v>
      </c>
      <c r="F242" s="204" t="s">
        <v>6278</v>
      </c>
      <c r="G242" s="202"/>
      <c r="H242" s="205">
        <v>-3.4889999999999999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208</v>
      </c>
      <c r="AU242" s="211" t="s">
        <v>82</v>
      </c>
      <c r="AV242" s="13" t="s">
        <v>82</v>
      </c>
      <c r="AW242" s="13" t="s">
        <v>34</v>
      </c>
      <c r="AX242" s="13" t="s">
        <v>73</v>
      </c>
      <c r="AY242" s="211" t="s">
        <v>191</v>
      </c>
    </row>
    <row r="243" spans="1:65" s="13" customFormat="1" ht="11.25">
      <c r="B243" s="201"/>
      <c r="C243" s="202"/>
      <c r="D243" s="194" t="s">
        <v>208</v>
      </c>
      <c r="E243" s="203" t="s">
        <v>19</v>
      </c>
      <c r="F243" s="204" t="s">
        <v>6279</v>
      </c>
      <c r="G243" s="202"/>
      <c r="H243" s="205">
        <v>-2.552</v>
      </c>
      <c r="I243" s="206"/>
      <c r="J243" s="202"/>
      <c r="K243" s="202"/>
      <c r="L243" s="207"/>
      <c r="M243" s="208"/>
      <c r="N243" s="209"/>
      <c r="O243" s="209"/>
      <c r="P243" s="209"/>
      <c r="Q243" s="209"/>
      <c r="R243" s="209"/>
      <c r="S243" s="209"/>
      <c r="T243" s="210"/>
      <c r="AT243" s="211" t="s">
        <v>208</v>
      </c>
      <c r="AU243" s="211" t="s">
        <v>82</v>
      </c>
      <c r="AV243" s="13" t="s">
        <v>82</v>
      </c>
      <c r="AW243" s="13" t="s">
        <v>34</v>
      </c>
      <c r="AX243" s="13" t="s">
        <v>73</v>
      </c>
      <c r="AY243" s="211" t="s">
        <v>191</v>
      </c>
    </row>
    <row r="244" spans="1:65" s="16" customFormat="1" ht="11.25">
      <c r="B244" s="249"/>
      <c r="C244" s="250"/>
      <c r="D244" s="194" t="s">
        <v>208</v>
      </c>
      <c r="E244" s="251" t="s">
        <v>19</v>
      </c>
      <c r="F244" s="252" t="s">
        <v>6280</v>
      </c>
      <c r="G244" s="250"/>
      <c r="H244" s="253">
        <v>94.170999999999935</v>
      </c>
      <c r="I244" s="254"/>
      <c r="J244" s="250"/>
      <c r="K244" s="250"/>
      <c r="L244" s="255"/>
      <c r="M244" s="256"/>
      <c r="N244" s="257"/>
      <c r="O244" s="257"/>
      <c r="P244" s="257"/>
      <c r="Q244" s="257"/>
      <c r="R244" s="257"/>
      <c r="S244" s="257"/>
      <c r="T244" s="258"/>
      <c r="AT244" s="259" t="s">
        <v>208</v>
      </c>
      <c r="AU244" s="259" t="s">
        <v>82</v>
      </c>
      <c r="AV244" s="16" t="s">
        <v>96</v>
      </c>
      <c r="AW244" s="16" t="s">
        <v>34</v>
      </c>
      <c r="AX244" s="16" t="s">
        <v>73</v>
      </c>
      <c r="AY244" s="259" t="s">
        <v>191</v>
      </c>
    </row>
    <row r="245" spans="1:65" s="13" customFormat="1" ht="11.25">
      <c r="B245" s="201"/>
      <c r="C245" s="202"/>
      <c r="D245" s="194" t="s">
        <v>208</v>
      </c>
      <c r="E245" s="203" t="s">
        <v>19</v>
      </c>
      <c r="F245" s="204" t="s">
        <v>6281</v>
      </c>
      <c r="G245" s="202"/>
      <c r="H245" s="205">
        <v>188.38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208</v>
      </c>
      <c r="AU245" s="211" t="s">
        <v>82</v>
      </c>
      <c r="AV245" s="13" t="s">
        <v>82</v>
      </c>
      <c r="AW245" s="13" t="s">
        <v>34</v>
      </c>
      <c r="AX245" s="13" t="s">
        <v>80</v>
      </c>
      <c r="AY245" s="211" t="s">
        <v>191</v>
      </c>
    </row>
    <row r="246" spans="1:65" s="2" customFormat="1" ht="16.5" customHeight="1">
      <c r="A246" s="37"/>
      <c r="B246" s="38"/>
      <c r="C246" s="181" t="s">
        <v>363</v>
      </c>
      <c r="D246" s="181" t="s">
        <v>193</v>
      </c>
      <c r="E246" s="182" t="s">
        <v>4995</v>
      </c>
      <c r="F246" s="183" t="s">
        <v>4996</v>
      </c>
      <c r="G246" s="184" t="s">
        <v>202</v>
      </c>
      <c r="H246" s="185">
        <v>62.51</v>
      </c>
      <c r="I246" s="186"/>
      <c r="J246" s="187">
        <f>ROUND(I246*H246,2)</f>
        <v>0</v>
      </c>
      <c r="K246" s="183" t="s">
        <v>203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197</v>
      </c>
      <c r="AT246" s="192" t="s">
        <v>193</v>
      </c>
      <c r="AU246" s="192" t="s">
        <v>82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197</v>
      </c>
      <c r="BM246" s="192" t="s">
        <v>6282</v>
      </c>
    </row>
    <row r="247" spans="1:65" s="2" customFormat="1" ht="19.5">
      <c r="A247" s="37"/>
      <c r="B247" s="38"/>
      <c r="C247" s="39"/>
      <c r="D247" s="194" t="s">
        <v>199</v>
      </c>
      <c r="E247" s="39"/>
      <c r="F247" s="195" t="s">
        <v>4998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82</v>
      </c>
    </row>
    <row r="248" spans="1:65" s="2" customFormat="1" ht="11.25">
      <c r="A248" s="37"/>
      <c r="B248" s="38"/>
      <c r="C248" s="39"/>
      <c r="D248" s="199" t="s">
        <v>206</v>
      </c>
      <c r="E248" s="39"/>
      <c r="F248" s="200" t="s">
        <v>6283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206</v>
      </c>
      <c r="AU248" s="20" t="s">
        <v>82</v>
      </c>
    </row>
    <row r="249" spans="1:65" s="13" customFormat="1" ht="11.25">
      <c r="B249" s="201"/>
      <c r="C249" s="202"/>
      <c r="D249" s="194" t="s">
        <v>208</v>
      </c>
      <c r="E249" s="203" t="s">
        <v>19</v>
      </c>
      <c r="F249" s="204" t="s">
        <v>6284</v>
      </c>
      <c r="G249" s="202"/>
      <c r="H249" s="205">
        <v>62.51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208</v>
      </c>
      <c r="AU249" s="211" t="s">
        <v>82</v>
      </c>
      <c r="AV249" s="13" t="s">
        <v>82</v>
      </c>
      <c r="AW249" s="13" t="s">
        <v>34</v>
      </c>
      <c r="AX249" s="13" t="s">
        <v>80</v>
      </c>
      <c r="AY249" s="211" t="s">
        <v>191</v>
      </c>
    </row>
    <row r="250" spans="1:65" s="2" customFormat="1" ht="16.5" customHeight="1">
      <c r="A250" s="37"/>
      <c r="B250" s="38"/>
      <c r="C250" s="223" t="s">
        <v>370</v>
      </c>
      <c r="D250" s="223" t="s">
        <v>273</v>
      </c>
      <c r="E250" s="224" t="s">
        <v>6285</v>
      </c>
      <c r="F250" s="225" t="s">
        <v>6286</v>
      </c>
      <c r="G250" s="226" t="s">
        <v>255</v>
      </c>
      <c r="H250" s="227">
        <v>125.02</v>
      </c>
      <c r="I250" s="228"/>
      <c r="J250" s="229">
        <f>ROUND(I250*H250,2)</f>
        <v>0</v>
      </c>
      <c r="K250" s="225" t="s">
        <v>203</v>
      </c>
      <c r="L250" s="230"/>
      <c r="M250" s="231" t="s">
        <v>19</v>
      </c>
      <c r="N250" s="232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239</v>
      </c>
      <c r="AT250" s="192" t="s">
        <v>273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197</v>
      </c>
      <c r="BM250" s="192" t="s">
        <v>6287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6286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13" customFormat="1" ht="11.25">
      <c r="B252" s="201"/>
      <c r="C252" s="202"/>
      <c r="D252" s="194" t="s">
        <v>208</v>
      </c>
      <c r="E252" s="203" t="s">
        <v>19</v>
      </c>
      <c r="F252" s="204" t="s">
        <v>6288</v>
      </c>
      <c r="G252" s="202"/>
      <c r="H252" s="205">
        <v>125.02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208</v>
      </c>
      <c r="AU252" s="211" t="s">
        <v>82</v>
      </c>
      <c r="AV252" s="13" t="s">
        <v>82</v>
      </c>
      <c r="AW252" s="13" t="s">
        <v>34</v>
      </c>
      <c r="AX252" s="13" t="s">
        <v>80</v>
      </c>
      <c r="AY252" s="211" t="s">
        <v>191</v>
      </c>
    </row>
    <row r="253" spans="1:65" s="2" customFormat="1" ht="21.75" customHeight="1">
      <c r="A253" s="37"/>
      <c r="B253" s="38"/>
      <c r="C253" s="181" t="s">
        <v>377</v>
      </c>
      <c r="D253" s="181" t="s">
        <v>193</v>
      </c>
      <c r="E253" s="182" t="s">
        <v>6289</v>
      </c>
      <c r="F253" s="183" t="s">
        <v>6290</v>
      </c>
      <c r="G253" s="184" t="s">
        <v>282</v>
      </c>
      <c r="H253" s="185">
        <v>134.63999999999999</v>
      </c>
      <c r="I253" s="186"/>
      <c r="J253" s="187">
        <f>ROUND(I253*H253,2)</f>
        <v>0</v>
      </c>
      <c r="K253" s="183" t="s">
        <v>203</v>
      </c>
      <c r="L253" s="42"/>
      <c r="M253" s="188" t="s">
        <v>19</v>
      </c>
      <c r="N253" s="189" t="s">
        <v>44</v>
      </c>
      <c r="O253" s="67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1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2" t="s">
        <v>197</v>
      </c>
      <c r="AT253" s="192" t="s">
        <v>193</v>
      </c>
      <c r="AU253" s="192" t="s">
        <v>82</v>
      </c>
      <c r="AY253" s="20" t="s">
        <v>191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0" t="s">
        <v>80</v>
      </c>
      <c r="BK253" s="193">
        <f>ROUND(I253*H253,2)</f>
        <v>0</v>
      </c>
      <c r="BL253" s="20" t="s">
        <v>197</v>
      </c>
      <c r="BM253" s="192" t="s">
        <v>6291</v>
      </c>
    </row>
    <row r="254" spans="1:65" s="2" customFormat="1" ht="19.5">
      <c r="A254" s="37"/>
      <c r="B254" s="38"/>
      <c r="C254" s="39"/>
      <c r="D254" s="194" t="s">
        <v>199</v>
      </c>
      <c r="E254" s="39"/>
      <c r="F254" s="195" t="s">
        <v>6292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199</v>
      </c>
      <c r="AU254" s="20" t="s">
        <v>82</v>
      </c>
    </row>
    <row r="255" spans="1:65" s="2" customFormat="1" ht="11.25">
      <c r="A255" s="37"/>
      <c r="B255" s="38"/>
      <c r="C255" s="39"/>
      <c r="D255" s="199" t="s">
        <v>206</v>
      </c>
      <c r="E255" s="39"/>
      <c r="F255" s="200" t="s">
        <v>6293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206</v>
      </c>
      <c r="AU255" s="20" t="s">
        <v>82</v>
      </c>
    </row>
    <row r="256" spans="1:65" s="2" customFormat="1" ht="16.5" customHeight="1">
      <c r="A256" s="37"/>
      <c r="B256" s="38"/>
      <c r="C256" s="181" t="s">
        <v>384</v>
      </c>
      <c r="D256" s="181" t="s">
        <v>193</v>
      </c>
      <c r="E256" s="182" t="s">
        <v>6294</v>
      </c>
      <c r="F256" s="183" t="s">
        <v>6295</v>
      </c>
      <c r="G256" s="184" t="s">
        <v>282</v>
      </c>
      <c r="H256" s="185">
        <v>134.63999999999999</v>
      </c>
      <c r="I256" s="186"/>
      <c r="J256" s="187">
        <f>ROUND(I256*H256,2)</f>
        <v>0</v>
      </c>
      <c r="K256" s="183" t="s">
        <v>203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197</v>
      </c>
      <c r="AT256" s="192" t="s">
        <v>193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197</v>
      </c>
      <c r="BM256" s="192" t="s">
        <v>6296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6297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2" customFormat="1" ht="11.25">
      <c r="A258" s="37"/>
      <c r="B258" s="38"/>
      <c r="C258" s="39"/>
      <c r="D258" s="199" t="s">
        <v>206</v>
      </c>
      <c r="E258" s="39"/>
      <c r="F258" s="200" t="s">
        <v>6298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206</v>
      </c>
      <c r="AU258" s="20" t="s">
        <v>82</v>
      </c>
    </row>
    <row r="259" spans="1:65" s="2" customFormat="1" ht="16.5" customHeight="1">
      <c r="A259" s="37"/>
      <c r="B259" s="38"/>
      <c r="C259" s="223" t="s">
        <v>391</v>
      </c>
      <c r="D259" s="223" t="s">
        <v>273</v>
      </c>
      <c r="E259" s="224" t="s">
        <v>6299</v>
      </c>
      <c r="F259" s="225" t="s">
        <v>6300</v>
      </c>
      <c r="G259" s="226" t="s">
        <v>2285</v>
      </c>
      <c r="H259" s="227">
        <v>6.7320000000000002</v>
      </c>
      <c r="I259" s="228"/>
      <c r="J259" s="229">
        <f>ROUND(I259*H259,2)</f>
        <v>0</v>
      </c>
      <c r="K259" s="225" t="s">
        <v>203</v>
      </c>
      <c r="L259" s="230"/>
      <c r="M259" s="231" t="s">
        <v>19</v>
      </c>
      <c r="N259" s="232" t="s">
        <v>44</v>
      </c>
      <c r="O259" s="67"/>
      <c r="P259" s="190">
        <f>O259*H259</f>
        <v>0</v>
      </c>
      <c r="Q259" s="190">
        <v>1E-3</v>
      </c>
      <c r="R259" s="190">
        <f>Q259*H259</f>
        <v>6.7320000000000001E-3</v>
      </c>
      <c r="S259" s="190">
        <v>0</v>
      </c>
      <c r="T259" s="191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2" t="s">
        <v>239</v>
      </c>
      <c r="AT259" s="192" t="s">
        <v>273</v>
      </c>
      <c r="AU259" s="192" t="s">
        <v>82</v>
      </c>
      <c r="AY259" s="20" t="s">
        <v>191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0" t="s">
        <v>80</v>
      </c>
      <c r="BK259" s="193">
        <f>ROUND(I259*H259,2)</f>
        <v>0</v>
      </c>
      <c r="BL259" s="20" t="s">
        <v>197</v>
      </c>
      <c r="BM259" s="192" t="s">
        <v>6301</v>
      </c>
    </row>
    <row r="260" spans="1:65" s="2" customFormat="1" ht="11.25">
      <c r="A260" s="37"/>
      <c r="B260" s="38"/>
      <c r="C260" s="39"/>
      <c r="D260" s="194" t="s">
        <v>199</v>
      </c>
      <c r="E260" s="39"/>
      <c r="F260" s="195" t="s">
        <v>6300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199</v>
      </c>
      <c r="AU260" s="20" t="s">
        <v>82</v>
      </c>
    </row>
    <row r="261" spans="1:65" s="13" customFormat="1" ht="11.25">
      <c r="B261" s="201"/>
      <c r="C261" s="202"/>
      <c r="D261" s="194" t="s">
        <v>208</v>
      </c>
      <c r="E261" s="203" t="s">
        <v>19</v>
      </c>
      <c r="F261" s="204" t="s">
        <v>6302</v>
      </c>
      <c r="G261" s="202"/>
      <c r="H261" s="205">
        <v>134.63999999999999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208</v>
      </c>
      <c r="AU261" s="211" t="s">
        <v>82</v>
      </c>
      <c r="AV261" s="13" t="s">
        <v>82</v>
      </c>
      <c r="AW261" s="13" t="s">
        <v>34</v>
      </c>
      <c r="AX261" s="13" t="s">
        <v>73</v>
      </c>
      <c r="AY261" s="211" t="s">
        <v>191</v>
      </c>
    </row>
    <row r="262" spans="1:65" s="13" customFormat="1" ht="11.25">
      <c r="B262" s="201"/>
      <c r="C262" s="202"/>
      <c r="D262" s="194" t="s">
        <v>208</v>
      </c>
      <c r="E262" s="203" t="s">
        <v>19</v>
      </c>
      <c r="F262" s="204" t="s">
        <v>6303</v>
      </c>
      <c r="G262" s="202"/>
      <c r="H262" s="205">
        <v>6.7320000000000002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208</v>
      </c>
      <c r="AU262" s="211" t="s">
        <v>82</v>
      </c>
      <c r="AV262" s="13" t="s">
        <v>82</v>
      </c>
      <c r="AW262" s="13" t="s">
        <v>34</v>
      </c>
      <c r="AX262" s="13" t="s">
        <v>80</v>
      </c>
      <c r="AY262" s="211" t="s">
        <v>191</v>
      </c>
    </row>
    <row r="263" spans="1:65" s="12" customFormat="1" ht="22.9" customHeight="1">
      <c r="B263" s="165"/>
      <c r="C263" s="166"/>
      <c r="D263" s="167" t="s">
        <v>72</v>
      </c>
      <c r="E263" s="179" t="s">
        <v>96</v>
      </c>
      <c r="F263" s="179" t="s">
        <v>347</v>
      </c>
      <c r="G263" s="166"/>
      <c r="H263" s="166"/>
      <c r="I263" s="169"/>
      <c r="J263" s="180">
        <f>BK263</f>
        <v>0</v>
      </c>
      <c r="K263" s="166"/>
      <c r="L263" s="171"/>
      <c r="M263" s="172"/>
      <c r="N263" s="173"/>
      <c r="O263" s="173"/>
      <c r="P263" s="174">
        <f>SUM(P264:P283)</f>
        <v>0</v>
      </c>
      <c r="Q263" s="173"/>
      <c r="R263" s="174">
        <f>SUM(R264:R283)</f>
        <v>32.992919999999998</v>
      </c>
      <c r="S263" s="173"/>
      <c r="T263" s="175">
        <f>SUM(T264:T283)</f>
        <v>37.091999999999999</v>
      </c>
      <c r="AR263" s="176" t="s">
        <v>80</v>
      </c>
      <c r="AT263" s="177" t="s">
        <v>72</v>
      </c>
      <c r="AU263" s="177" t="s">
        <v>80</v>
      </c>
      <c r="AY263" s="176" t="s">
        <v>191</v>
      </c>
      <c r="BK263" s="178">
        <f>SUM(BK264:BK283)</f>
        <v>0</v>
      </c>
    </row>
    <row r="264" spans="1:65" s="2" customFormat="1" ht="16.5" customHeight="1">
      <c r="A264" s="37"/>
      <c r="B264" s="38"/>
      <c r="C264" s="181" t="s">
        <v>397</v>
      </c>
      <c r="D264" s="181" t="s">
        <v>193</v>
      </c>
      <c r="E264" s="182" t="s">
        <v>6304</v>
      </c>
      <c r="F264" s="183" t="s">
        <v>6305</v>
      </c>
      <c r="G264" s="184" t="s">
        <v>202</v>
      </c>
      <c r="H264" s="185">
        <v>16.86</v>
      </c>
      <c r="I264" s="186"/>
      <c r="J264" s="187">
        <f>ROUND(I264*H264,2)</f>
        <v>0</v>
      </c>
      <c r="K264" s="183" t="s">
        <v>203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2.2000000000000002</v>
      </c>
      <c r="T264" s="191">
        <f>S264*H264</f>
        <v>37.091999999999999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197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197</v>
      </c>
      <c r="BM264" s="192" t="s">
        <v>6306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6307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2" customFormat="1" ht="11.25">
      <c r="A266" s="37"/>
      <c r="B266" s="38"/>
      <c r="C266" s="39"/>
      <c r="D266" s="199" t="s">
        <v>206</v>
      </c>
      <c r="E266" s="39"/>
      <c r="F266" s="200" t="s">
        <v>6308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206</v>
      </c>
      <c r="AU266" s="20" t="s">
        <v>82</v>
      </c>
    </row>
    <row r="267" spans="1:65" s="2" customFormat="1" ht="16.5" customHeight="1">
      <c r="A267" s="37"/>
      <c r="B267" s="38"/>
      <c r="C267" s="181" t="s">
        <v>405</v>
      </c>
      <c r="D267" s="181" t="s">
        <v>193</v>
      </c>
      <c r="E267" s="182" t="s">
        <v>6309</v>
      </c>
      <c r="F267" s="183" t="s">
        <v>6310</v>
      </c>
      <c r="G267" s="184" t="s">
        <v>301</v>
      </c>
      <c r="H267" s="185">
        <v>133</v>
      </c>
      <c r="I267" s="186"/>
      <c r="J267" s="187">
        <f>ROUND(I267*H267,2)</f>
        <v>0</v>
      </c>
      <c r="K267" s="183" t="s">
        <v>203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197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6311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6312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6313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13" customFormat="1" ht="11.25">
      <c r="B270" s="201"/>
      <c r="C270" s="202"/>
      <c r="D270" s="194" t="s">
        <v>208</v>
      </c>
      <c r="E270" s="203" t="s">
        <v>19</v>
      </c>
      <c r="F270" s="204" t="s">
        <v>6314</v>
      </c>
      <c r="G270" s="202"/>
      <c r="H270" s="205">
        <v>133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208</v>
      </c>
      <c r="AU270" s="211" t="s">
        <v>82</v>
      </c>
      <c r="AV270" s="13" t="s">
        <v>82</v>
      </c>
      <c r="AW270" s="13" t="s">
        <v>34</v>
      </c>
      <c r="AX270" s="13" t="s">
        <v>80</v>
      </c>
      <c r="AY270" s="211" t="s">
        <v>191</v>
      </c>
    </row>
    <row r="271" spans="1:65" s="2" customFormat="1" ht="16.5" customHeight="1">
      <c r="A271" s="37"/>
      <c r="B271" s="38"/>
      <c r="C271" s="181" t="s">
        <v>413</v>
      </c>
      <c r="D271" s="181" t="s">
        <v>193</v>
      </c>
      <c r="E271" s="182" t="s">
        <v>6315</v>
      </c>
      <c r="F271" s="183" t="s">
        <v>6316</v>
      </c>
      <c r="G271" s="184" t="s">
        <v>301</v>
      </c>
      <c r="H271" s="185">
        <v>133</v>
      </c>
      <c r="I271" s="186"/>
      <c r="J271" s="187">
        <f>ROUND(I271*H271,2)</f>
        <v>0</v>
      </c>
      <c r="K271" s="183" t="s">
        <v>203</v>
      </c>
      <c r="L271" s="42"/>
      <c r="M271" s="188" t="s">
        <v>19</v>
      </c>
      <c r="N271" s="189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197</v>
      </c>
      <c r="AT271" s="192" t="s">
        <v>193</v>
      </c>
      <c r="AU271" s="192" t="s">
        <v>82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197</v>
      </c>
      <c r="BM271" s="192" t="s">
        <v>6317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6318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82</v>
      </c>
    </row>
    <row r="273" spans="1:65" s="2" customFormat="1" ht="11.25">
      <c r="A273" s="37"/>
      <c r="B273" s="38"/>
      <c r="C273" s="39"/>
      <c r="D273" s="199" t="s">
        <v>206</v>
      </c>
      <c r="E273" s="39"/>
      <c r="F273" s="200" t="s">
        <v>6319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206</v>
      </c>
      <c r="AU273" s="20" t="s">
        <v>82</v>
      </c>
    </row>
    <row r="274" spans="1:65" s="2" customFormat="1" ht="24.2" customHeight="1">
      <c r="A274" s="37"/>
      <c r="B274" s="38"/>
      <c r="C274" s="181" t="s">
        <v>420</v>
      </c>
      <c r="D274" s="181" t="s">
        <v>193</v>
      </c>
      <c r="E274" s="182" t="s">
        <v>6320</v>
      </c>
      <c r="F274" s="183" t="s">
        <v>6321</v>
      </c>
      <c r="G274" s="184" t="s">
        <v>196</v>
      </c>
      <c r="H274" s="185">
        <v>1</v>
      </c>
      <c r="I274" s="186"/>
      <c r="J274" s="187">
        <f>ROUND(I274*H274,2)</f>
        <v>0</v>
      </c>
      <c r="K274" s="183" t="s">
        <v>203</v>
      </c>
      <c r="L274" s="42"/>
      <c r="M274" s="188" t="s">
        <v>19</v>
      </c>
      <c r="N274" s="189" t="s">
        <v>44</v>
      </c>
      <c r="O274" s="67"/>
      <c r="P274" s="190">
        <f>O274*H274</f>
        <v>0</v>
      </c>
      <c r="Q274" s="190">
        <v>3.2919999999999998E-2</v>
      </c>
      <c r="R274" s="190">
        <f>Q274*H274</f>
        <v>3.2919999999999998E-2</v>
      </c>
      <c r="S274" s="190">
        <v>0</v>
      </c>
      <c r="T274" s="191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2" t="s">
        <v>197</v>
      </c>
      <c r="AT274" s="192" t="s">
        <v>193</v>
      </c>
      <c r="AU274" s="192" t="s">
        <v>82</v>
      </c>
      <c r="AY274" s="20" t="s">
        <v>191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0" t="s">
        <v>80</v>
      </c>
      <c r="BK274" s="193">
        <f>ROUND(I274*H274,2)</f>
        <v>0</v>
      </c>
      <c r="BL274" s="20" t="s">
        <v>197</v>
      </c>
      <c r="BM274" s="192" t="s">
        <v>6322</v>
      </c>
    </row>
    <row r="275" spans="1:65" s="2" customFormat="1" ht="19.5">
      <c r="A275" s="37"/>
      <c r="B275" s="38"/>
      <c r="C275" s="39"/>
      <c r="D275" s="194" t="s">
        <v>199</v>
      </c>
      <c r="E275" s="39"/>
      <c r="F275" s="195" t="s">
        <v>6323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199</v>
      </c>
      <c r="AU275" s="20" t="s">
        <v>82</v>
      </c>
    </row>
    <row r="276" spans="1:65" s="2" customFormat="1" ht="11.25">
      <c r="A276" s="37"/>
      <c r="B276" s="38"/>
      <c r="C276" s="39"/>
      <c r="D276" s="199" t="s">
        <v>206</v>
      </c>
      <c r="E276" s="39"/>
      <c r="F276" s="200" t="s">
        <v>6324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206</v>
      </c>
      <c r="AU276" s="20" t="s">
        <v>82</v>
      </c>
    </row>
    <row r="277" spans="1:65" s="2" customFormat="1" ht="16.5" customHeight="1">
      <c r="A277" s="37"/>
      <c r="B277" s="38"/>
      <c r="C277" s="223" t="s">
        <v>427</v>
      </c>
      <c r="D277" s="223" t="s">
        <v>273</v>
      </c>
      <c r="E277" s="224" t="s">
        <v>6325</v>
      </c>
      <c r="F277" s="225" t="s">
        <v>6326</v>
      </c>
      <c r="G277" s="226" t="s">
        <v>196</v>
      </c>
      <c r="H277" s="227">
        <v>1</v>
      </c>
      <c r="I277" s="228"/>
      <c r="J277" s="229">
        <f>ROUND(I277*H277,2)</f>
        <v>0</v>
      </c>
      <c r="K277" s="225" t="s">
        <v>203</v>
      </c>
      <c r="L277" s="230"/>
      <c r="M277" s="231" t="s">
        <v>19</v>
      </c>
      <c r="N277" s="232" t="s">
        <v>44</v>
      </c>
      <c r="O277" s="67"/>
      <c r="P277" s="190">
        <f>O277*H277</f>
        <v>0</v>
      </c>
      <c r="Q277" s="190">
        <v>21.14</v>
      </c>
      <c r="R277" s="190">
        <f>Q277*H277</f>
        <v>21.14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239</v>
      </c>
      <c r="AT277" s="192" t="s">
        <v>273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197</v>
      </c>
      <c r="BM277" s="192" t="s">
        <v>6327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6326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6.5" customHeight="1">
      <c r="A279" s="37"/>
      <c r="B279" s="38"/>
      <c r="C279" s="181" t="s">
        <v>434</v>
      </c>
      <c r="D279" s="181" t="s">
        <v>193</v>
      </c>
      <c r="E279" s="182" t="s">
        <v>6328</v>
      </c>
      <c r="F279" s="183" t="s">
        <v>6329</v>
      </c>
      <c r="G279" s="184" t="s">
        <v>196</v>
      </c>
      <c r="H279" s="185">
        <v>1</v>
      </c>
      <c r="I279" s="186"/>
      <c r="J279" s="187">
        <f>ROUND(I279*H279,2)</f>
        <v>0</v>
      </c>
      <c r="K279" s="183" t="s">
        <v>203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197</v>
      </c>
      <c r="AT279" s="192" t="s">
        <v>193</v>
      </c>
      <c r="AU279" s="192" t="s">
        <v>82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197</v>
      </c>
      <c r="BM279" s="192" t="s">
        <v>6330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6331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82</v>
      </c>
    </row>
    <row r="281" spans="1:65" s="2" customFormat="1" ht="11.25">
      <c r="A281" s="37"/>
      <c r="B281" s="38"/>
      <c r="C281" s="39"/>
      <c r="D281" s="199" t="s">
        <v>206</v>
      </c>
      <c r="E281" s="39"/>
      <c r="F281" s="200" t="s">
        <v>6332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206</v>
      </c>
      <c r="AU281" s="20" t="s">
        <v>82</v>
      </c>
    </row>
    <row r="282" spans="1:65" s="2" customFormat="1" ht="21.75" customHeight="1">
      <c r="A282" s="37"/>
      <c r="B282" s="38"/>
      <c r="C282" s="223" t="s">
        <v>441</v>
      </c>
      <c r="D282" s="223" t="s">
        <v>273</v>
      </c>
      <c r="E282" s="224" t="s">
        <v>6333</v>
      </c>
      <c r="F282" s="225" t="s">
        <v>6334</v>
      </c>
      <c r="G282" s="226" t="s">
        <v>196</v>
      </c>
      <c r="H282" s="227">
        <v>1</v>
      </c>
      <c r="I282" s="228"/>
      <c r="J282" s="229">
        <f>ROUND(I282*H282,2)</f>
        <v>0</v>
      </c>
      <c r="K282" s="225" t="s">
        <v>203</v>
      </c>
      <c r="L282" s="230"/>
      <c r="M282" s="231" t="s">
        <v>19</v>
      </c>
      <c r="N282" s="232" t="s">
        <v>44</v>
      </c>
      <c r="O282" s="67"/>
      <c r="P282" s="190">
        <f>O282*H282</f>
        <v>0</v>
      </c>
      <c r="Q282" s="190">
        <v>11.82</v>
      </c>
      <c r="R282" s="190">
        <f>Q282*H282</f>
        <v>11.82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239</v>
      </c>
      <c r="AT282" s="192" t="s">
        <v>273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197</v>
      </c>
      <c r="BM282" s="192" t="s">
        <v>6335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6334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12" customFormat="1" ht="22.9" customHeight="1">
      <c r="B284" s="165"/>
      <c r="C284" s="166"/>
      <c r="D284" s="167" t="s">
        <v>72</v>
      </c>
      <c r="E284" s="179" t="s">
        <v>197</v>
      </c>
      <c r="F284" s="179" t="s">
        <v>498</v>
      </c>
      <c r="G284" s="166"/>
      <c r="H284" s="166"/>
      <c r="I284" s="169"/>
      <c r="J284" s="180">
        <f>BK284</f>
        <v>0</v>
      </c>
      <c r="K284" s="166"/>
      <c r="L284" s="171"/>
      <c r="M284" s="172"/>
      <c r="N284" s="173"/>
      <c r="O284" s="173"/>
      <c r="P284" s="174">
        <f>SUM(P285:P318)</f>
        <v>0</v>
      </c>
      <c r="Q284" s="173"/>
      <c r="R284" s="174">
        <f>SUM(R285:R318)</f>
        <v>41.246206499999992</v>
      </c>
      <c r="S284" s="173"/>
      <c r="T284" s="175">
        <f>SUM(T285:T318)</f>
        <v>0</v>
      </c>
      <c r="AR284" s="176" t="s">
        <v>80</v>
      </c>
      <c r="AT284" s="177" t="s">
        <v>72</v>
      </c>
      <c r="AU284" s="177" t="s">
        <v>80</v>
      </c>
      <c r="AY284" s="176" t="s">
        <v>191</v>
      </c>
      <c r="BK284" s="178">
        <f>SUM(BK285:BK318)</f>
        <v>0</v>
      </c>
    </row>
    <row r="285" spans="1:65" s="2" customFormat="1" ht="16.5" customHeight="1">
      <c r="A285" s="37"/>
      <c r="B285" s="38"/>
      <c r="C285" s="181" t="s">
        <v>448</v>
      </c>
      <c r="D285" s="181" t="s">
        <v>193</v>
      </c>
      <c r="E285" s="182" t="s">
        <v>6336</v>
      </c>
      <c r="F285" s="183" t="s">
        <v>6337</v>
      </c>
      <c r="G285" s="184" t="s">
        <v>202</v>
      </c>
      <c r="H285" s="185">
        <v>15.85</v>
      </c>
      <c r="I285" s="186"/>
      <c r="J285" s="187">
        <f>ROUND(I285*H285,2)</f>
        <v>0</v>
      </c>
      <c r="K285" s="183" t="s">
        <v>203</v>
      </c>
      <c r="L285" s="42"/>
      <c r="M285" s="188" t="s">
        <v>19</v>
      </c>
      <c r="N285" s="189" t="s">
        <v>44</v>
      </c>
      <c r="O285" s="67"/>
      <c r="P285" s="190">
        <f>O285*H285</f>
        <v>0</v>
      </c>
      <c r="Q285" s="190">
        <v>1.8907700000000001</v>
      </c>
      <c r="R285" s="190">
        <f>Q285*H285</f>
        <v>29.968704500000001</v>
      </c>
      <c r="S285" s="190">
        <v>0</v>
      </c>
      <c r="T285" s="191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2" t="s">
        <v>197</v>
      </c>
      <c r="AT285" s="192" t="s">
        <v>193</v>
      </c>
      <c r="AU285" s="192" t="s">
        <v>82</v>
      </c>
      <c r="AY285" s="20" t="s">
        <v>191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0" t="s">
        <v>80</v>
      </c>
      <c r="BK285" s="193">
        <f>ROUND(I285*H285,2)</f>
        <v>0</v>
      </c>
      <c r="BL285" s="20" t="s">
        <v>197</v>
      </c>
      <c r="BM285" s="192" t="s">
        <v>6338</v>
      </c>
    </row>
    <row r="286" spans="1:65" s="2" customFormat="1" ht="11.25">
      <c r="A286" s="37"/>
      <c r="B286" s="38"/>
      <c r="C286" s="39"/>
      <c r="D286" s="194" t="s">
        <v>199</v>
      </c>
      <c r="E286" s="39"/>
      <c r="F286" s="195" t="s">
        <v>6339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199</v>
      </c>
      <c r="AU286" s="20" t="s">
        <v>82</v>
      </c>
    </row>
    <row r="287" spans="1:65" s="2" customFormat="1" ht="11.25">
      <c r="A287" s="37"/>
      <c r="B287" s="38"/>
      <c r="C287" s="39"/>
      <c r="D287" s="199" t="s">
        <v>206</v>
      </c>
      <c r="E287" s="39"/>
      <c r="F287" s="200" t="s">
        <v>6340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206</v>
      </c>
      <c r="AU287" s="20" t="s">
        <v>82</v>
      </c>
    </row>
    <row r="288" spans="1:65" s="2" customFormat="1" ht="16.5" customHeight="1">
      <c r="A288" s="37"/>
      <c r="B288" s="38"/>
      <c r="C288" s="181" t="s">
        <v>455</v>
      </c>
      <c r="D288" s="181" t="s">
        <v>193</v>
      </c>
      <c r="E288" s="182" t="s">
        <v>6341</v>
      </c>
      <c r="F288" s="183" t="s">
        <v>6342</v>
      </c>
      <c r="G288" s="184" t="s">
        <v>196</v>
      </c>
      <c r="H288" s="185">
        <v>7</v>
      </c>
      <c r="I288" s="186"/>
      <c r="J288" s="187">
        <f>ROUND(I288*H288,2)</f>
        <v>0</v>
      </c>
      <c r="K288" s="183" t="s">
        <v>203</v>
      </c>
      <c r="L288" s="42"/>
      <c r="M288" s="188" t="s">
        <v>19</v>
      </c>
      <c r="N288" s="189" t="s">
        <v>44</v>
      </c>
      <c r="O288" s="67"/>
      <c r="P288" s="190">
        <f>O288*H288</f>
        <v>0</v>
      </c>
      <c r="Q288" s="190">
        <v>8.7419999999999998E-2</v>
      </c>
      <c r="R288" s="190">
        <f>Q288*H288</f>
        <v>0.61193999999999993</v>
      </c>
      <c r="S288" s="190">
        <v>0</v>
      </c>
      <c r="T288" s="191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2" t="s">
        <v>197</v>
      </c>
      <c r="AT288" s="192" t="s">
        <v>193</v>
      </c>
      <c r="AU288" s="192" t="s">
        <v>82</v>
      </c>
      <c r="AY288" s="20" t="s">
        <v>191</v>
      </c>
      <c r="BE288" s="193">
        <f>IF(N288="základní",J288,0)</f>
        <v>0</v>
      </c>
      <c r="BF288" s="193">
        <f>IF(N288="snížená",J288,0)</f>
        <v>0</v>
      </c>
      <c r="BG288" s="193">
        <f>IF(N288="zákl. přenesená",J288,0)</f>
        <v>0</v>
      </c>
      <c r="BH288" s="193">
        <f>IF(N288="sníž. přenesená",J288,0)</f>
        <v>0</v>
      </c>
      <c r="BI288" s="193">
        <f>IF(N288="nulová",J288,0)</f>
        <v>0</v>
      </c>
      <c r="BJ288" s="20" t="s">
        <v>80</v>
      </c>
      <c r="BK288" s="193">
        <f>ROUND(I288*H288,2)</f>
        <v>0</v>
      </c>
      <c r="BL288" s="20" t="s">
        <v>197</v>
      </c>
      <c r="BM288" s="192" t="s">
        <v>6343</v>
      </c>
    </row>
    <row r="289" spans="1:65" s="2" customFormat="1" ht="11.25">
      <c r="A289" s="37"/>
      <c r="B289" s="38"/>
      <c r="C289" s="39"/>
      <c r="D289" s="194" t="s">
        <v>199</v>
      </c>
      <c r="E289" s="39"/>
      <c r="F289" s="195" t="s">
        <v>6344</v>
      </c>
      <c r="G289" s="39"/>
      <c r="H289" s="39"/>
      <c r="I289" s="196"/>
      <c r="J289" s="39"/>
      <c r="K289" s="39"/>
      <c r="L289" s="42"/>
      <c r="M289" s="197"/>
      <c r="N289" s="198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199</v>
      </c>
      <c r="AU289" s="20" t="s">
        <v>82</v>
      </c>
    </row>
    <row r="290" spans="1:65" s="2" customFormat="1" ht="11.25">
      <c r="A290" s="37"/>
      <c r="B290" s="38"/>
      <c r="C290" s="39"/>
      <c r="D290" s="199" t="s">
        <v>206</v>
      </c>
      <c r="E290" s="39"/>
      <c r="F290" s="200" t="s">
        <v>6345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206</v>
      </c>
      <c r="AU290" s="20" t="s">
        <v>82</v>
      </c>
    </row>
    <row r="291" spans="1:65" s="2" customFormat="1" ht="16.5" customHeight="1">
      <c r="A291" s="37"/>
      <c r="B291" s="38"/>
      <c r="C291" s="223" t="s">
        <v>463</v>
      </c>
      <c r="D291" s="223" t="s">
        <v>273</v>
      </c>
      <c r="E291" s="224" t="s">
        <v>6346</v>
      </c>
      <c r="F291" s="225" t="s">
        <v>6347</v>
      </c>
      <c r="G291" s="226" t="s">
        <v>196</v>
      </c>
      <c r="H291" s="227">
        <v>1</v>
      </c>
      <c r="I291" s="228"/>
      <c r="J291" s="229">
        <f>ROUND(I291*H291,2)</f>
        <v>0</v>
      </c>
      <c r="K291" s="225" t="s">
        <v>203</v>
      </c>
      <c r="L291" s="230"/>
      <c r="M291" s="231" t="s">
        <v>19</v>
      </c>
      <c r="N291" s="232" t="s">
        <v>44</v>
      </c>
      <c r="O291" s="67"/>
      <c r="P291" s="190">
        <f>O291*H291</f>
        <v>0</v>
      </c>
      <c r="Q291" s="190">
        <v>2.8000000000000001E-2</v>
      </c>
      <c r="R291" s="190">
        <f>Q291*H291</f>
        <v>2.8000000000000001E-2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239</v>
      </c>
      <c r="AT291" s="192" t="s">
        <v>273</v>
      </c>
      <c r="AU291" s="192" t="s">
        <v>82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197</v>
      </c>
      <c r="BM291" s="192" t="s">
        <v>6348</v>
      </c>
    </row>
    <row r="292" spans="1:65" s="2" customFormat="1" ht="11.25">
      <c r="A292" s="37"/>
      <c r="B292" s="38"/>
      <c r="C292" s="39"/>
      <c r="D292" s="194" t="s">
        <v>199</v>
      </c>
      <c r="E292" s="39"/>
      <c r="F292" s="195" t="s">
        <v>6347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82</v>
      </c>
    </row>
    <row r="293" spans="1:65" s="2" customFormat="1" ht="16.5" customHeight="1">
      <c r="A293" s="37"/>
      <c r="B293" s="38"/>
      <c r="C293" s="223" t="s">
        <v>470</v>
      </c>
      <c r="D293" s="223" t="s">
        <v>273</v>
      </c>
      <c r="E293" s="224" t="s">
        <v>6349</v>
      </c>
      <c r="F293" s="225" t="s">
        <v>6350</v>
      </c>
      <c r="G293" s="226" t="s">
        <v>196</v>
      </c>
      <c r="H293" s="227">
        <v>3</v>
      </c>
      <c r="I293" s="228"/>
      <c r="J293" s="229">
        <f>ROUND(I293*H293,2)</f>
        <v>0</v>
      </c>
      <c r="K293" s="225" t="s">
        <v>203</v>
      </c>
      <c r="L293" s="230"/>
      <c r="M293" s="231" t="s">
        <v>19</v>
      </c>
      <c r="N293" s="232" t="s">
        <v>44</v>
      </c>
      <c r="O293" s="67"/>
      <c r="P293" s="190">
        <f>O293*H293</f>
        <v>0</v>
      </c>
      <c r="Q293" s="190">
        <v>0.04</v>
      </c>
      <c r="R293" s="190">
        <f>Q293*H293</f>
        <v>0.12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239</v>
      </c>
      <c r="AT293" s="192" t="s">
        <v>273</v>
      </c>
      <c r="AU293" s="192" t="s">
        <v>82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197</v>
      </c>
      <c r="BM293" s="192" t="s">
        <v>6351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6350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82</v>
      </c>
    </row>
    <row r="295" spans="1:65" s="2" customFormat="1" ht="16.5" customHeight="1">
      <c r="A295" s="37"/>
      <c r="B295" s="38"/>
      <c r="C295" s="223" t="s">
        <v>480</v>
      </c>
      <c r="D295" s="223" t="s">
        <v>273</v>
      </c>
      <c r="E295" s="224" t="s">
        <v>6352</v>
      </c>
      <c r="F295" s="225" t="s">
        <v>6353</v>
      </c>
      <c r="G295" s="226" t="s">
        <v>196</v>
      </c>
      <c r="H295" s="227">
        <v>1</v>
      </c>
      <c r="I295" s="228"/>
      <c r="J295" s="229">
        <f>ROUND(I295*H295,2)</f>
        <v>0</v>
      </c>
      <c r="K295" s="225" t="s">
        <v>203</v>
      </c>
      <c r="L295" s="230"/>
      <c r="M295" s="231" t="s">
        <v>19</v>
      </c>
      <c r="N295" s="232" t="s">
        <v>44</v>
      </c>
      <c r="O295" s="67"/>
      <c r="P295" s="190">
        <f>O295*H295</f>
        <v>0</v>
      </c>
      <c r="Q295" s="190">
        <v>5.0999999999999997E-2</v>
      </c>
      <c r="R295" s="190">
        <f>Q295*H295</f>
        <v>5.0999999999999997E-2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239</v>
      </c>
      <c r="AT295" s="192" t="s">
        <v>273</v>
      </c>
      <c r="AU295" s="192" t="s">
        <v>82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197</v>
      </c>
      <c r="BM295" s="192" t="s">
        <v>6354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6353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82</v>
      </c>
    </row>
    <row r="297" spans="1:65" s="2" customFormat="1" ht="16.5" customHeight="1">
      <c r="A297" s="37"/>
      <c r="B297" s="38"/>
      <c r="C297" s="223" t="s">
        <v>492</v>
      </c>
      <c r="D297" s="223" t="s">
        <v>273</v>
      </c>
      <c r="E297" s="224" t="s">
        <v>6355</v>
      </c>
      <c r="F297" s="225" t="s">
        <v>6356</v>
      </c>
      <c r="G297" s="226" t="s">
        <v>196</v>
      </c>
      <c r="H297" s="227">
        <v>2</v>
      </c>
      <c r="I297" s="228"/>
      <c r="J297" s="229">
        <f>ROUND(I297*H297,2)</f>
        <v>0</v>
      </c>
      <c r="K297" s="225" t="s">
        <v>203</v>
      </c>
      <c r="L297" s="230"/>
      <c r="M297" s="231" t="s">
        <v>19</v>
      </c>
      <c r="N297" s="232" t="s">
        <v>44</v>
      </c>
      <c r="O297" s="67"/>
      <c r="P297" s="190">
        <f>O297*H297</f>
        <v>0</v>
      </c>
      <c r="Q297" s="190">
        <v>6.8000000000000005E-2</v>
      </c>
      <c r="R297" s="190">
        <f>Q297*H297</f>
        <v>0.13600000000000001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239</v>
      </c>
      <c r="AT297" s="192" t="s">
        <v>273</v>
      </c>
      <c r="AU297" s="192" t="s">
        <v>82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197</v>
      </c>
      <c r="BM297" s="192" t="s">
        <v>6357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6356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82</v>
      </c>
    </row>
    <row r="299" spans="1:65" s="2" customFormat="1" ht="16.5" customHeight="1">
      <c r="A299" s="37"/>
      <c r="B299" s="38"/>
      <c r="C299" s="181" t="s">
        <v>499</v>
      </c>
      <c r="D299" s="181" t="s">
        <v>193</v>
      </c>
      <c r="E299" s="182" t="s">
        <v>6358</v>
      </c>
      <c r="F299" s="183" t="s">
        <v>6359</v>
      </c>
      <c r="G299" s="184" t="s">
        <v>196</v>
      </c>
      <c r="H299" s="185">
        <v>7</v>
      </c>
      <c r="I299" s="186"/>
      <c r="J299" s="187">
        <f>ROUND(I299*H299,2)</f>
        <v>0</v>
      </c>
      <c r="K299" s="183" t="s">
        <v>203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8.7419999999999998E-2</v>
      </c>
      <c r="R299" s="190">
        <f>Q299*H299</f>
        <v>0.61193999999999993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197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197</v>
      </c>
      <c r="BM299" s="192" t="s">
        <v>6360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6361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1.25">
      <c r="A301" s="37"/>
      <c r="B301" s="38"/>
      <c r="C301" s="39"/>
      <c r="D301" s="199" t="s">
        <v>206</v>
      </c>
      <c r="E301" s="39"/>
      <c r="F301" s="200" t="s">
        <v>6362</v>
      </c>
      <c r="G301" s="39"/>
      <c r="H301" s="39"/>
      <c r="I301" s="196"/>
      <c r="J301" s="39"/>
      <c r="K301" s="39"/>
      <c r="L301" s="42"/>
      <c r="M301" s="197"/>
      <c r="N301" s="198"/>
      <c r="O301" s="67"/>
      <c r="P301" s="67"/>
      <c r="Q301" s="67"/>
      <c r="R301" s="67"/>
      <c r="S301" s="67"/>
      <c r="T301" s="68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T301" s="20" t="s">
        <v>206</v>
      </c>
      <c r="AU301" s="20" t="s">
        <v>82</v>
      </c>
    </row>
    <row r="302" spans="1:65" s="13" customFormat="1" ht="11.25">
      <c r="B302" s="201"/>
      <c r="C302" s="202"/>
      <c r="D302" s="194" t="s">
        <v>208</v>
      </c>
      <c r="E302" s="203" t="s">
        <v>19</v>
      </c>
      <c r="F302" s="204" t="s">
        <v>6363</v>
      </c>
      <c r="G302" s="202"/>
      <c r="H302" s="205">
        <v>6</v>
      </c>
      <c r="I302" s="206"/>
      <c r="J302" s="202"/>
      <c r="K302" s="202"/>
      <c r="L302" s="207"/>
      <c r="M302" s="208"/>
      <c r="N302" s="209"/>
      <c r="O302" s="209"/>
      <c r="P302" s="209"/>
      <c r="Q302" s="209"/>
      <c r="R302" s="209"/>
      <c r="S302" s="209"/>
      <c r="T302" s="210"/>
      <c r="AT302" s="211" t="s">
        <v>208</v>
      </c>
      <c r="AU302" s="211" t="s">
        <v>82</v>
      </c>
      <c r="AV302" s="13" t="s">
        <v>82</v>
      </c>
      <c r="AW302" s="13" t="s">
        <v>34</v>
      </c>
      <c r="AX302" s="13" t="s">
        <v>73</v>
      </c>
      <c r="AY302" s="211" t="s">
        <v>191</v>
      </c>
    </row>
    <row r="303" spans="1:65" s="13" customFormat="1" ht="11.25">
      <c r="B303" s="201"/>
      <c r="C303" s="202"/>
      <c r="D303" s="194" t="s">
        <v>208</v>
      </c>
      <c r="E303" s="203" t="s">
        <v>19</v>
      </c>
      <c r="F303" s="204" t="s">
        <v>6364</v>
      </c>
      <c r="G303" s="202"/>
      <c r="H303" s="205">
        <v>1</v>
      </c>
      <c r="I303" s="206"/>
      <c r="J303" s="202"/>
      <c r="K303" s="202"/>
      <c r="L303" s="207"/>
      <c r="M303" s="208"/>
      <c r="N303" s="209"/>
      <c r="O303" s="209"/>
      <c r="P303" s="209"/>
      <c r="Q303" s="209"/>
      <c r="R303" s="209"/>
      <c r="S303" s="209"/>
      <c r="T303" s="210"/>
      <c r="AT303" s="211" t="s">
        <v>208</v>
      </c>
      <c r="AU303" s="211" t="s">
        <v>82</v>
      </c>
      <c r="AV303" s="13" t="s">
        <v>82</v>
      </c>
      <c r="AW303" s="13" t="s">
        <v>34</v>
      </c>
      <c r="AX303" s="13" t="s">
        <v>73</v>
      </c>
      <c r="AY303" s="211" t="s">
        <v>191</v>
      </c>
    </row>
    <row r="304" spans="1:65" s="14" customFormat="1" ht="11.25">
      <c r="B304" s="212"/>
      <c r="C304" s="213"/>
      <c r="D304" s="194" t="s">
        <v>208</v>
      </c>
      <c r="E304" s="214" t="s">
        <v>19</v>
      </c>
      <c r="F304" s="215" t="s">
        <v>238</v>
      </c>
      <c r="G304" s="213"/>
      <c r="H304" s="216">
        <v>7</v>
      </c>
      <c r="I304" s="217"/>
      <c r="J304" s="213"/>
      <c r="K304" s="213"/>
      <c r="L304" s="218"/>
      <c r="M304" s="219"/>
      <c r="N304" s="220"/>
      <c r="O304" s="220"/>
      <c r="P304" s="220"/>
      <c r="Q304" s="220"/>
      <c r="R304" s="220"/>
      <c r="S304" s="220"/>
      <c r="T304" s="221"/>
      <c r="AT304" s="222" t="s">
        <v>208</v>
      </c>
      <c r="AU304" s="222" t="s">
        <v>82</v>
      </c>
      <c r="AV304" s="14" t="s">
        <v>197</v>
      </c>
      <c r="AW304" s="14" t="s">
        <v>34</v>
      </c>
      <c r="AX304" s="14" t="s">
        <v>80</v>
      </c>
      <c r="AY304" s="222" t="s">
        <v>191</v>
      </c>
    </row>
    <row r="305" spans="1:65" s="2" customFormat="1" ht="16.5" customHeight="1">
      <c r="A305" s="37"/>
      <c r="B305" s="38"/>
      <c r="C305" s="223" t="s">
        <v>506</v>
      </c>
      <c r="D305" s="223" t="s">
        <v>273</v>
      </c>
      <c r="E305" s="224" t="s">
        <v>6365</v>
      </c>
      <c r="F305" s="225" t="s">
        <v>6366</v>
      </c>
      <c r="G305" s="226" t="s">
        <v>196</v>
      </c>
      <c r="H305" s="227">
        <v>7</v>
      </c>
      <c r="I305" s="228"/>
      <c r="J305" s="229">
        <f>ROUND(I305*H305,2)</f>
        <v>0</v>
      </c>
      <c r="K305" s="225" t="s">
        <v>203</v>
      </c>
      <c r="L305" s="230"/>
      <c r="M305" s="231" t="s">
        <v>19</v>
      </c>
      <c r="N305" s="232" t="s">
        <v>44</v>
      </c>
      <c r="O305" s="67"/>
      <c r="P305" s="190">
        <f>O305*H305</f>
        <v>0</v>
      </c>
      <c r="Q305" s="190">
        <v>8.1000000000000003E-2</v>
      </c>
      <c r="R305" s="190">
        <f>Q305*H305</f>
        <v>0.56700000000000006</v>
      </c>
      <c r="S305" s="190">
        <v>0</v>
      </c>
      <c r="T305" s="191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2" t="s">
        <v>239</v>
      </c>
      <c r="AT305" s="192" t="s">
        <v>273</v>
      </c>
      <c r="AU305" s="192" t="s">
        <v>82</v>
      </c>
      <c r="AY305" s="20" t="s">
        <v>191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0" t="s">
        <v>80</v>
      </c>
      <c r="BK305" s="193">
        <f>ROUND(I305*H305,2)</f>
        <v>0</v>
      </c>
      <c r="BL305" s="20" t="s">
        <v>197</v>
      </c>
      <c r="BM305" s="192" t="s">
        <v>6367</v>
      </c>
    </row>
    <row r="306" spans="1:65" s="2" customFormat="1" ht="11.25">
      <c r="A306" s="37"/>
      <c r="B306" s="38"/>
      <c r="C306" s="39"/>
      <c r="D306" s="194" t="s">
        <v>199</v>
      </c>
      <c r="E306" s="39"/>
      <c r="F306" s="195" t="s">
        <v>6366</v>
      </c>
      <c r="G306" s="39"/>
      <c r="H306" s="39"/>
      <c r="I306" s="196"/>
      <c r="J306" s="39"/>
      <c r="K306" s="39"/>
      <c r="L306" s="42"/>
      <c r="M306" s="197"/>
      <c r="N306" s="198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199</v>
      </c>
      <c r="AU306" s="20" t="s">
        <v>82</v>
      </c>
    </row>
    <row r="307" spans="1:65" s="2" customFormat="1" ht="21.75" customHeight="1">
      <c r="A307" s="37"/>
      <c r="B307" s="38"/>
      <c r="C307" s="181" t="s">
        <v>513</v>
      </c>
      <c r="D307" s="181" t="s">
        <v>193</v>
      </c>
      <c r="E307" s="182" t="s">
        <v>6368</v>
      </c>
      <c r="F307" s="183" t="s">
        <v>6369</v>
      </c>
      <c r="G307" s="184" t="s">
        <v>202</v>
      </c>
      <c r="H307" s="185">
        <v>3.49</v>
      </c>
      <c r="I307" s="186"/>
      <c r="J307" s="187">
        <f>ROUND(I307*H307,2)</f>
        <v>0</v>
      </c>
      <c r="K307" s="183" t="s">
        <v>203</v>
      </c>
      <c r="L307" s="42"/>
      <c r="M307" s="188" t="s">
        <v>19</v>
      </c>
      <c r="N307" s="189" t="s">
        <v>44</v>
      </c>
      <c r="O307" s="67"/>
      <c r="P307" s="190">
        <f>O307*H307</f>
        <v>0</v>
      </c>
      <c r="Q307" s="190">
        <v>2.5018699999999998</v>
      </c>
      <c r="R307" s="190">
        <f>Q307*H307</f>
        <v>8.7315263000000005</v>
      </c>
      <c r="S307" s="190">
        <v>0</v>
      </c>
      <c r="T307" s="191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2" t="s">
        <v>197</v>
      </c>
      <c r="AT307" s="192" t="s">
        <v>193</v>
      </c>
      <c r="AU307" s="192" t="s">
        <v>82</v>
      </c>
      <c r="AY307" s="20" t="s">
        <v>191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0" t="s">
        <v>80</v>
      </c>
      <c r="BK307" s="193">
        <f>ROUND(I307*H307,2)</f>
        <v>0</v>
      </c>
      <c r="BL307" s="20" t="s">
        <v>197</v>
      </c>
      <c r="BM307" s="192" t="s">
        <v>6370</v>
      </c>
    </row>
    <row r="308" spans="1:65" s="2" customFormat="1" ht="19.5">
      <c r="A308" s="37"/>
      <c r="B308" s="38"/>
      <c r="C308" s="39"/>
      <c r="D308" s="194" t="s">
        <v>199</v>
      </c>
      <c r="E308" s="39"/>
      <c r="F308" s="195" t="s">
        <v>6371</v>
      </c>
      <c r="G308" s="39"/>
      <c r="H308" s="39"/>
      <c r="I308" s="196"/>
      <c r="J308" s="39"/>
      <c r="K308" s="39"/>
      <c r="L308" s="42"/>
      <c r="M308" s="197"/>
      <c r="N308" s="198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199</v>
      </c>
      <c r="AU308" s="20" t="s">
        <v>82</v>
      </c>
    </row>
    <row r="309" spans="1:65" s="2" customFormat="1" ht="11.25">
      <c r="A309" s="37"/>
      <c r="B309" s="38"/>
      <c r="C309" s="39"/>
      <c r="D309" s="199" t="s">
        <v>206</v>
      </c>
      <c r="E309" s="39"/>
      <c r="F309" s="200" t="s">
        <v>6372</v>
      </c>
      <c r="G309" s="39"/>
      <c r="H309" s="39"/>
      <c r="I309" s="196"/>
      <c r="J309" s="39"/>
      <c r="K309" s="39"/>
      <c r="L309" s="42"/>
      <c r="M309" s="197"/>
      <c r="N309" s="198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206</v>
      </c>
      <c r="AU309" s="20" t="s">
        <v>82</v>
      </c>
    </row>
    <row r="310" spans="1:65" s="2" customFormat="1" ht="21.75" customHeight="1">
      <c r="A310" s="37"/>
      <c r="B310" s="38"/>
      <c r="C310" s="181" t="s">
        <v>520</v>
      </c>
      <c r="D310" s="181" t="s">
        <v>193</v>
      </c>
      <c r="E310" s="182" t="s">
        <v>6373</v>
      </c>
      <c r="F310" s="183" t="s">
        <v>6374</v>
      </c>
      <c r="G310" s="184" t="s">
        <v>282</v>
      </c>
      <c r="H310" s="185">
        <v>3.41</v>
      </c>
      <c r="I310" s="186"/>
      <c r="J310" s="187">
        <f>ROUND(I310*H310,2)</f>
        <v>0</v>
      </c>
      <c r="K310" s="183" t="s">
        <v>203</v>
      </c>
      <c r="L310" s="42"/>
      <c r="M310" s="188" t="s">
        <v>19</v>
      </c>
      <c r="N310" s="189" t="s">
        <v>44</v>
      </c>
      <c r="O310" s="67"/>
      <c r="P310" s="190">
        <f>O310*H310</f>
        <v>0</v>
      </c>
      <c r="Q310" s="190">
        <v>7.8799999999999999E-3</v>
      </c>
      <c r="R310" s="190">
        <f>Q310*H310</f>
        <v>2.68708E-2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197</v>
      </c>
      <c r="AT310" s="192" t="s">
        <v>193</v>
      </c>
      <c r="AU310" s="192" t="s">
        <v>82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197</v>
      </c>
      <c r="BM310" s="192" t="s">
        <v>6375</v>
      </c>
    </row>
    <row r="311" spans="1:65" s="2" customFormat="1" ht="19.5">
      <c r="A311" s="37"/>
      <c r="B311" s="38"/>
      <c r="C311" s="39"/>
      <c r="D311" s="194" t="s">
        <v>199</v>
      </c>
      <c r="E311" s="39"/>
      <c r="F311" s="195" t="s">
        <v>6376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82</v>
      </c>
    </row>
    <row r="312" spans="1:65" s="2" customFormat="1" ht="11.25">
      <c r="A312" s="37"/>
      <c r="B312" s="38"/>
      <c r="C312" s="39"/>
      <c r="D312" s="199" t="s">
        <v>206</v>
      </c>
      <c r="E312" s="39"/>
      <c r="F312" s="200" t="s">
        <v>6377</v>
      </c>
      <c r="G312" s="39"/>
      <c r="H312" s="39"/>
      <c r="I312" s="196"/>
      <c r="J312" s="39"/>
      <c r="K312" s="39"/>
      <c r="L312" s="42"/>
      <c r="M312" s="197"/>
      <c r="N312" s="198"/>
      <c r="O312" s="67"/>
      <c r="P312" s="67"/>
      <c r="Q312" s="67"/>
      <c r="R312" s="67"/>
      <c r="S312" s="67"/>
      <c r="T312" s="68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T312" s="20" t="s">
        <v>206</v>
      </c>
      <c r="AU312" s="20" t="s">
        <v>82</v>
      </c>
    </row>
    <row r="313" spans="1:65" s="2" customFormat="1" ht="24.2" customHeight="1">
      <c r="A313" s="37"/>
      <c r="B313" s="38"/>
      <c r="C313" s="181" t="s">
        <v>527</v>
      </c>
      <c r="D313" s="181" t="s">
        <v>193</v>
      </c>
      <c r="E313" s="182" t="s">
        <v>6378</v>
      </c>
      <c r="F313" s="183" t="s">
        <v>6379</v>
      </c>
      <c r="G313" s="184" t="s">
        <v>282</v>
      </c>
      <c r="H313" s="185">
        <v>3.41</v>
      </c>
      <c r="I313" s="186"/>
      <c r="J313" s="187">
        <f>ROUND(I313*H313,2)</f>
        <v>0</v>
      </c>
      <c r="K313" s="183" t="s">
        <v>203</v>
      </c>
      <c r="L313" s="42"/>
      <c r="M313" s="188" t="s">
        <v>19</v>
      </c>
      <c r="N313" s="189" t="s">
        <v>44</v>
      </c>
      <c r="O313" s="6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2" t="s">
        <v>197</v>
      </c>
      <c r="AT313" s="192" t="s">
        <v>193</v>
      </c>
      <c r="AU313" s="192" t="s">
        <v>82</v>
      </c>
      <c r="AY313" s="20" t="s">
        <v>191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0" t="s">
        <v>80</v>
      </c>
      <c r="BK313" s="193">
        <f>ROUND(I313*H313,2)</f>
        <v>0</v>
      </c>
      <c r="BL313" s="20" t="s">
        <v>197</v>
      </c>
      <c r="BM313" s="192" t="s">
        <v>6380</v>
      </c>
    </row>
    <row r="314" spans="1:65" s="2" customFormat="1" ht="19.5">
      <c r="A314" s="37"/>
      <c r="B314" s="38"/>
      <c r="C314" s="39"/>
      <c r="D314" s="194" t="s">
        <v>199</v>
      </c>
      <c r="E314" s="39"/>
      <c r="F314" s="195" t="s">
        <v>6381</v>
      </c>
      <c r="G314" s="39"/>
      <c r="H314" s="39"/>
      <c r="I314" s="196"/>
      <c r="J314" s="39"/>
      <c r="K314" s="39"/>
      <c r="L314" s="42"/>
      <c r="M314" s="197"/>
      <c r="N314" s="198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199</v>
      </c>
      <c r="AU314" s="20" t="s">
        <v>82</v>
      </c>
    </row>
    <row r="315" spans="1:65" s="2" customFormat="1" ht="11.25">
      <c r="A315" s="37"/>
      <c r="B315" s="38"/>
      <c r="C315" s="39"/>
      <c r="D315" s="199" t="s">
        <v>206</v>
      </c>
      <c r="E315" s="39"/>
      <c r="F315" s="200" t="s">
        <v>6382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206</v>
      </c>
      <c r="AU315" s="20" t="s">
        <v>82</v>
      </c>
    </row>
    <row r="316" spans="1:65" s="2" customFormat="1" ht="16.5" customHeight="1">
      <c r="A316" s="37"/>
      <c r="B316" s="38"/>
      <c r="C316" s="181" t="s">
        <v>532</v>
      </c>
      <c r="D316" s="181" t="s">
        <v>193</v>
      </c>
      <c r="E316" s="182" t="s">
        <v>6383</v>
      </c>
      <c r="F316" s="183" t="s">
        <v>6384</v>
      </c>
      <c r="G316" s="184" t="s">
        <v>255</v>
      </c>
      <c r="H316" s="185">
        <v>0.37</v>
      </c>
      <c r="I316" s="186"/>
      <c r="J316" s="187">
        <f>ROUND(I316*H316,2)</f>
        <v>0</v>
      </c>
      <c r="K316" s="183" t="s">
        <v>203</v>
      </c>
      <c r="L316" s="42"/>
      <c r="M316" s="188" t="s">
        <v>19</v>
      </c>
      <c r="N316" s="189" t="s">
        <v>44</v>
      </c>
      <c r="O316" s="67"/>
      <c r="P316" s="190">
        <f>O316*H316</f>
        <v>0</v>
      </c>
      <c r="Q316" s="190">
        <v>1.06277</v>
      </c>
      <c r="R316" s="190">
        <f>Q316*H316</f>
        <v>0.39322489999999999</v>
      </c>
      <c r="S316" s="190">
        <v>0</v>
      </c>
      <c r="T316" s="191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2" t="s">
        <v>197</v>
      </c>
      <c r="AT316" s="192" t="s">
        <v>193</v>
      </c>
      <c r="AU316" s="192" t="s">
        <v>82</v>
      </c>
      <c r="AY316" s="20" t="s">
        <v>191</v>
      </c>
      <c r="BE316" s="193">
        <f>IF(N316="základní",J316,0)</f>
        <v>0</v>
      </c>
      <c r="BF316" s="193">
        <f>IF(N316="snížená",J316,0)</f>
        <v>0</v>
      </c>
      <c r="BG316" s="193">
        <f>IF(N316="zákl. přenesená",J316,0)</f>
        <v>0</v>
      </c>
      <c r="BH316" s="193">
        <f>IF(N316="sníž. přenesená",J316,0)</f>
        <v>0</v>
      </c>
      <c r="BI316" s="193">
        <f>IF(N316="nulová",J316,0)</f>
        <v>0</v>
      </c>
      <c r="BJ316" s="20" t="s">
        <v>80</v>
      </c>
      <c r="BK316" s="193">
        <f>ROUND(I316*H316,2)</f>
        <v>0</v>
      </c>
      <c r="BL316" s="20" t="s">
        <v>197</v>
      </c>
      <c r="BM316" s="192" t="s">
        <v>6385</v>
      </c>
    </row>
    <row r="317" spans="1:65" s="2" customFormat="1" ht="11.25">
      <c r="A317" s="37"/>
      <c r="B317" s="38"/>
      <c r="C317" s="39"/>
      <c r="D317" s="194" t="s">
        <v>199</v>
      </c>
      <c r="E317" s="39"/>
      <c r="F317" s="195" t="s">
        <v>6386</v>
      </c>
      <c r="G317" s="39"/>
      <c r="H317" s="39"/>
      <c r="I317" s="196"/>
      <c r="J317" s="39"/>
      <c r="K317" s="39"/>
      <c r="L317" s="42"/>
      <c r="M317" s="197"/>
      <c r="N317" s="198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199</v>
      </c>
      <c r="AU317" s="20" t="s">
        <v>82</v>
      </c>
    </row>
    <row r="318" spans="1:65" s="2" customFormat="1" ht="11.25">
      <c r="A318" s="37"/>
      <c r="B318" s="38"/>
      <c r="C318" s="39"/>
      <c r="D318" s="199" t="s">
        <v>206</v>
      </c>
      <c r="E318" s="39"/>
      <c r="F318" s="200" t="s">
        <v>6387</v>
      </c>
      <c r="G318" s="39"/>
      <c r="H318" s="39"/>
      <c r="I318" s="196"/>
      <c r="J318" s="39"/>
      <c r="K318" s="39"/>
      <c r="L318" s="42"/>
      <c r="M318" s="197"/>
      <c r="N318" s="198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206</v>
      </c>
      <c r="AU318" s="20" t="s">
        <v>82</v>
      </c>
    </row>
    <row r="319" spans="1:65" s="12" customFormat="1" ht="22.9" customHeight="1">
      <c r="B319" s="165"/>
      <c r="C319" s="166"/>
      <c r="D319" s="167" t="s">
        <v>72</v>
      </c>
      <c r="E319" s="179" t="s">
        <v>239</v>
      </c>
      <c r="F319" s="179" t="s">
        <v>978</v>
      </c>
      <c r="G319" s="166"/>
      <c r="H319" s="166"/>
      <c r="I319" s="169"/>
      <c r="J319" s="180">
        <f>BK319</f>
        <v>0</v>
      </c>
      <c r="K319" s="166"/>
      <c r="L319" s="171"/>
      <c r="M319" s="172"/>
      <c r="N319" s="173"/>
      <c r="O319" s="173"/>
      <c r="P319" s="174">
        <f>SUM(P320:P395)</f>
        <v>0</v>
      </c>
      <c r="Q319" s="173"/>
      <c r="R319" s="174">
        <f>SUM(R320:R395)</f>
        <v>53.928614200000013</v>
      </c>
      <c r="S319" s="173"/>
      <c r="T319" s="175">
        <f>SUM(T320:T395)</f>
        <v>0</v>
      </c>
      <c r="AR319" s="176" t="s">
        <v>80</v>
      </c>
      <c r="AT319" s="177" t="s">
        <v>72</v>
      </c>
      <c r="AU319" s="177" t="s">
        <v>80</v>
      </c>
      <c r="AY319" s="176" t="s">
        <v>191</v>
      </c>
      <c r="BK319" s="178">
        <f>SUM(BK320:BK395)</f>
        <v>0</v>
      </c>
    </row>
    <row r="320" spans="1:65" s="2" customFormat="1" ht="16.5" customHeight="1">
      <c r="A320" s="37"/>
      <c r="B320" s="38"/>
      <c r="C320" s="181" t="s">
        <v>539</v>
      </c>
      <c r="D320" s="181" t="s">
        <v>193</v>
      </c>
      <c r="E320" s="182" t="s">
        <v>6388</v>
      </c>
      <c r="F320" s="183" t="s">
        <v>6389</v>
      </c>
      <c r="G320" s="184" t="s">
        <v>301</v>
      </c>
      <c r="H320" s="185">
        <v>126</v>
      </c>
      <c r="I320" s="186"/>
      <c r="J320" s="187">
        <f>ROUND(I320*H320,2)</f>
        <v>0</v>
      </c>
      <c r="K320" s="183" t="s">
        <v>203</v>
      </c>
      <c r="L320" s="42"/>
      <c r="M320" s="188" t="s">
        <v>19</v>
      </c>
      <c r="N320" s="189" t="s">
        <v>44</v>
      </c>
      <c r="O320" s="67"/>
      <c r="P320" s="190">
        <f>O320*H320</f>
        <v>0</v>
      </c>
      <c r="Q320" s="190">
        <v>1.0000000000000001E-5</v>
      </c>
      <c r="R320" s="190">
        <f>Q320*H320</f>
        <v>1.2600000000000001E-3</v>
      </c>
      <c r="S320" s="190">
        <v>0</v>
      </c>
      <c r="T320" s="191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2" t="s">
        <v>197</v>
      </c>
      <c r="AT320" s="192" t="s">
        <v>193</v>
      </c>
      <c r="AU320" s="192" t="s">
        <v>82</v>
      </c>
      <c r="AY320" s="20" t="s">
        <v>191</v>
      </c>
      <c r="BE320" s="193">
        <f>IF(N320="základní",J320,0)</f>
        <v>0</v>
      </c>
      <c r="BF320" s="193">
        <f>IF(N320="snížená",J320,0)</f>
        <v>0</v>
      </c>
      <c r="BG320" s="193">
        <f>IF(N320="zákl. přenesená",J320,0)</f>
        <v>0</v>
      </c>
      <c r="BH320" s="193">
        <f>IF(N320="sníž. přenesená",J320,0)</f>
        <v>0</v>
      </c>
      <c r="BI320" s="193">
        <f>IF(N320="nulová",J320,0)</f>
        <v>0</v>
      </c>
      <c r="BJ320" s="20" t="s">
        <v>80</v>
      </c>
      <c r="BK320" s="193">
        <f>ROUND(I320*H320,2)</f>
        <v>0</v>
      </c>
      <c r="BL320" s="20" t="s">
        <v>197</v>
      </c>
      <c r="BM320" s="192" t="s">
        <v>6390</v>
      </c>
    </row>
    <row r="321" spans="1:65" s="2" customFormat="1" ht="11.25">
      <c r="A321" s="37"/>
      <c r="B321" s="38"/>
      <c r="C321" s="39"/>
      <c r="D321" s="194" t="s">
        <v>199</v>
      </c>
      <c r="E321" s="39"/>
      <c r="F321" s="195" t="s">
        <v>6391</v>
      </c>
      <c r="G321" s="39"/>
      <c r="H321" s="39"/>
      <c r="I321" s="196"/>
      <c r="J321" s="39"/>
      <c r="K321" s="39"/>
      <c r="L321" s="42"/>
      <c r="M321" s="197"/>
      <c r="N321" s="198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199</v>
      </c>
      <c r="AU321" s="20" t="s">
        <v>82</v>
      </c>
    </row>
    <row r="322" spans="1:65" s="2" customFormat="1" ht="11.25">
      <c r="A322" s="37"/>
      <c r="B322" s="38"/>
      <c r="C322" s="39"/>
      <c r="D322" s="199" t="s">
        <v>206</v>
      </c>
      <c r="E322" s="39"/>
      <c r="F322" s="200" t="s">
        <v>6392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206</v>
      </c>
      <c r="AU322" s="20" t="s">
        <v>82</v>
      </c>
    </row>
    <row r="323" spans="1:65" s="13" customFormat="1" ht="11.25">
      <c r="B323" s="201"/>
      <c r="C323" s="202"/>
      <c r="D323" s="194" t="s">
        <v>208</v>
      </c>
      <c r="E323" s="203" t="s">
        <v>19</v>
      </c>
      <c r="F323" s="204" t="s">
        <v>6393</v>
      </c>
      <c r="G323" s="202"/>
      <c r="H323" s="205">
        <v>126</v>
      </c>
      <c r="I323" s="206"/>
      <c r="J323" s="202"/>
      <c r="K323" s="202"/>
      <c r="L323" s="207"/>
      <c r="M323" s="208"/>
      <c r="N323" s="209"/>
      <c r="O323" s="209"/>
      <c r="P323" s="209"/>
      <c r="Q323" s="209"/>
      <c r="R323" s="209"/>
      <c r="S323" s="209"/>
      <c r="T323" s="210"/>
      <c r="AT323" s="211" t="s">
        <v>208</v>
      </c>
      <c r="AU323" s="211" t="s">
        <v>82</v>
      </c>
      <c r="AV323" s="13" t="s">
        <v>82</v>
      </c>
      <c r="AW323" s="13" t="s">
        <v>34</v>
      </c>
      <c r="AX323" s="13" t="s">
        <v>80</v>
      </c>
      <c r="AY323" s="211" t="s">
        <v>191</v>
      </c>
    </row>
    <row r="324" spans="1:65" s="2" customFormat="1" ht="16.5" customHeight="1">
      <c r="A324" s="37"/>
      <c r="B324" s="38"/>
      <c r="C324" s="223" t="s">
        <v>546</v>
      </c>
      <c r="D324" s="223" t="s">
        <v>273</v>
      </c>
      <c r="E324" s="224" t="s">
        <v>6394</v>
      </c>
      <c r="F324" s="225" t="s">
        <v>6395</v>
      </c>
      <c r="G324" s="226" t="s">
        <v>301</v>
      </c>
      <c r="H324" s="227">
        <v>129.78</v>
      </c>
      <c r="I324" s="228"/>
      <c r="J324" s="229">
        <f>ROUND(I324*H324,2)</f>
        <v>0</v>
      </c>
      <c r="K324" s="225" t="s">
        <v>203</v>
      </c>
      <c r="L324" s="230"/>
      <c r="M324" s="231" t="s">
        <v>19</v>
      </c>
      <c r="N324" s="232" t="s">
        <v>44</v>
      </c>
      <c r="O324" s="67"/>
      <c r="P324" s="190">
        <f>O324*H324</f>
        <v>0</v>
      </c>
      <c r="Q324" s="190">
        <v>5.4999999999999997E-3</v>
      </c>
      <c r="R324" s="190">
        <f>Q324*H324</f>
        <v>0.71378999999999992</v>
      </c>
      <c r="S324" s="190">
        <v>0</v>
      </c>
      <c r="T324" s="191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2" t="s">
        <v>239</v>
      </c>
      <c r="AT324" s="192" t="s">
        <v>273</v>
      </c>
      <c r="AU324" s="192" t="s">
        <v>82</v>
      </c>
      <c r="AY324" s="20" t="s">
        <v>191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0" t="s">
        <v>80</v>
      </c>
      <c r="BK324" s="193">
        <f>ROUND(I324*H324,2)</f>
        <v>0</v>
      </c>
      <c r="BL324" s="20" t="s">
        <v>197</v>
      </c>
      <c r="BM324" s="192" t="s">
        <v>6396</v>
      </c>
    </row>
    <row r="325" spans="1:65" s="2" customFormat="1" ht="11.25">
      <c r="A325" s="37"/>
      <c r="B325" s="38"/>
      <c r="C325" s="39"/>
      <c r="D325" s="194" t="s">
        <v>199</v>
      </c>
      <c r="E325" s="39"/>
      <c r="F325" s="195" t="s">
        <v>6395</v>
      </c>
      <c r="G325" s="39"/>
      <c r="H325" s="39"/>
      <c r="I325" s="196"/>
      <c r="J325" s="39"/>
      <c r="K325" s="39"/>
      <c r="L325" s="42"/>
      <c r="M325" s="197"/>
      <c r="N325" s="198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199</v>
      </c>
      <c r="AU325" s="20" t="s">
        <v>82</v>
      </c>
    </row>
    <row r="326" spans="1:65" s="13" customFormat="1" ht="11.25">
      <c r="B326" s="201"/>
      <c r="C326" s="202"/>
      <c r="D326" s="194" t="s">
        <v>208</v>
      </c>
      <c r="E326" s="203" t="s">
        <v>19</v>
      </c>
      <c r="F326" s="204" t="s">
        <v>1194</v>
      </c>
      <c r="G326" s="202"/>
      <c r="H326" s="205">
        <v>126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208</v>
      </c>
      <c r="AU326" s="211" t="s">
        <v>82</v>
      </c>
      <c r="AV326" s="13" t="s">
        <v>82</v>
      </c>
      <c r="AW326" s="13" t="s">
        <v>34</v>
      </c>
      <c r="AX326" s="13" t="s">
        <v>73</v>
      </c>
      <c r="AY326" s="211" t="s">
        <v>191</v>
      </c>
    </row>
    <row r="327" spans="1:65" s="13" customFormat="1" ht="11.25">
      <c r="B327" s="201"/>
      <c r="C327" s="202"/>
      <c r="D327" s="194" t="s">
        <v>208</v>
      </c>
      <c r="E327" s="203" t="s">
        <v>19</v>
      </c>
      <c r="F327" s="204" t="s">
        <v>6397</v>
      </c>
      <c r="G327" s="202"/>
      <c r="H327" s="205">
        <v>129.78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208</v>
      </c>
      <c r="AU327" s="211" t="s">
        <v>82</v>
      </c>
      <c r="AV327" s="13" t="s">
        <v>82</v>
      </c>
      <c r="AW327" s="13" t="s">
        <v>34</v>
      </c>
      <c r="AX327" s="13" t="s">
        <v>80</v>
      </c>
      <c r="AY327" s="211" t="s">
        <v>191</v>
      </c>
    </row>
    <row r="328" spans="1:65" s="2" customFormat="1" ht="16.5" customHeight="1">
      <c r="A328" s="37"/>
      <c r="B328" s="38"/>
      <c r="C328" s="181" t="s">
        <v>551</v>
      </c>
      <c r="D328" s="181" t="s">
        <v>193</v>
      </c>
      <c r="E328" s="182" t="s">
        <v>6398</v>
      </c>
      <c r="F328" s="183" t="s">
        <v>6399</v>
      </c>
      <c r="G328" s="184" t="s">
        <v>301</v>
      </c>
      <c r="H328" s="185">
        <v>18</v>
      </c>
      <c r="I328" s="186"/>
      <c r="J328" s="187">
        <f>ROUND(I328*H328,2)</f>
        <v>0</v>
      </c>
      <c r="K328" s="183" t="s">
        <v>203</v>
      </c>
      <c r="L328" s="42"/>
      <c r="M328" s="188" t="s">
        <v>19</v>
      </c>
      <c r="N328" s="189" t="s">
        <v>44</v>
      </c>
      <c r="O328" s="67"/>
      <c r="P328" s="190">
        <f>O328*H328</f>
        <v>0</v>
      </c>
      <c r="Q328" s="190">
        <v>1.0000000000000001E-5</v>
      </c>
      <c r="R328" s="190">
        <f>Q328*H328</f>
        <v>1.8000000000000001E-4</v>
      </c>
      <c r="S328" s="190">
        <v>0</v>
      </c>
      <c r="T328" s="191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2" t="s">
        <v>197</v>
      </c>
      <c r="AT328" s="192" t="s">
        <v>193</v>
      </c>
      <c r="AU328" s="192" t="s">
        <v>82</v>
      </c>
      <c r="AY328" s="20" t="s">
        <v>191</v>
      </c>
      <c r="BE328" s="193">
        <f>IF(N328="základní",J328,0)</f>
        <v>0</v>
      </c>
      <c r="BF328" s="193">
        <f>IF(N328="snížená",J328,0)</f>
        <v>0</v>
      </c>
      <c r="BG328" s="193">
        <f>IF(N328="zákl. přenesená",J328,0)</f>
        <v>0</v>
      </c>
      <c r="BH328" s="193">
        <f>IF(N328="sníž. přenesená",J328,0)</f>
        <v>0</v>
      </c>
      <c r="BI328" s="193">
        <f>IF(N328="nulová",J328,0)</f>
        <v>0</v>
      </c>
      <c r="BJ328" s="20" t="s">
        <v>80</v>
      </c>
      <c r="BK328" s="193">
        <f>ROUND(I328*H328,2)</f>
        <v>0</v>
      </c>
      <c r="BL328" s="20" t="s">
        <v>197</v>
      </c>
      <c r="BM328" s="192" t="s">
        <v>6400</v>
      </c>
    </row>
    <row r="329" spans="1:65" s="2" customFormat="1" ht="11.25">
      <c r="A329" s="37"/>
      <c r="B329" s="38"/>
      <c r="C329" s="39"/>
      <c r="D329" s="194" t="s">
        <v>199</v>
      </c>
      <c r="E329" s="39"/>
      <c r="F329" s="195" t="s">
        <v>6401</v>
      </c>
      <c r="G329" s="39"/>
      <c r="H329" s="39"/>
      <c r="I329" s="196"/>
      <c r="J329" s="39"/>
      <c r="K329" s="39"/>
      <c r="L329" s="42"/>
      <c r="M329" s="197"/>
      <c r="N329" s="198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199</v>
      </c>
      <c r="AU329" s="20" t="s">
        <v>82</v>
      </c>
    </row>
    <row r="330" spans="1:65" s="2" customFormat="1" ht="11.25">
      <c r="A330" s="37"/>
      <c r="B330" s="38"/>
      <c r="C330" s="39"/>
      <c r="D330" s="199" t="s">
        <v>206</v>
      </c>
      <c r="E330" s="39"/>
      <c r="F330" s="200" t="s">
        <v>6402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206</v>
      </c>
      <c r="AU330" s="20" t="s">
        <v>82</v>
      </c>
    </row>
    <row r="331" spans="1:65" s="2" customFormat="1" ht="16.5" customHeight="1">
      <c r="A331" s="37"/>
      <c r="B331" s="38"/>
      <c r="C331" s="223" t="s">
        <v>600</v>
      </c>
      <c r="D331" s="223" t="s">
        <v>273</v>
      </c>
      <c r="E331" s="224" t="s">
        <v>6403</v>
      </c>
      <c r="F331" s="225" t="s">
        <v>6404</v>
      </c>
      <c r="G331" s="226" t="s">
        <v>301</v>
      </c>
      <c r="H331" s="227">
        <v>18.54</v>
      </c>
      <c r="I331" s="228"/>
      <c r="J331" s="229">
        <f>ROUND(I331*H331,2)</f>
        <v>0</v>
      </c>
      <c r="K331" s="225" t="s">
        <v>203</v>
      </c>
      <c r="L331" s="230"/>
      <c r="M331" s="231" t="s">
        <v>19</v>
      </c>
      <c r="N331" s="232" t="s">
        <v>44</v>
      </c>
      <c r="O331" s="67"/>
      <c r="P331" s="190">
        <f>O331*H331</f>
        <v>0</v>
      </c>
      <c r="Q331" s="190">
        <v>6.7299999999999999E-3</v>
      </c>
      <c r="R331" s="190">
        <f>Q331*H331</f>
        <v>0.12477419999999999</v>
      </c>
      <c r="S331" s="190">
        <v>0</v>
      </c>
      <c r="T331" s="191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2" t="s">
        <v>239</v>
      </c>
      <c r="AT331" s="192" t="s">
        <v>273</v>
      </c>
      <c r="AU331" s="192" t="s">
        <v>82</v>
      </c>
      <c r="AY331" s="20" t="s">
        <v>191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0" t="s">
        <v>80</v>
      </c>
      <c r="BK331" s="193">
        <f>ROUND(I331*H331,2)</f>
        <v>0</v>
      </c>
      <c r="BL331" s="20" t="s">
        <v>197</v>
      </c>
      <c r="BM331" s="192" t="s">
        <v>6405</v>
      </c>
    </row>
    <row r="332" spans="1:65" s="2" customFormat="1" ht="11.25">
      <c r="A332" s="37"/>
      <c r="B332" s="38"/>
      <c r="C332" s="39"/>
      <c r="D332" s="194" t="s">
        <v>199</v>
      </c>
      <c r="E332" s="39"/>
      <c r="F332" s="195" t="s">
        <v>6404</v>
      </c>
      <c r="G332" s="39"/>
      <c r="H332" s="39"/>
      <c r="I332" s="196"/>
      <c r="J332" s="39"/>
      <c r="K332" s="39"/>
      <c r="L332" s="42"/>
      <c r="M332" s="197"/>
      <c r="N332" s="198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199</v>
      </c>
      <c r="AU332" s="20" t="s">
        <v>82</v>
      </c>
    </row>
    <row r="333" spans="1:65" s="13" customFormat="1" ht="11.25">
      <c r="B333" s="201"/>
      <c r="C333" s="202"/>
      <c r="D333" s="194" t="s">
        <v>208</v>
      </c>
      <c r="E333" s="203" t="s">
        <v>19</v>
      </c>
      <c r="F333" s="204" t="s">
        <v>306</v>
      </c>
      <c r="G333" s="202"/>
      <c r="H333" s="205">
        <v>18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208</v>
      </c>
      <c r="AU333" s="211" t="s">
        <v>82</v>
      </c>
      <c r="AV333" s="13" t="s">
        <v>82</v>
      </c>
      <c r="AW333" s="13" t="s">
        <v>34</v>
      </c>
      <c r="AX333" s="13" t="s">
        <v>73</v>
      </c>
      <c r="AY333" s="211" t="s">
        <v>191</v>
      </c>
    </row>
    <row r="334" spans="1:65" s="13" customFormat="1" ht="11.25">
      <c r="B334" s="201"/>
      <c r="C334" s="202"/>
      <c r="D334" s="194" t="s">
        <v>208</v>
      </c>
      <c r="E334" s="203" t="s">
        <v>19</v>
      </c>
      <c r="F334" s="204" t="s">
        <v>6406</v>
      </c>
      <c r="G334" s="202"/>
      <c r="H334" s="205">
        <v>18.54</v>
      </c>
      <c r="I334" s="206"/>
      <c r="J334" s="202"/>
      <c r="K334" s="202"/>
      <c r="L334" s="207"/>
      <c r="M334" s="208"/>
      <c r="N334" s="209"/>
      <c r="O334" s="209"/>
      <c r="P334" s="209"/>
      <c r="Q334" s="209"/>
      <c r="R334" s="209"/>
      <c r="S334" s="209"/>
      <c r="T334" s="210"/>
      <c r="AT334" s="211" t="s">
        <v>208</v>
      </c>
      <c r="AU334" s="211" t="s">
        <v>82</v>
      </c>
      <c r="AV334" s="13" t="s">
        <v>82</v>
      </c>
      <c r="AW334" s="13" t="s">
        <v>34</v>
      </c>
      <c r="AX334" s="13" t="s">
        <v>80</v>
      </c>
      <c r="AY334" s="211" t="s">
        <v>191</v>
      </c>
    </row>
    <row r="335" spans="1:65" s="2" customFormat="1" ht="16.5" customHeight="1">
      <c r="A335" s="37"/>
      <c r="B335" s="38"/>
      <c r="C335" s="181" t="s">
        <v>609</v>
      </c>
      <c r="D335" s="181" t="s">
        <v>193</v>
      </c>
      <c r="E335" s="182" t="s">
        <v>6407</v>
      </c>
      <c r="F335" s="183" t="s">
        <v>6408</v>
      </c>
      <c r="G335" s="184" t="s">
        <v>6409</v>
      </c>
      <c r="H335" s="185">
        <v>13</v>
      </c>
      <c r="I335" s="186"/>
      <c r="J335" s="187">
        <f>ROUND(I335*H335,2)</f>
        <v>0</v>
      </c>
      <c r="K335" s="183" t="s">
        <v>203</v>
      </c>
      <c r="L335" s="42"/>
      <c r="M335" s="188" t="s">
        <v>19</v>
      </c>
      <c r="N335" s="189" t="s">
        <v>44</v>
      </c>
      <c r="O335" s="67"/>
      <c r="P335" s="190">
        <f>O335*H335</f>
        <v>0</v>
      </c>
      <c r="Q335" s="190">
        <v>1.8000000000000001E-4</v>
      </c>
      <c r="R335" s="190">
        <f>Q335*H335</f>
        <v>2.3400000000000001E-3</v>
      </c>
      <c r="S335" s="190">
        <v>0</v>
      </c>
      <c r="T335" s="191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2" t="s">
        <v>197</v>
      </c>
      <c r="AT335" s="192" t="s">
        <v>193</v>
      </c>
      <c r="AU335" s="192" t="s">
        <v>82</v>
      </c>
      <c r="AY335" s="20" t="s">
        <v>191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0" t="s">
        <v>80</v>
      </c>
      <c r="BK335" s="193">
        <f>ROUND(I335*H335,2)</f>
        <v>0</v>
      </c>
      <c r="BL335" s="20" t="s">
        <v>197</v>
      </c>
      <c r="BM335" s="192" t="s">
        <v>6410</v>
      </c>
    </row>
    <row r="336" spans="1:65" s="2" customFormat="1" ht="11.25">
      <c r="A336" s="37"/>
      <c r="B336" s="38"/>
      <c r="C336" s="39"/>
      <c r="D336" s="194" t="s">
        <v>199</v>
      </c>
      <c r="E336" s="39"/>
      <c r="F336" s="195" t="s">
        <v>6411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199</v>
      </c>
      <c r="AU336" s="20" t="s">
        <v>82</v>
      </c>
    </row>
    <row r="337" spans="1:65" s="2" customFormat="1" ht="11.25">
      <c r="A337" s="37"/>
      <c r="B337" s="38"/>
      <c r="C337" s="39"/>
      <c r="D337" s="199" t="s">
        <v>206</v>
      </c>
      <c r="E337" s="39"/>
      <c r="F337" s="200" t="s">
        <v>6412</v>
      </c>
      <c r="G337" s="39"/>
      <c r="H337" s="39"/>
      <c r="I337" s="196"/>
      <c r="J337" s="39"/>
      <c r="K337" s="39"/>
      <c r="L337" s="42"/>
      <c r="M337" s="197"/>
      <c r="N337" s="198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206</v>
      </c>
      <c r="AU337" s="20" t="s">
        <v>82</v>
      </c>
    </row>
    <row r="338" spans="1:65" s="2" customFormat="1" ht="16.5" customHeight="1">
      <c r="A338" s="37"/>
      <c r="B338" s="38"/>
      <c r="C338" s="181" t="s">
        <v>616</v>
      </c>
      <c r="D338" s="181" t="s">
        <v>193</v>
      </c>
      <c r="E338" s="182" t="s">
        <v>6413</v>
      </c>
      <c r="F338" s="183" t="s">
        <v>6414</v>
      </c>
      <c r="G338" s="184" t="s">
        <v>196</v>
      </c>
      <c r="H338" s="185">
        <v>9</v>
      </c>
      <c r="I338" s="186"/>
      <c r="J338" s="187">
        <f>ROUND(I338*H338,2)</f>
        <v>0</v>
      </c>
      <c r="K338" s="183" t="s">
        <v>203</v>
      </c>
      <c r="L338" s="42"/>
      <c r="M338" s="188" t="s">
        <v>19</v>
      </c>
      <c r="N338" s="189" t="s">
        <v>44</v>
      </c>
      <c r="O338" s="67"/>
      <c r="P338" s="190">
        <f>O338*H338</f>
        <v>0</v>
      </c>
      <c r="Q338" s="190">
        <v>1.4212199999999999</v>
      </c>
      <c r="R338" s="190">
        <f>Q338*H338</f>
        <v>12.790979999999999</v>
      </c>
      <c r="S338" s="190">
        <v>0</v>
      </c>
      <c r="T338" s="191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2" t="s">
        <v>197</v>
      </c>
      <c r="AT338" s="192" t="s">
        <v>193</v>
      </c>
      <c r="AU338" s="192" t="s">
        <v>82</v>
      </c>
      <c r="AY338" s="20" t="s">
        <v>191</v>
      </c>
      <c r="BE338" s="193">
        <f>IF(N338="základní",J338,0)</f>
        <v>0</v>
      </c>
      <c r="BF338" s="193">
        <f>IF(N338="snížená",J338,0)</f>
        <v>0</v>
      </c>
      <c r="BG338" s="193">
        <f>IF(N338="zákl. přenesená",J338,0)</f>
        <v>0</v>
      </c>
      <c r="BH338" s="193">
        <f>IF(N338="sníž. přenesená",J338,0)</f>
        <v>0</v>
      </c>
      <c r="BI338" s="193">
        <f>IF(N338="nulová",J338,0)</f>
        <v>0</v>
      </c>
      <c r="BJ338" s="20" t="s">
        <v>80</v>
      </c>
      <c r="BK338" s="193">
        <f>ROUND(I338*H338,2)</f>
        <v>0</v>
      </c>
      <c r="BL338" s="20" t="s">
        <v>197</v>
      </c>
      <c r="BM338" s="192" t="s">
        <v>6415</v>
      </c>
    </row>
    <row r="339" spans="1:65" s="2" customFormat="1" ht="11.25">
      <c r="A339" s="37"/>
      <c r="B339" s="38"/>
      <c r="C339" s="39"/>
      <c r="D339" s="194" t="s">
        <v>199</v>
      </c>
      <c r="E339" s="39"/>
      <c r="F339" s="195" t="s">
        <v>6416</v>
      </c>
      <c r="G339" s="39"/>
      <c r="H339" s="39"/>
      <c r="I339" s="196"/>
      <c r="J339" s="39"/>
      <c r="K339" s="39"/>
      <c r="L339" s="42"/>
      <c r="M339" s="197"/>
      <c r="N339" s="198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199</v>
      </c>
      <c r="AU339" s="20" t="s">
        <v>82</v>
      </c>
    </row>
    <row r="340" spans="1:65" s="2" customFormat="1" ht="11.25">
      <c r="A340" s="37"/>
      <c r="B340" s="38"/>
      <c r="C340" s="39"/>
      <c r="D340" s="199" t="s">
        <v>206</v>
      </c>
      <c r="E340" s="39"/>
      <c r="F340" s="200" t="s">
        <v>6417</v>
      </c>
      <c r="G340" s="39"/>
      <c r="H340" s="39"/>
      <c r="I340" s="196"/>
      <c r="J340" s="39"/>
      <c r="K340" s="39"/>
      <c r="L340" s="42"/>
      <c r="M340" s="197"/>
      <c r="N340" s="198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206</v>
      </c>
      <c r="AU340" s="20" t="s">
        <v>82</v>
      </c>
    </row>
    <row r="341" spans="1:65" s="2" customFormat="1" ht="16.5" customHeight="1">
      <c r="A341" s="37"/>
      <c r="B341" s="38"/>
      <c r="C341" s="181" t="s">
        <v>621</v>
      </c>
      <c r="D341" s="181" t="s">
        <v>193</v>
      </c>
      <c r="E341" s="182" t="s">
        <v>6418</v>
      </c>
      <c r="F341" s="183" t="s">
        <v>6419</v>
      </c>
      <c r="G341" s="184" t="s">
        <v>196</v>
      </c>
      <c r="H341" s="185">
        <v>1</v>
      </c>
      <c r="I341" s="186"/>
      <c r="J341" s="187">
        <f>ROUND(I341*H341,2)</f>
        <v>0</v>
      </c>
      <c r="K341" s="183" t="s">
        <v>203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1.218E-2</v>
      </c>
      <c r="R341" s="190">
        <f>Q341*H341</f>
        <v>1.218E-2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197</v>
      </c>
      <c r="AT341" s="192" t="s">
        <v>193</v>
      </c>
      <c r="AU341" s="192" t="s">
        <v>82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197</v>
      </c>
      <c r="BM341" s="192" t="s">
        <v>6420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6421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82</v>
      </c>
    </row>
    <row r="343" spans="1:65" s="2" customFormat="1" ht="11.25">
      <c r="A343" s="37"/>
      <c r="B343" s="38"/>
      <c r="C343" s="39"/>
      <c r="D343" s="199" t="s">
        <v>206</v>
      </c>
      <c r="E343" s="39"/>
      <c r="F343" s="200" t="s">
        <v>6422</v>
      </c>
      <c r="G343" s="39"/>
      <c r="H343" s="39"/>
      <c r="I343" s="196"/>
      <c r="J343" s="39"/>
      <c r="K343" s="39"/>
      <c r="L343" s="42"/>
      <c r="M343" s="197"/>
      <c r="N343" s="198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206</v>
      </c>
      <c r="AU343" s="20" t="s">
        <v>82</v>
      </c>
    </row>
    <row r="344" spans="1:65" s="13" customFormat="1" ht="11.25">
      <c r="B344" s="201"/>
      <c r="C344" s="202"/>
      <c r="D344" s="194" t="s">
        <v>208</v>
      </c>
      <c r="E344" s="203" t="s">
        <v>19</v>
      </c>
      <c r="F344" s="204" t="s">
        <v>6364</v>
      </c>
      <c r="G344" s="202"/>
      <c r="H344" s="205">
        <v>1</v>
      </c>
      <c r="I344" s="206"/>
      <c r="J344" s="202"/>
      <c r="K344" s="202"/>
      <c r="L344" s="207"/>
      <c r="M344" s="208"/>
      <c r="N344" s="209"/>
      <c r="O344" s="209"/>
      <c r="P344" s="209"/>
      <c r="Q344" s="209"/>
      <c r="R344" s="209"/>
      <c r="S344" s="209"/>
      <c r="T344" s="210"/>
      <c r="AT344" s="211" t="s">
        <v>208</v>
      </c>
      <c r="AU344" s="211" t="s">
        <v>82</v>
      </c>
      <c r="AV344" s="13" t="s">
        <v>82</v>
      </c>
      <c r="AW344" s="13" t="s">
        <v>34</v>
      </c>
      <c r="AX344" s="13" t="s">
        <v>80</v>
      </c>
      <c r="AY344" s="211" t="s">
        <v>191</v>
      </c>
    </row>
    <row r="345" spans="1:65" s="2" customFormat="1" ht="16.5" customHeight="1">
      <c r="A345" s="37"/>
      <c r="B345" s="38"/>
      <c r="C345" s="181" t="s">
        <v>628</v>
      </c>
      <c r="D345" s="181" t="s">
        <v>193</v>
      </c>
      <c r="E345" s="182" t="s">
        <v>6423</v>
      </c>
      <c r="F345" s="183" t="s">
        <v>6424</v>
      </c>
      <c r="G345" s="184" t="s">
        <v>196</v>
      </c>
      <c r="H345" s="185">
        <v>9</v>
      </c>
      <c r="I345" s="186"/>
      <c r="J345" s="187">
        <f>ROUND(I345*H345,2)</f>
        <v>0</v>
      </c>
      <c r="K345" s="183" t="s">
        <v>203</v>
      </c>
      <c r="L345" s="42"/>
      <c r="M345" s="188" t="s">
        <v>19</v>
      </c>
      <c r="N345" s="189" t="s">
        <v>44</v>
      </c>
      <c r="O345" s="67"/>
      <c r="P345" s="190">
        <f>O345*H345</f>
        <v>0</v>
      </c>
      <c r="Q345" s="190">
        <v>1.92655</v>
      </c>
      <c r="R345" s="190">
        <f>Q345*H345</f>
        <v>17.338950000000001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197</v>
      </c>
      <c r="AT345" s="192" t="s">
        <v>193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197</v>
      </c>
      <c r="BM345" s="192" t="s">
        <v>6425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6426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2" customFormat="1" ht="11.25">
      <c r="A347" s="37"/>
      <c r="B347" s="38"/>
      <c r="C347" s="39"/>
      <c r="D347" s="199" t="s">
        <v>206</v>
      </c>
      <c r="E347" s="39"/>
      <c r="F347" s="200" t="s">
        <v>6427</v>
      </c>
      <c r="G347" s="39"/>
      <c r="H347" s="39"/>
      <c r="I347" s="196"/>
      <c r="J347" s="39"/>
      <c r="K347" s="39"/>
      <c r="L347" s="42"/>
      <c r="M347" s="197"/>
      <c r="N347" s="198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206</v>
      </c>
      <c r="AU347" s="20" t="s">
        <v>82</v>
      </c>
    </row>
    <row r="348" spans="1:65" s="2" customFormat="1" ht="16.5" customHeight="1">
      <c r="A348" s="37"/>
      <c r="B348" s="38"/>
      <c r="C348" s="223" t="s">
        <v>633</v>
      </c>
      <c r="D348" s="223" t="s">
        <v>273</v>
      </c>
      <c r="E348" s="224" t="s">
        <v>6428</v>
      </c>
      <c r="F348" s="225" t="s">
        <v>6429</v>
      </c>
      <c r="G348" s="226" t="s">
        <v>196</v>
      </c>
      <c r="H348" s="227">
        <v>3</v>
      </c>
      <c r="I348" s="228"/>
      <c r="J348" s="229">
        <f>ROUND(I348*H348,2)</f>
        <v>0</v>
      </c>
      <c r="K348" s="225" t="s">
        <v>203</v>
      </c>
      <c r="L348" s="230"/>
      <c r="M348" s="231" t="s">
        <v>19</v>
      </c>
      <c r="N348" s="232" t="s">
        <v>44</v>
      </c>
      <c r="O348" s="67"/>
      <c r="P348" s="190">
        <f>O348*H348</f>
        <v>0</v>
      </c>
      <c r="Q348" s="190">
        <v>0.26200000000000001</v>
      </c>
      <c r="R348" s="190">
        <f>Q348*H348</f>
        <v>0.78600000000000003</v>
      </c>
      <c r="S348" s="190">
        <v>0</v>
      </c>
      <c r="T348" s="191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2" t="s">
        <v>239</v>
      </c>
      <c r="AT348" s="192" t="s">
        <v>273</v>
      </c>
      <c r="AU348" s="192" t="s">
        <v>82</v>
      </c>
      <c r="AY348" s="20" t="s">
        <v>191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0" t="s">
        <v>80</v>
      </c>
      <c r="BK348" s="193">
        <f>ROUND(I348*H348,2)</f>
        <v>0</v>
      </c>
      <c r="BL348" s="20" t="s">
        <v>197</v>
      </c>
      <c r="BM348" s="192" t="s">
        <v>6430</v>
      </c>
    </row>
    <row r="349" spans="1:65" s="2" customFormat="1" ht="11.25">
      <c r="A349" s="37"/>
      <c r="B349" s="38"/>
      <c r="C349" s="39"/>
      <c r="D349" s="194" t="s">
        <v>199</v>
      </c>
      <c r="E349" s="39"/>
      <c r="F349" s="195" t="s">
        <v>6429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199</v>
      </c>
      <c r="AU349" s="20" t="s">
        <v>82</v>
      </c>
    </row>
    <row r="350" spans="1:65" s="2" customFormat="1" ht="16.5" customHeight="1">
      <c r="A350" s="37"/>
      <c r="B350" s="38"/>
      <c r="C350" s="223" t="s">
        <v>640</v>
      </c>
      <c r="D350" s="223" t="s">
        <v>273</v>
      </c>
      <c r="E350" s="224" t="s">
        <v>6431</v>
      </c>
      <c r="F350" s="225" t="s">
        <v>6432</v>
      </c>
      <c r="G350" s="226" t="s">
        <v>196</v>
      </c>
      <c r="H350" s="227">
        <v>7</v>
      </c>
      <c r="I350" s="228"/>
      <c r="J350" s="229">
        <f>ROUND(I350*H350,2)</f>
        <v>0</v>
      </c>
      <c r="K350" s="225" t="s">
        <v>203</v>
      </c>
      <c r="L350" s="230"/>
      <c r="M350" s="231" t="s">
        <v>19</v>
      </c>
      <c r="N350" s="232" t="s">
        <v>44</v>
      </c>
      <c r="O350" s="67"/>
      <c r="P350" s="190">
        <f>O350*H350</f>
        <v>0</v>
      </c>
      <c r="Q350" s="190">
        <v>0.52600000000000002</v>
      </c>
      <c r="R350" s="190">
        <f>Q350*H350</f>
        <v>3.6820000000000004</v>
      </c>
      <c r="S350" s="190">
        <v>0</v>
      </c>
      <c r="T350" s="191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2" t="s">
        <v>239</v>
      </c>
      <c r="AT350" s="192" t="s">
        <v>273</v>
      </c>
      <c r="AU350" s="192" t="s">
        <v>82</v>
      </c>
      <c r="AY350" s="20" t="s">
        <v>191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0" t="s">
        <v>80</v>
      </c>
      <c r="BK350" s="193">
        <f>ROUND(I350*H350,2)</f>
        <v>0</v>
      </c>
      <c r="BL350" s="20" t="s">
        <v>197</v>
      </c>
      <c r="BM350" s="192" t="s">
        <v>6433</v>
      </c>
    </row>
    <row r="351" spans="1:65" s="2" customFormat="1" ht="11.25">
      <c r="A351" s="37"/>
      <c r="B351" s="38"/>
      <c r="C351" s="39"/>
      <c r="D351" s="194" t="s">
        <v>199</v>
      </c>
      <c r="E351" s="39"/>
      <c r="F351" s="195" t="s">
        <v>6432</v>
      </c>
      <c r="G351" s="39"/>
      <c r="H351" s="39"/>
      <c r="I351" s="196"/>
      <c r="J351" s="39"/>
      <c r="K351" s="39"/>
      <c r="L351" s="42"/>
      <c r="M351" s="197"/>
      <c r="N351" s="198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199</v>
      </c>
      <c r="AU351" s="20" t="s">
        <v>82</v>
      </c>
    </row>
    <row r="352" spans="1:65" s="13" customFormat="1" ht="11.25">
      <c r="B352" s="201"/>
      <c r="C352" s="202"/>
      <c r="D352" s="194" t="s">
        <v>208</v>
      </c>
      <c r="E352" s="203" t="s">
        <v>19</v>
      </c>
      <c r="F352" s="204" t="s">
        <v>6363</v>
      </c>
      <c r="G352" s="202"/>
      <c r="H352" s="205">
        <v>6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208</v>
      </c>
      <c r="AU352" s="211" t="s">
        <v>82</v>
      </c>
      <c r="AV352" s="13" t="s">
        <v>82</v>
      </c>
      <c r="AW352" s="13" t="s">
        <v>34</v>
      </c>
      <c r="AX352" s="13" t="s">
        <v>73</v>
      </c>
      <c r="AY352" s="211" t="s">
        <v>191</v>
      </c>
    </row>
    <row r="353" spans="1:65" s="13" customFormat="1" ht="11.25">
      <c r="B353" s="201"/>
      <c r="C353" s="202"/>
      <c r="D353" s="194" t="s">
        <v>208</v>
      </c>
      <c r="E353" s="203" t="s">
        <v>19</v>
      </c>
      <c r="F353" s="204" t="s">
        <v>6364</v>
      </c>
      <c r="G353" s="202"/>
      <c r="H353" s="205">
        <v>1</v>
      </c>
      <c r="I353" s="206"/>
      <c r="J353" s="202"/>
      <c r="K353" s="202"/>
      <c r="L353" s="207"/>
      <c r="M353" s="208"/>
      <c r="N353" s="209"/>
      <c r="O353" s="209"/>
      <c r="P353" s="209"/>
      <c r="Q353" s="209"/>
      <c r="R353" s="209"/>
      <c r="S353" s="209"/>
      <c r="T353" s="210"/>
      <c r="AT353" s="211" t="s">
        <v>208</v>
      </c>
      <c r="AU353" s="211" t="s">
        <v>82</v>
      </c>
      <c r="AV353" s="13" t="s">
        <v>82</v>
      </c>
      <c r="AW353" s="13" t="s">
        <v>34</v>
      </c>
      <c r="AX353" s="13" t="s">
        <v>73</v>
      </c>
      <c r="AY353" s="211" t="s">
        <v>191</v>
      </c>
    </row>
    <row r="354" spans="1:65" s="14" customFormat="1" ht="11.25">
      <c r="B354" s="212"/>
      <c r="C354" s="213"/>
      <c r="D354" s="194" t="s">
        <v>208</v>
      </c>
      <c r="E354" s="214" t="s">
        <v>19</v>
      </c>
      <c r="F354" s="215" t="s">
        <v>238</v>
      </c>
      <c r="G354" s="213"/>
      <c r="H354" s="216">
        <v>7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208</v>
      </c>
      <c r="AU354" s="222" t="s">
        <v>82</v>
      </c>
      <c r="AV354" s="14" t="s">
        <v>197</v>
      </c>
      <c r="AW354" s="14" t="s">
        <v>34</v>
      </c>
      <c r="AX354" s="14" t="s">
        <v>80</v>
      </c>
      <c r="AY354" s="222" t="s">
        <v>191</v>
      </c>
    </row>
    <row r="355" spans="1:65" s="2" customFormat="1" ht="16.5" customHeight="1">
      <c r="A355" s="37"/>
      <c r="B355" s="38"/>
      <c r="C355" s="223" t="s">
        <v>645</v>
      </c>
      <c r="D355" s="223" t="s">
        <v>273</v>
      </c>
      <c r="E355" s="224" t="s">
        <v>6434</v>
      </c>
      <c r="F355" s="225" t="s">
        <v>6435</v>
      </c>
      <c r="G355" s="226" t="s">
        <v>196</v>
      </c>
      <c r="H355" s="227">
        <v>9</v>
      </c>
      <c r="I355" s="228"/>
      <c r="J355" s="229">
        <f>ROUND(I355*H355,2)</f>
        <v>0</v>
      </c>
      <c r="K355" s="225" t="s">
        <v>203</v>
      </c>
      <c r="L355" s="230"/>
      <c r="M355" s="231" t="s">
        <v>19</v>
      </c>
      <c r="N355" s="232" t="s">
        <v>44</v>
      </c>
      <c r="O355" s="67"/>
      <c r="P355" s="190">
        <f>O355*H355</f>
        <v>0</v>
      </c>
      <c r="Q355" s="190">
        <v>1.054</v>
      </c>
      <c r="R355" s="190">
        <f>Q355*H355</f>
        <v>9.4860000000000007</v>
      </c>
      <c r="S355" s="190">
        <v>0</v>
      </c>
      <c r="T355" s="191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2" t="s">
        <v>239</v>
      </c>
      <c r="AT355" s="192" t="s">
        <v>273</v>
      </c>
      <c r="AU355" s="192" t="s">
        <v>82</v>
      </c>
      <c r="AY355" s="20" t="s">
        <v>191</v>
      </c>
      <c r="BE355" s="193">
        <f>IF(N355="základní",J355,0)</f>
        <v>0</v>
      </c>
      <c r="BF355" s="193">
        <f>IF(N355="snížená",J355,0)</f>
        <v>0</v>
      </c>
      <c r="BG355" s="193">
        <f>IF(N355="zákl. přenesená",J355,0)</f>
        <v>0</v>
      </c>
      <c r="BH355" s="193">
        <f>IF(N355="sníž. přenesená",J355,0)</f>
        <v>0</v>
      </c>
      <c r="BI355" s="193">
        <f>IF(N355="nulová",J355,0)</f>
        <v>0</v>
      </c>
      <c r="BJ355" s="20" t="s">
        <v>80</v>
      </c>
      <c r="BK355" s="193">
        <f>ROUND(I355*H355,2)</f>
        <v>0</v>
      </c>
      <c r="BL355" s="20" t="s">
        <v>197</v>
      </c>
      <c r="BM355" s="192" t="s">
        <v>6436</v>
      </c>
    </row>
    <row r="356" spans="1:65" s="2" customFormat="1" ht="11.25">
      <c r="A356" s="37"/>
      <c r="B356" s="38"/>
      <c r="C356" s="39"/>
      <c r="D356" s="194" t="s">
        <v>199</v>
      </c>
      <c r="E356" s="39"/>
      <c r="F356" s="195" t="s">
        <v>6435</v>
      </c>
      <c r="G356" s="39"/>
      <c r="H356" s="39"/>
      <c r="I356" s="196"/>
      <c r="J356" s="39"/>
      <c r="K356" s="39"/>
      <c r="L356" s="42"/>
      <c r="M356" s="197"/>
      <c r="N356" s="198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199</v>
      </c>
      <c r="AU356" s="20" t="s">
        <v>82</v>
      </c>
    </row>
    <row r="357" spans="1:65" s="2" customFormat="1" ht="16.5" customHeight="1">
      <c r="A357" s="37"/>
      <c r="B357" s="38"/>
      <c r="C357" s="223" t="s">
        <v>652</v>
      </c>
      <c r="D357" s="223" t="s">
        <v>273</v>
      </c>
      <c r="E357" s="224" t="s">
        <v>6437</v>
      </c>
      <c r="F357" s="225" t="s">
        <v>6438</v>
      </c>
      <c r="G357" s="226" t="s">
        <v>196</v>
      </c>
      <c r="H357" s="227">
        <v>29</v>
      </c>
      <c r="I357" s="228"/>
      <c r="J357" s="229">
        <f>ROUND(I357*H357,2)</f>
        <v>0</v>
      </c>
      <c r="K357" s="225" t="s">
        <v>203</v>
      </c>
      <c r="L357" s="230"/>
      <c r="M357" s="231" t="s">
        <v>19</v>
      </c>
      <c r="N357" s="232" t="s">
        <v>44</v>
      </c>
      <c r="O357" s="67"/>
      <c r="P357" s="190">
        <f>O357*H357</f>
        <v>0</v>
      </c>
      <c r="Q357" s="190">
        <v>2E-3</v>
      </c>
      <c r="R357" s="190">
        <f>Q357*H357</f>
        <v>5.8000000000000003E-2</v>
      </c>
      <c r="S357" s="190">
        <v>0</v>
      </c>
      <c r="T357" s="191">
        <f>S357*H357</f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2" t="s">
        <v>239</v>
      </c>
      <c r="AT357" s="192" t="s">
        <v>273</v>
      </c>
      <c r="AU357" s="192" t="s">
        <v>82</v>
      </c>
      <c r="AY357" s="20" t="s">
        <v>191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0" t="s">
        <v>80</v>
      </c>
      <c r="BK357" s="193">
        <f>ROUND(I357*H357,2)</f>
        <v>0</v>
      </c>
      <c r="BL357" s="20" t="s">
        <v>197</v>
      </c>
      <c r="BM357" s="192" t="s">
        <v>6439</v>
      </c>
    </row>
    <row r="358" spans="1:65" s="2" customFormat="1" ht="11.25">
      <c r="A358" s="37"/>
      <c r="B358" s="38"/>
      <c r="C358" s="39"/>
      <c r="D358" s="194" t="s">
        <v>199</v>
      </c>
      <c r="E358" s="39"/>
      <c r="F358" s="195" t="s">
        <v>6438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199</v>
      </c>
      <c r="AU358" s="20" t="s">
        <v>82</v>
      </c>
    </row>
    <row r="359" spans="1:65" s="2" customFormat="1" ht="16.5" customHeight="1">
      <c r="A359" s="37"/>
      <c r="B359" s="38"/>
      <c r="C359" s="223" t="s">
        <v>655</v>
      </c>
      <c r="D359" s="223" t="s">
        <v>273</v>
      </c>
      <c r="E359" s="224" t="s">
        <v>6440</v>
      </c>
      <c r="F359" s="225" t="s">
        <v>6441</v>
      </c>
      <c r="G359" s="226" t="s">
        <v>196</v>
      </c>
      <c r="H359" s="227">
        <v>10</v>
      </c>
      <c r="I359" s="228"/>
      <c r="J359" s="229">
        <f>ROUND(I359*H359,2)</f>
        <v>0</v>
      </c>
      <c r="K359" s="225" t="s">
        <v>203</v>
      </c>
      <c r="L359" s="230"/>
      <c r="M359" s="231" t="s">
        <v>19</v>
      </c>
      <c r="N359" s="232" t="s">
        <v>44</v>
      </c>
      <c r="O359" s="67"/>
      <c r="P359" s="190">
        <f>O359*H359</f>
        <v>0</v>
      </c>
      <c r="Q359" s="190">
        <v>0.505</v>
      </c>
      <c r="R359" s="190">
        <f>Q359*H359</f>
        <v>5.05</v>
      </c>
      <c r="S359" s="190">
        <v>0</v>
      </c>
      <c r="T359" s="191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2" t="s">
        <v>239</v>
      </c>
      <c r="AT359" s="192" t="s">
        <v>273</v>
      </c>
      <c r="AU359" s="192" t="s">
        <v>82</v>
      </c>
      <c r="AY359" s="20" t="s">
        <v>191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0" t="s">
        <v>80</v>
      </c>
      <c r="BK359" s="193">
        <f>ROUND(I359*H359,2)</f>
        <v>0</v>
      </c>
      <c r="BL359" s="20" t="s">
        <v>197</v>
      </c>
      <c r="BM359" s="192" t="s">
        <v>6442</v>
      </c>
    </row>
    <row r="360" spans="1:65" s="2" customFormat="1" ht="11.25">
      <c r="A360" s="37"/>
      <c r="B360" s="38"/>
      <c r="C360" s="39"/>
      <c r="D360" s="194" t="s">
        <v>199</v>
      </c>
      <c r="E360" s="39"/>
      <c r="F360" s="195" t="s">
        <v>6441</v>
      </c>
      <c r="G360" s="39"/>
      <c r="H360" s="39"/>
      <c r="I360" s="196"/>
      <c r="J360" s="39"/>
      <c r="K360" s="39"/>
      <c r="L360" s="42"/>
      <c r="M360" s="197"/>
      <c r="N360" s="198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199</v>
      </c>
      <c r="AU360" s="20" t="s">
        <v>82</v>
      </c>
    </row>
    <row r="361" spans="1:65" s="13" customFormat="1" ht="11.25">
      <c r="B361" s="201"/>
      <c r="C361" s="202"/>
      <c r="D361" s="194" t="s">
        <v>208</v>
      </c>
      <c r="E361" s="203" t="s">
        <v>19</v>
      </c>
      <c r="F361" s="204" t="s">
        <v>6443</v>
      </c>
      <c r="G361" s="202"/>
      <c r="H361" s="205">
        <v>9</v>
      </c>
      <c r="I361" s="206"/>
      <c r="J361" s="202"/>
      <c r="K361" s="202"/>
      <c r="L361" s="207"/>
      <c r="M361" s="208"/>
      <c r="N361" s="209"/>
      <c r="O361" s="209"/>
      <c r="P361" s="209"/>
      <c r="Q361" s="209"/>
      <c r="R361" s="209"/>
      <c r="S361" s="209"/>
      <c r="T361" s="210"/>
      <c r="AT361" s="211" t="s">
        <v>208</v>
      </c>
      <c r="AU361" s="211" t="s">
        <v>82</v>
      </c>
      <c r="AV361" s="13" t="s">
        <v>82</v>
      </c>
      <c r="AW361" s="13" t="s">
        <v>34</v>
      </c>
      <c r="AX361" s="13" t="s">
        <v>73</v>
      </c>
      <c r="AY361" s="211" t="s">
        <v>191</v>
      </c>
    </row>
    <row r="362" spans="1:65" s="13" customFormat="1" ht="11.25">
      <c r="B362" s="201"/>
      <c r="C362" s="202"/>
      <c r="D362" s="194" t="s">
        <v>208</v>
      </c>
      <c r="E362" s="203" t="s">
        <v>19</v>
      </c>
      <c r="F362" s="204" t="s">
        <v>6364</v>
      </c>
      <c r="G362" s="202"/>
      <c r="H362" s="205">
        <v>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208</v>
      </c>
      <c r="AU362" s="211" t="s">
        <v>82</v>
      </c>
      <c r="AV362" s="13" t="s">
        <v>82</v>
      </c>
      <c r="AW362" s="13" t="s">
        <v>34</v>
      </c>
      <c r="AX362" s="13" t="s">
        <v>73</v>
      </c>
      <c r="AY362" s="211" t="s">
        <v>191</v>
      </c>
    </row>
    <row r="363" spans="1:65" s="14" customFormat="1" ht="11.25">
      <c r="B363" s="212"/>
      <c r="C363" s="213"/>
      <c r="D363" s="194" t="s">
        <v>208</v>
      </c>
      <c r="E363" s="214" t="s">
        <v>19</v>
      </c>
      <c r="F363" s="215" t="s">
        <v>238</v>
      </c>
      <c r="G363" s="213"/>
      <c r="H363" s="216">
        <v>10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208</v>
      </c>
      <c r="AU363" s="222" t="s">
        <v>82</v>
      </c>
      <c r="AV363" s="14" t="s">
        <v>197</v>
      </c>
      <c r="AW363" s="14" t="s">
        <v>34</v>
      </c>
      <c r="AX363" s="14" t="s">
        <v>80</v>
      </c>
      <c r="AY363" s="222" t="s">
        <v>191</v>
      </c>
    </row>
    <row r="364" spans="1:65" s="2" customFormat="1" ht="16.5" customHeight="1">
      <c r="A364" s="37"/>
      <c r="B364" s="38"/>
      <c r="C364" s="181" t="s">
        <v>662</v>
      </c>
      <c r="D364" s="181" t="s">
        <v>193</v>
      </c>
      <c r="E364" s="182" t="s">
        <v>6444</v>
      </c>
      <c r="F364" s="183" t="s">
        <v>6445</v>
      </c>
      <c r="G364" s="184" t="s">
        <v>196</v>
      </c>
      <c r="H364" s="185">
        <v>3</v>
      </c>
      <c r="I364" s="186"/>
      <c r="J364" s="187">
        <f>ROUND(I364*H364,2)</f>
        <v>0</v>
      </c>
      <c r="K364" s="183" t="s">
        <v>203</v>
      </c>
      <c r="L364" s="42"/>
      <c r="M364" s="188" t="s">
        <v>19</v>
      </c>
      <c r="N364" s="189" t="s">
        <v>44</v>
      </c>
      <c r="O364" s="67"/>
      <c r="P364" s="190">
        <f>O364*H364</f>
        <v>0</v>
      </c>
      <c r="Q364" s="190">
        <v>0.10661</v>
      </c>
      <c r="R364" s="190">
        <f>Q364*H364</f>
        <v>0.31983</v>
      </c>
      <c r="S364" s="190">
        <v>0</v>
      </c>
      <c r="T364" s="191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2" t="s">
        <v>197</v>
      </c>
      <c r="AT364" s="192" t="s">
        <v>193</v>
      </c>
      <c r="AU364" s="192" t="s">
        <v>82</v>
      </c>
      <c r="AY364" s="20" t="s">
        <v>191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0" t="s">
        <v>80</v>
      </c>
      <c r="BK364" s="193">
        <f>ROUND(I364*H364,2)</f>
        <v>0</v>
      </c>
      <c r="BL364" s="20" t="s">
        <v>197</v>
      </c>
      <c r="BM364" s="192" t="s">
        <v>6446</v>
      </c>
    </row>
    <row r="365" spans="1:65" s="2" customFormat="1" ht="19.5">
      <c r="A365" s="37"/>
      <c r="B365" s="38"/>
      <c r="C365" s="39"/>
      <c r="D365" s="194" t="s">
        <v>199</v>
      </c>
      <c r="E365" s="39"/>
      <c r="F365" s="195" t="s">
        <v>6447</v>
      </c>
      <c r="G365" s="39"/>
      <c r="H365" s="39"/>
      <c r="I365" s="196"/>
      <c r="J365" s="39"/>
      <c r="K365" s="39"/>
      <c r="L365" s="42"/>
      <c r="M365" s="197"/>
      <c r="N365" s="198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199</v>
      </c>
      <c r="AU365" s="20" t="s">
        <v>82</v>
      </c>
    </row>
    <row r="366" spans="1:65" s="2" customFormat="1" ht="11.25">
      <c r="A366" s="37"/>
      <c r="B366" s="38"/>
      <c r="C366" s="39"/>
      <c r="D366" s="199" t="s">
        <v>206</v>
      </c>
      <c r="E366" s="39"/>
      <c r="F366" s="200" t="s">
        <v>6448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206</v>
      </c>
      <c r="AU366" s="20" t="s">
        <v>82</v>
      </c>
    </row>
    <row r="367" spans="1:65" s="2" customFormat="1" ht="16.5" customHeight="1">
      <c r="A367" s="37"/>
      <c r="B367" s="38"/>
      <c r="C367" s="181" t="s">
        <v>668</v>
      </c>
      <c r="D367" s="181" t="s">
        <v>193</v>
      </c>
      <c r="E367" s="182" t="s">
        <v>6449</v>
      </c>
      <c r="F367" s="183" t="s">
        <v>6450</v>
      </c>
      <c r="G367" s="184" t="s">
        <v>196</v>
      </c>
      <c r="H367" s="185">
        <v>2</v>
      </c>
      <c r="I367" s="186"/>
      <c r="J367" s="187">
        <f>ROUND(I367*H367,2)</f>
        <v>0</v>
      </c>
      <c r="K367" s="183" t="s">
        <v>203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2.4240000000000001E-2</v>
      </c>
      <c r="R367" s="190">
        <f>Q367*H367</f>
        <v>4.8480000000000002E-2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197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197</v>
      </c>
      <c r="BM367" s="192" t="s">
        <v>6451</v>
      </c>
    </row>
    <row r="368" spans="1:65" s="2" customFormat="1" ht="11.25">
      <c r="A368" s="37"/>
      <c r="B368" s="38"/>
      <c r="C368" s="39"/>
      <c r="D368" s="194" t="s">
        <v>199</v>
      </c>
      <c r="E368" s="39"/>
      <c r="F368" s="195" t="s">
        <v>6452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1.25">
      <c r="A369" s="37"/>
      <c r="B369" s="38"/>
      <c r="C369" s="39"/>
      <c r="D369" s="199" t="s">
        <v>206</v>
      </c>
      <c r="E369" s="39"/>
      <c r="F369" s="200" t="s">
        <v>6453</v>
      </c>
      <c r="G369" s="39"/>
      <c r="H369" s="39"/>
      <c r="I369" s="196"/>
      <c r="J369" s="39"/>
      <c r="K369" s="39"/>
      <c r="L369" s="42"/>
      <c r="M369" s="197"/>
      <c r="N369" s="198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206</v>
      </c>
      <c r="AU369" s="20" t="s">
        <v>82</v>
      </c>
    </row>
    <row r="370" spans="1:65" s="2" customFormat="1" ht="16.5" customHeight="1">
      <c r="A370" s="37"/>
      <c r="B370" s="38"/>
      <c r="C370" s="181" t="s">
        <v>672</v>
      </c>
      <c r="D370" s="181" t="s">
        <v>193</v>
      </c>
      <c r="E370" s="182" t="s">
        <v>6454</v>
      </c>
      <c r="F370" s="183" t="s">
        <v>6455</v>
      </c>
      <c r="G370" s="184" t="s">
        <v>196</v>
      </c>
      <c r="H370" s="185">
        <v>1</v>
      </c>
      <c r="I370" s="186"/>
      <c r="J370" s="187">
        <f>ROUND(I370*H370,2)</f>
        <v>0</v>
      </c>
      <c r="K370" s="183" t="s">
        <v>203</v>
      </c>
      <c r="L370" s="42"/>
      <c r="M370" s="188" t="s">
        <v>19</v>
      </c>
      <c r="N370" s="189" t="s">
        <v>44</v>
      </c>
      <c r="O370" s="67"/>
      <c r="P370" s="190">
        <f>O370*H370</f>
        <v>0</v>
      </c>
      <c r="Q370" s="190">
        <v>3.637E-2</v>
      </c>
      <c r="R370" s="190">
        <f>Q370*H370</f>
        <v>3.637E-2</v>
      </c>
      <c r="S370" s="190">
        <v>0</v>
      </c>
      <c r="T370" s="191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2" t="s">
        <v>197</v>
      </c>
      <c r="AT370" s="192" t="s">
        <v>193</v>
      </c>
      <c r="AU370" s="192" t="s">
        <v>82</v>
      </c>
      <c r="AY370" s="20" t="s">
        <v>191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0" t="s">
        <v>80</v>
      </c>
      <c r="BK370" s="193">
        <f>ROUND(I370*H370,2)</f>
        <v>0</v>
      </c>
      <c r="BL370" s="20" t="s">
        <v>197</v>
      </c>
      <c r="BM370" s="192" t="s">
        <v>6456</v>
      </c>
    </row>
    <row r="371" spans="1:65" s="2" customFormat="1" ht="11.25">
      <c r="A371" s="37"/>
      <c r="B371" s="38"/>
      <c r="C371" s="39"/>
      <c r="D371" s="194" t="s">
        <v>199</v>
      </c>
      <c r="E371" s="39"/>
      <c r="F371" s="195" t="s">
        <v>6457</v>
      </c>
      <c r="G371" s="39"/>
      <c r="H371" s="39"/>
      <c r="I371" s="196"/>
      <c r="J371" s="39"/>
      <c r="K371" s="39"/>
      <c r="L371" s="42"/>
      <c r="M371" s="197"/>
      <c r="N371" s="198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199</v>
      </c>
      <c r="AU371" s="20" t="s">
        <v>82</v>
      </c>
    </row>
    <row r="372" spans="1:65" s="2" customFormat="1" ht="11.25">
      <c r="A372" s="37"/>
      <c r="B372" s="38"/>
      <c r="C372" s="39"/>
      <c r="D372" s="199" t="s">
        <v>206</v>
      </c>
      <c r="E372" s="39"/>
      <c r="F372" s="200" t="s">
        <v>6458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206</v>
      </c>
      <c r="AU372" s="20" t="s">
        <v>82</v>
      </c>
    </row>
    <row r="373" spans="1:65" s="2" customFormat="1" ht="16.5" customHeight="1">
      <c r="A373" s="37"/>
      <c r="B373" s="38"/>
      <c r="C373" s="181" t="s">
        <v>679</v>
      </c>
      <c r="D373" s="181" t="s">
        <v>193</v>
      </c>
      <c r="E373" s="182" t="s">
        <v>6459</v>
      </c>
      <c r="F373" s="183" t="s">
        <v>6460</v>
      </c>
      <c r="G373" s="184" t="s">
        <v>196</v>
      </c>
      <c r="H373" s="185">
        <v>3</v>
      </c>
      <c r="I373" s="186"/>
      <c r="J373" s="187">
        <f>ROUND(I373*H373,2)</f>
        <v>0</v>
      </c>
      <c r="K373" s="183" t="s">
        <v>203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197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197</v>
      </c>
      <c r="BM373" s="192" t="s">
        <v>6461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6462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1.25">
      <c r="A375" s="37"/>
      <c r="B375" s="38"/>
      <c r="C375" s="39"/>
      <c r="D375" s="199" t="s">
        <v>206</v>
      </c>
      <c r="E375" s="39"/>
      <c r="F375" s="200" t="s">
        <v>6463</v>
      </c>
      <c r="G375" s="39"/>
      <c r="H375" s="39"/>
      <c r="I375" s="196"/>
      <c r="J375" s="39"/>
      <c r="K375" s="39"/>
      <c r="L375" s="42"/>
      <c r="M375" s="197"/>
      <c r="N375" s="198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206</v>
      </c>
      <c r="AU375" s="20" t="s">
        <v>82</v>
      </c>
    </row>
    <row r="376" spans="1:65" s="2" customFormat="1" ht="21.75" customHeight="1">
      <c r="A376" s="37"/>
      <c r="B376" s="38"/>
      <c r="C376" s="181" t="s">
        <v>685</v>
      </c>
      <c r="D376" s="181" t="s">
        <v>193</v>
      </c>
      <c r="E376" s="182" t="s">
        <v>6464</v>
      </c>
      <c r="F376" s="183" t="s">
        <v>6465</v>
      </c>
      <c r="G376" s="184" t="s">
        <v>196</v>
      </c>
      <c r="H376" s="185">
        <v>3</v>
      </c>
      <c r="I376" s="186"/>
      <c r="J376" s="187">
        <f>ROUND(I376*H376,2)</f>
        <v>0</v>
      </c>
      <c r="K376" s="183" t="s">
        <v>203</v>
      </c>
      <c r="L376" s="42"/>
      <c r="M376" s="188" t="s">
        <v>19</v>
      </c>
      <c r="N376" s="189" t="s">
        <v>44</v>
      </c>
      <c r="O376" s="67"/>
      <c r="P376" s="190">
        <f>O376*H376</f>
        <v>0</v>
      </c>
      <c r="Q376" s="190">
        <v>0.42115999999999998</v>
      </c>
      <c r="R376" s="190">
        <f>Q376*H376</f>
        <v>1.2634799999999999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197</v>
      </c>
      <c r="AT376" s="192" t="s">
        <v>193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197</v>
      </c>
      <c r="BM376" s="192" t="s">
        <v>6466</v>
      </c>
    </row>
    <row r="377" spans="1:65" s="2" customFormat="1" ht="19.5">
      <c r="A377" s="37"/>
      <c r="B377" s="38"/>
      <c r="C377" s="39"/>
      <c r="D377" s="194" t="s">
        <v>199</v>
      </c>
      <c r="E377" s="39"/>
      <c r="F377" s="195" t="s">
        <v>6467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2" customFormat="1" ht="11.25">
      <c r="A378" s="37"/>
      <c r="B378" s="38"/>
      <c r="C378" s="39"/>
      <c r="D378" s="199" t="s">
        <v>206</v>
      </c>
      <c r="E378" s="39"/>
      <c r="F378" s="200" t="s">
        <v>6468</v>
      </c>
      <c r="G378" s="39"/>
      <c r="H378" s="39"/>
      <c r="I378" s="196"/>
      <c r="J378" s="39"/>
      <c r="K378" s="39"/>
      <c r="L378" s="42"/>
      <c r="M378" s="197"/>
      <c r="N378" s="198"/>
      <c r="O378" s="67"/>
      <c r="P378" s="67"/>
      <c r="Q378" s="67"/>
      <c r="R378" s="67"/>
      <c r="S378" s="67"/>
      <c r="T378" s="68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T378" s="20" t="s">
        <v>206</v>
      </c>
      <c r="AU378" s="20" t="s">
        <v>82</v>
      </c>
    </row>
    <row r="379" spans="1:65" s="2" customFormat="1" ht="21.75" customHeight="1">
      <c r="A379" s="37"/>
      <c r="B379" s="38"/>
      <c r="C379" s="181" t="s">
        <v>692</v>
      </c>
      <c r="D379" s="181" t="s">
        <v>193</v>
      </c>
      <c r="E379" s="182" t="s">
        <v>6469</v>
      </c>
      <c r="F379" s="183" t="s">
        <v>6470</v>
      </c>
      <c r="G379" s="184" t="s">
        <v>196</v>
      </c>
      <c r="H379" s="185">
        <v>9</v>
      </c>
      <c r="I379" s="186"/>
      <c r="J379" s="187">
        <f>ROUND(I379*H379,2)</f>
        <v>0</v>
      </c>
      <c r="K379" s="183" t="s">
        <v>203</v>
      </c>
      <c r="L379" s="42"/>
      <c r="M379" s="188" t="s">
        <v>19</v>
      </c>
      <c r="N379" s="189" t="s">
        <v>44</v>
      </c>
      <c r="O379" s="67"/>
      <c r="P379" s="190">
        <f>O379*H379</f>
        <v>0</v>
      </c>
      <c r="Q379" s="190">
        <v>0.09</v>
      </c>
      <c r="R379" s="190">
        <f>Q379*H379</f>
        <v>0.80999999999999994</v>
      </c>
      <c r="S379" s="190">
        <v>0</v>
      </c>
      <c r="T379" s="191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2" t="s">
        <v>197</v>
      </c>
      <c r="AT379" s="192" t="s">
        <v>193</v>
      </c>
      <c r="AU379" s="192" t="s">
        <v>82</v>
      </c>
      <c r="AY379" s="20" t="s">
        <v>191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0" t="s">
        <v>80</v>
      </c>
      <c r="BK379" s="193">
        <f>ROUND(I379*H379,2)</f>
        <v>0</v>
      </c>
      <c r="BL379" s="20" t="s">
        <v>197</v>
      </c>
      <c r="BM379" s="192" t="s">
        <v>6471</v>
      </c>
    </row>
    <row r="380" spans="1:65" s="2" customFormat="1" ht="11.25">
      <c r="A380" s="37"/>
      <c r="B380" s="38"/>
      <c r="C380" s="39"/>
      <c r="D380" s="194" t="s">
        <v>199</v>
      </c>
      <c r="E380" s="39"/>
      <c r="F380" s="195" t="s">
        <v>6470</v>
      </c>
      <c r="G380" s="39"/>
      <c r="H380" s="39"/>
      <c r="I380" s="196"/>
      <c r="J380" s="39"/>
      <c r="K380" s="39"/>
      <c r="L380" s="42"/>
      <c r="M380" s="197"/>
      <c r="N380" s="198"/>
      <c r="O380" s="67"/>
      <c r="P380" s="67"/>
      <c r="Q380" s="67"/>
      <c r="R380" s="67"/>
      <c r="S380" s="67"/>
      <c r="T380" s="68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T380" s="20" t="s">
        <v>199</v>
      </c>
      <c r="AU380" s="20" t="s">
        <v>82</v>
      </c>
    </row>
    <row r="381" spans="1:65" s="2" customFormat="1" ht="11.25">
      <c r="A381" s="37"/>
      <c r="B381" s="38"/>
      <c r="C381" s="39"/>
      <c r="D381" s="199" t="s">
        <v>206</v>
      </c>
      <c r="E381" s="39"/>
      <c r="F381" s="200" t="s">
        <v>6472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206</v>
      </c>
      <c r="AU381" s="20" t="s">
        <v>82</v>
      </c>
    </row>
    <row r="382" spans="1:65" s="2" customFormat="1" ht="16.5" customHeight="1">
      <c r="A382" s="37"/>
      <c r="B382" s="38"/>
      <c r="C382" s="223" t="s">
        <v>710</v>
      </c>
      <c r="D382" s="223" t="s">
        <v>273</v>
      </c>
      <c r="E382" s="224" t="s">
        <v>6473</v>
      </c>
      <c r="F382" s="225" t="s">
        <v>6474</v>
      </c>
      <c r="G382" s="226" t="s">
        <v>196</v>
      </c>
      <c r="H382" s="227">
        <v>9</v>
      </c>
      <c r="I382" s="228"/>
      <c r="J382" s="229">
        <f>ROUND(I382*H382,2)</f>
        <v>0</v>
      </c>
      <c r="K382" s="225" t="s">
        <v>203</v>
      </c>
      <c r="L382" s="230"/>
      <c r="M382" s="231" t="s">
        <v>19</v>
      </c>
      <c r="N382" s="232" t="s">
        <v>44</v>
      </c>
      <c r="O382" s="67"/>
      <c r="P382" s="190">
        <f>O382*H382</f>
        <v>0</v>
      </c>
      <c r="Q382" s="190">
        <v>0.156</v>
      </c>
      <c r="R382" s="190">
        <f>Q382*H382</f>
        <v>1.4039999999999999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239</v>
      </c>
      <c r="AT382" s="192" t="s">
        <v>273</v>
      </c>
      <c r="AU382" s="192" t="s">
        <v>82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197</v>
      </c>
      <c r="BM382" s="192" t="s">
        <v>6475</v>
      </c>
    </row>
    <row r="383" spans="1:65" s="2" customFormat="1" ht="11.25">
      <c r="A383" s="37"/>
      <c r="B383" s="38"/>
      <c r="C383" s="39"/>
      <c r="D383" s="194" t="s">
        <v>199</v>
      </c>
      <c r="E383" s="39"/>
      <c r="F383" s="195" t="s">
        <v>6474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82</v>
      </c>
    </row>
    <row r="384" spans="1:65" s="2" customFormat="1" ht="16.5" customHeight="1">
      <c r="A384" s="37"/>
      <c r="B384" s="38"/>
      <c r="C384" s="181" t="s">
        <v>719</v>
      </c>
      <c r="D384" s="181" t="s">
        <v>193</v>
      </c>
      <c r="E384" s="182" t="s">
        <v>6476</v>
      </c>
      <c r="F384" s="183" t="s">
        <v>6477</v>
      </c>
      <c r="G384" s="184" t="s">
        <v>196</v>
      </c>
      <c r="H384" s="185">
        <v>1</v>
      </c>
      <c r="I384" s="186"/>
      <c r="J384" s="187">
        <f>ROUND(I384*H384,2)</f>
        <v>0</v>
      </c>
      <c r="K384" s="183" t="s">
        <v>19</v>
      </c>
      <c r="L384" s="42"/>
      <c r="M384" s="188" t="s">
        <v>19</v>
      </c>
      <c r="N384" s="189" t="s">
        <v>44</v>
      </c>
      <c r="O384" s="6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2" t="s">
        <v>197</v>
      </c>
      <c r="AT384" s="192" t="s">
        <v>193</v>
      </c>
      <c r="AU384" s="192" t="s">
        <v>82</v>
      </c>
      <c r="AY384" s="20" t="s">
        <v>191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0" t="s">
        <v>80</v>
      </c>
      <c r="BK384" s="193">
        <f>ROUND(I384*H384,2)</f>
        <v>0</v>
      </c>
      <c r="BL384" s="20" t="s">
        <v>197</v>
      </c>
      <c r="BM384" s="192" t="s">
        <v>6478</v>
      </c>
    </row>
    <row r="385" spans="1:65" s="2" customFormat="1" ht="11.25">
      <c r="A385" s="37"/>
      <c r="B385" s="38"/>
      <c r="C385" s="39"/>
      <c r="D385" s="194" t="s">
        <v>199</v>
      </c>
      <c r="E385" s="39"/>
      <c r="F385" s="195" t="s">
        <v>6477</v>
      </c>
      <c r="G385" s="39"/>
      <c r="H385" s="39"/>
      <c r="I385" s="196"/>
      <c r="J385" s="39"/>
      <c r="K385" s="39"/>
      <c r="L385" s="42"/>
      <c r="M385" s="197"/>
      <c r="N385" s="198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199</v>
      </c>
      <c r="AU385" s="20" t="s">
        <v>82</v>
      </c>
    </row>
    <row r="386" spans="1:65" s="2" customFormat="1" ht="16.5" customHeight="1">
      <c r="A386" s="37"/>
      <c r="B386" s="38"/>
      <c r="C386" s="181" t="s">
        <v>726</v>
      </c>
      <c r="D386" s="181" t="s">
        <v>193</v>
      </c>
      <c r="E386" s="182" t="s">
        <v>6479</v>
      </c>
      <c r="F386" s="183" t="s">
        <v>6480</v>
      </c>
      <c r="G386" s="184" t="s">
        <v>196</v>
      </c>
      <c r="H386" s="185">
        <v>3</v>
      </c>
      <c r="I386" s="186"/>
      <c r="J386" s="187">
        <f>ROUND(I386*H386,2)</f>
        <v>0</v>
      </c>
      <c r="K386" s="183" t="s">
        <v>19</v>
      </c>
      <c r="L386" s="42"/>
      <c r="M386" s="188" t="s">
        <v>19</v>
      </c>
      <c r="N386" s="189" t="s">
        <v>44</v>
      </c>
      <c r="O386" s="67"/>
      <c r="P386" s="190">
        <f>O386*H386</f>
        <v>0</v>
      </c>
      <c r="Q386" s="190">
        <v>0</v>
      </c>
      <c r="R386" s="190">
        <f>Q386*H386</f>
        <v>0</v>
      </c>
      <c r="S386" s="190">
        <v>0</v>
      </c>
      <c r="T386" s="191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2" t="s">
        <v>197</v>
      </c>
      <c r="AT386" s="192" t="s">
        <v>193</v>
      </c>
      <c r="AU386" s="192" t="s">
        <v>82</v>
      </c>
      <c r="AY386" s="20" t="s">
        <v>191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0" t="s">
        <v>80</v>
      </c>
      <c r="BK386" s="193">
        <f>ROUND(I386*H386,2)</f>
        <v>0</v>
      </c>
      <c r="BL386" s="20" t="s">
        <v>197</v>
      </c>
      <c r="BM386" s="192" t="s">
        <v>6481</v>
      </c>
    </row>
    <row r="387" spans="1:65" s="2" customFormat="1" ht="11.25">
      <c r="A387" s="37"/>
      <c r="B387" s="38"/>
      <c r="C387" s="39"/>
      <c r="D387" s="194" t="s">
        <v>199</v>
      </c>
      <c r="E387" s="39"/>
      <c r="F387" s="195" t="s">
        <v>6480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199</v>
      </c>
      <c r="AU387" s="20" t="s">
        <v>82</v>
      </c>
    </row>
    <row r="388" spans="1:65" s="2" customFormat="1" ht="16.5" customHeight="1">
      <c r="A388" s="37"/>
      <c r="B388" s="38"/>
      <c r="C388" s="181" t="s">
        <v>738</v>
      </c>
      <c r="D388" s="181" t="s">
        <v>193</v>
      </c>
      <c r="E388" s="182" t="s">
        <v>6482</v>
      </c>
      <c r="F388" s="183" t="s">
        <v>6483</v>
      </c>
      <c r="G388" s="184" t="s">
        <v>196</v>
      </c>
      <c r="H388" s="185">
        <v>6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197</v>
      </c>
      <c r="AT388" s="192" t="s">
        <v>193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197</v>
      </c>
      <c r="BM388" s="192" t="s">
        <v>6484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6483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16.5" customHeight="1">
      <c r="A390" s="37"/>
      <c r="B390" s="38"/>
      <c r="C390" s="181" t="s">
        <v>744</v>
      </c>
      <c r="D390" s="181" t="s">
        <v>193</v>
      </c>
      <c r="E390" s="182" t="s">
        <v>6485</v>
      </c>
      <c r="F390" s="183" t="s">
        <v>6486</v>
      </c>
      <c r="G390" s="184" t="s">
        <v>196</v>
      </c>
      <c r="H390" s="185">
        <v>1</v>
      </c>
      <c r="I390" s="186"/>
      <c r="J390" s="187">
        <f>ROUND(I390*H390,2)</f>
        <v>0</v>
      </c>
      <c r="K390" s="183" t="s">
        <v>19</v>
      </c>
      <c r="L390" s="42"/>
      <c r="M390" s="188" t="s">
        <v>19</v>
      </c>
      <c r="N390" s="189" t="s">
        <v>44</v>
      </c>
      <c r="O390" s="6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197</v>
      </c>
      <c r="AT390" s="192" t="s">
        <v>193</v>
      </c>
      <c r="AU390" s="192" t="s">
        <v>82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197</v>
      </c>
      <c r="BM390" s="192" t="s">
        <v>6487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6486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82</v>
      </c>
    </row>
    <row r="392" spans="1:65" s="2" customFormat="1" ht="19.5">
      <c r="A392" s="37"/>
      <c r="B392" s="38"/>
      <c r="C392" s="39"/>
      <c r="D392" s="194" t="s">
        <v>402</v>
      </c>
      <c r="E392" s="39"/>
      <c r="F392" s="243" t="s">
        <v>6488</v>
      </c>
      <c r="G392" s="39"/>
      <c r="H392" s="39"/>
      <c r="I392" s="196"/>
      <c r="J392" s="39"/>
      <c r="K392" s="39"/>
      <c r="L392" s="42"/>
      <c r="M392" s="197"/>
      <c r="N392" s="198"/>
      <c r="O392" s="67"/>
      <c r="P392" s="67"/>
      <c r="Q392" s="67"/>
      <c r="R392" s="67"/>
      <c r="S392" s="67"/>
      <c r="T392" s="68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T392" s="20" t="s">
        <v>402</v>
      </c>
      <c r="AU392" s="20" t="s">
        <v>82</v>
      </c>
    </row>
    <row r="393" spans="1:65" s="2" customFormat="1" ht="24.2" customHeight="1">
      <c r="A393" s="37"/>
      <c r="B393" s="38"/>
      <c r="C393" s="181" t="s">
        <v>750</v>
      </c>
      <c r="D393" s="181" t="s">
        <v>193</v>
      </c>
      <c r="E393" s="182" t="s">
        <v>6489</v>
      </c>
      <c r="F393" s="183" t="s">
        <v>6490</v>
      </c>
      <c r="G393" s="184" t="s">
        <v>196</v>
      </c>
      <c r="H393" s="185">
        <v>1</v>
      </c>
      <c r="I393" s="186"/>
      <c r="J393" s="187">
        <f>ROUND(I393*H393,2)</f>
        <v>0</v>
      </c>
      <c r="K393" s="183" t="s">
        <v>19</v>
      </c>
      <c r="L393" s="42"/>
      <c r="M393" s="188" t="s">
        <v>19</v>
      </c>
      <c r="N393" s="189" t="s">
        <v>44</v>
      </c>
      <c r="O393" s="67"/>
      <c r="P393" s="190">
        <f>O393*H393</f>
        <v>0</v>
      </c>
      <c r="Q393" s="190">
        <v>0</v>
      </c>
      <c r="R393" s="190">
        <f>Q393*H393</f>
        <v>0</v>
      </c>
      <c r="S393" s="190">
        <v>0</v>
      </c>
      <c r="T393" s="191">
        <f>S393*H393</f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2" t="s">
        <v>197</v>
      </c>
      <c r="AT393" s="192" t="s">
        <v>193</v>
      </c>
      <c r="AU393" s="192" t="s">
        <v>82</v>
      </c>
      <c r="AY393" s="20" t="s">
        <v>191</v>
      </c>
      <c r="BE393" s="193">
        <f>IF(N393="základní",J393,0)</f>
        <v>0</v>
      </c>
      <c r="BF393" s="193">
        <f>IF(N393="snížená",J393,0)</f>
        <v>0</v>
      </c>
      <c r="BG393" s="193">
        <f>IF(N393="zákl. přenesená",J393,0)</f>
        <v>0</v>
      </c>
      <c r="BH393" s="193">
        <f>IF(N393="sníž. přenesená",J393,0)</f>
        <v>0</v>
      </c>
      <c r="BI393" s="193">
        <f>IF(N393="nulová",J393,0)</f>
        <v>0</v>
      </c>
      <c r="BJ393" s="20" t="s">
        <v>80</v>
      </c>
      <c r="BK393" s="193">
        <f>ROUND(I393*H393,2)</f>
        <v>0</v>
      </c>
      <c r="BL393" s="20" t="s">
        <v>197</v>
      </c>
      <c r="BM393" s="192" t="s">
        <v>6491</v>
      </c>
    </row>
    <row r="394" spans="1:65" s="2" customFormat="1" ht="19.5">
      <c r="A394" s="37"/>
      <c r="B394" s="38"/>
      <c r="C394" s="39"/>
      <c r="D394" s="194" t="s">
        <v>199</v>
      </c>
      <c r="E394" s="39"/>
      <c r="F394" s="195" t="s">
        <v>6490</v>
      </c>
      <c r="G394" s="39"/>
      <c r="H394" s="39"/>
      <c r="I394" s="196"/>
      <c r="J394" s="39"/>
      <c r="K394" s="39"/>
      <c r="L394" s="42"/>
      <c r="M394" s="197"/>
      <c r="N394" s="198"/>
      <c r="O394" s="67"/>
      <c r="P394" s="67"/>
      <c r="Q394" s="67"/>
      <c r="R394" s="67"/>
      <c r="S394" s="67"/>
      <c r="T394" s="68"/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T394" s="20" t="s">
        <v>199</v>
      </c>
      <c r="AU394" s="20" t="s">
        <v>82</v>
      </c>
    </row>
    <row r="395" spans="1:65" s="2" customFormat="1" ht="19.5">
      <c r="A395" s="37"/>
      <c r="B395" s="38"/>
      <c r="C395" s="39"/>
      <c r="D395" s="194" t="s">
        <v>402</v>
      </c>
      <c r="E395" s="39"/>
      <c r="F395" s="243" t="s">
        <v>6492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402</v>
      </c>
      <c r="AU395" s="20" t="s">
        <v>82</v>
      </c>
    </row>
    <row r="396" spans="1:65" s="12" customFormat="1" ht="22.9" customHeight="1">
      <c r="B396" s="165"/>
      <c r="C396" s="166"/>
      <c r="D396" s="167" t="s">
        <v>72</v>
      </c>
      <c r="E396" s="179" t="s">
        <v>246</v>
      </c>
      <c r="F396" s="179" t="s">
        <v>984</v>
      </c>
      <c r="G396" s="166"/>
      <c r="H396" s="166"/>
      <c r="I396" s="169"/>
      <c r="J396" s="180">
        <f>BK396</f>
        <v>0</v>
      </c>
      <c r="K396" s="166"/>
      <c r="L396" s="171"/>
      <c r="M396" s="172"/>
      <c r="N396" s="173"/>
      <c r="O396" s="173"/>
      <c r="P396" s="174">
        <f>SUM(P397:P411)</f>
        <v>0</v>
      </c>
      <c r="Q396" s="173"/>
      <c r="R396" s="174">
        <f>SUM(R397:R411)</f>
        <v>1.8742300000000001</v>
      </c>
      <c r="S396" s="173"/>
      <c r="T396" s="175">
        <f>SUM(T397:T411)</f>
        <v>0</v>
      </c>
      <c r="AR396" s="176" t="s">
        <v>80</v>
      </c>
      <c r="AT396" s="177" t="s">
        <v>72</v>
      </c>
      <c r="AU396" s="177" t="s">
        <v>80</v>
      </c>
      <c r="AY396" s="176" t="s">
        <v>191</v>
      </c>
      <c r="BK396" s="178">
        <f>SUM(BK397:BK411)</f>
        <v>0</v>
      </c>
    </row>
    <row r="397" spans="1:65" s="2" customFormat="1" ht="16.5" customHeight="1">
      <c r="A397" s="37"/>
      <c r="B397" s="38"/>
      <c r="C397" s="181" t="s">
        <v>756</v>
      </c>
      <c r="D397" s="181" t="s">
        <v>193</v>
      </c>
      <c r="E397" s="182" t="s">
        <v>6493</v>
      </c>
      <c r="F397" s="183" t="s">
        <v>6494</v>
      </c>
      <c r="G397" s="184" t="s">
        <v>301</v>
      </c>
      <c r="H397" s="185">
        <v>16</v>
      </c>
      <c r="I397" s="186"/>
      <c r="J397" s="187">
        <f>ROUND(I397*H397,2)</f>
        <v>0</v>
      </c>
      <c r="K397" s="183" t="s">
        <v>203</v>
      </c>
      <c r="L397" s="42"/>
      <c r="M397" s="188" t="s">
        <v>19</v>
      </c>
      <c r="N397" s="189" t="s">
        <v>44</v>
      </c>
      <c r="O397" s="67"/>
      <c r="P397" s="190">
        <f>O397*H397</f>
        <v>0</v>
      </c>
      <c r="Q397" s="190">
        <v>0.11519</v>
      </c>
      <c r="R397" s="190">
        <f>Q397*H397</f>
        <v>1.84304</v>
      </c>
      <c r="S397" s="190">
        <v>0</v>
      </c>
      <c r="T397" s="191">
        <f>S397*H397</f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2" t="s">
        <v>197</v>
      </c>
      <c r="AT397" s="192" t="s">
        <v>193</v>
      </c>
      <c r="AU397" s="192" t="s">
        <v>82</v>
      </c>
      <c r="AY397" s="20" t="s">
        <v>191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0" t="s">
        <v>80</v>
      </c>
      <c r="BK397" s="193">
        <f>ROUND(I397*H397,2)</f>
        <v>0</v>
      </c>
      <c r="BL397" s="20" t="s">
        <v>197</v>
      </c>
      <c r="BM397" s="192" t="s">
        <v>6495</v>
      </c>
    </row>
    <row r="398" spans="1:65" s="2" customFormat="1" ht="19.5">
      <c r="A398" s="37"/>
      <c r="B398" s="38"/>
      <c r="C398" s="39"/>
      <c r="D398" s="194" t="s">
        <v>199</v>
      </c>
      <c r="E398" s="39"/>
      <c r="F398" s="195" t="s">
        <v>6496</v>
      </c>
      <c r="G398" s="39"/>
      <c r="H398" s="39"/>
      <c r="I398" s="196"/>
      <c r="J398" s="39"/>
      <c r="K398" s="39"/>
      <c r="L398" s="42"/>
      <c r="M398" s="197"/>
      <c r="N398" s="198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199</v>
      </c>
      <c r="AU398" s="20" t="s">
        <v>82</v>
      </c>
    </row>
    <row r="399" spans="1:65" s="2" customFormat="1" ht="11.25">
      <c r="A399" s="37"/>
      <c r="B399" s="38"/>
      <c r="C399" s="39"/>
      <c r="D399" s="199" t="s">
        <v>206</v>
      </c>
      <c r="E399" s="39"/>
      <c r="F399" s="200" t="s">
        <v>6497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206</v>
      </c>
      <c r="AU399" s="20" t="s">
        <v>82</v>
      </c>
    </row>
    <row r="400" spans="1:65" s="2" customFormat="1" ht="21.75" customHeight="1">
      <c r="A400" s="37"/>
      <c r="B400" s="38"/>
      <c r="C400" s="181" t="s">
        <v>763</v>
      </c>
      <c r="D400" s="181" t="s">
        <v>193</v>
      </c>
      <c r="E400" s="182" t="s">
        <v>6498</v>
      </c>
      <c r="F400" s="183" t="s">
        <v>6499</v>
      </c>
      <c r="G400" s="184" t="s">
        <v>301</v>
      </c>
      <c r="H400" s="185">
        <v>59</v>
      </c>
      <c r="I400" s="186"/>
      <c r="J400" s="187">
        <f>ROUND(I400*H400,2)</f>
        <v>0</v>
      </c>
      <c r="K400" s="183" t="s">
        <v>203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1.0000000000000001E-5</v>
      </c>
      <c r="R400" s="190">
        <f>Q400*H400</f>
        <v>5.9000000000000003E-4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197</v>
      </c>
      <c r="AT400" s="192" t="s">
        <v>193</v>
      </c>
      <c r="AU400" s="192" t="s">
        <v>82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197</v>
      </c>
      <c r="BM400" s="192" t="s">
        <v>6500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6501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82</v>
      </c>
    </row>
    <row r="402" spans="1:65" s="2" customFormat="1" ht="11.25">
      <c r="A402" s="37"/>
      <c r="B402" s="38"/>
      <c r="C402" s="39"/>
      <c r="D402" s="199" t="s">
        <v>206</v>
      </c>
      <c r="E402" s="39"/>
      <c r="F402" s="200" t="s">
        <v>6502</v>
      </c>
      <c r="G402" s="39"/>
      <c r="H402" s="39"/>
      <c r="I402" s="196"/>
      <c r="J402" s="39"/>
      <c r="K402" s="39"/>
      <c r="L402" s="42"/>
      <c r="M402" s="197"/>
      <c r="N402" s="198"/>
      <c r="O402" s="67"/>
      <c r="P402" s="67"/>
      <c r="Q402" s="67"/>
      <c r="R402" s="67"/>
      <c r="S402" s="67"/>
      <c r="T402" s="68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T402" s="20" t="s">
        <v>206</v>
      </c>
      <c r="AU402" s="20" t="s">
        <v>82</v>
      </c>
    </row>
    <row r="403" spans="1:65" s="13" customFormat="1" ht="11.25">
      <c r="B403" s="201"/>
      <c r="C403" s="202"/>
      <c r="D403" s="194" t="s">
        <v>208</v>
      </c>
      <c r="E403" s="203" t="s">
        <v>19</v>
      </c>
      <c r="F403" s="204" t="s">
        <v>6503</v>
      </c>
      <c r="G403" s="202"/>
      <c r="H403" s="205">
        <v>52</v>
      </c>
      <c r="I403" s="206"/>
      <c r="J403" s="202"/>
      <c r="K403" s="202"/>
      <c r="L403" s="207"/>
      <c r="M403" s="208"/>
      <c r="N403" s="209"/>
      <c r="O403" s="209"/>
      <c r="P403" s="209"/>
      <c r="Q403" s="209"/>
      <c r="R403" s="209"/>
      <c r="S403" s="209"/>
      <c r="T403" s="210"/>
      <c r="AT403" s="211" t="s">
        <v>208</v>
      </c>
      <c r="AU403" s="211" t="s">
        <v>82</v>
      </c>
      <c r="AV403" s="13" t="s">
        <v>82</v>
      </c>
      <c r="AW403" s="13" t="s">
        <v>34</v>
      </c>
      <c r="AX403" s="13" t="s">
        <v>73</v>
      </c>
      <c r="AY403" s="211" t="s">
        <v>191</v>
      </c>
    </row>
    <row r="404" spans="1:65" s="13" customFormat="1" ht="11.25">
      <c r="B404" s="201"/>
      <c r="C404" s="202"/>
      <c r="D404" s="194" t="s">
        <v>208</v>
      </c>
      <c r="E404" s="203" t="s">
        <v>19</v>
      </c>
      <c r="F404" s="204" t="s">
        <v>6504</v>
      </c>
      <c r="G404" s="202"/>
      <c r="H404" s="205">
        <v>7</v>
      </c>
      <c r="I404" s="206"/>
      <c r="J404" s="202"/>
      <c r="K404" s="202"/>
      <c r="L404" s="207"/>
      <c r="M404" s="208"/>
      <c r="N404" s="209"/>
      <c r="O404" s="209"/>
      <c r="P404" s="209"/>
      <c r="Q404" s="209"/>
      <c r="R404" s="209"/>
      <c r="S404" s="209"/>
      <c r="T404" s="210"/>
      <c r="AT404" s="211" t="s">
        <v>208</v>
      </c>
      <c r="AU404" s="211" t="s">
        <v>82</v>
      </c>
      <c r="AV404" s="13" t="s">
        <v>82</v>
      </c>
      <c r="AW404" s="13" t="s">
        <v>34</v>
      </c>
      <c r="AX404" s="13" t="s">
        <v>73</v>
      </c>
      <c r="AY404" s="211" t="s">
        <v>191</v>
      </c>
    </row>
    <row r="405" spans="1:65" s="14" customFormat="1" ht="11.25">
      <c r="B405" s="212"/>
      <c r="C405" s="213"/>
      <c r="D405" s="194" t="s">
        <v>208</v>
      </c>
      <c r="E405" s="214" t="s">
        <v>19</v>
      </c>
      <c r="F405" s="215" t="s">
        <v>238</v>
      </c>
      <c r="G405" s="213"/>
      <c r="H405" s="216">
        <v>59</v>
      </c>
      <c r="I405" s="217"/>
      <c r="J405" s="213"/>
      <c r="K405" s="213"/>
      <c r="L405" s="218"/>
      <c r="M405" s="219"/>
      <c r="N405" s="220"/>
      <c r="O405" s="220"/>
      <c r="P405" s="220"/>
      <c r="Q405" s="220"/>
      <c r="R405" s="220"/>
      <c r="S405" s="220"/>
      <c r="T405" s="221"/>
      <c r="AT405" s="222" t="s">
        <v>208</v>
      </c>
      <c r="AU405" s="222" t="s">
        <v>82</v>
      </c>
      <c r="AV405" s="14" t="s">
        <v>197</v>
      </c>
      <c r="AW405" s="14" t="s">
        <v>34</v>
      </c>
      <c r="AX405" s="14" t="s">
        <v>80</v>
      </c>
      <c r="AY405" s="222" t="s">
        <v>191</v>
      </c>
    </row>
    <row r="406" spans="1:65" s="2" customFormat="1" ht="16.5" customHeight="1">
      <c r="A406" s="37"/>
      <c r="B406" s="38"/>
      <c r="C406" s="181" t="s">
        <v>788</v>
      </c>
      <c r="D406" s="181" t="s">
        <v>193</v>
      </c>
      <c r="E406" s="182" t="s">
        <v>6505</v>
      </c>
      <c r="F406" s="183" t="s">
        <v>6506</v>
      </c>
      <c r="G406" s="184" t="s">
        <v>301</v>
      </c>
      <c r="H406" s="185">
        <v>90</v>
      </c>
      <c r="I406" s="186"/>
      <c r="J406" s="187">
        <f>ROUND(I406*H406,2)</f>
        <v>0</v>
      </c>
      <c r="K406" s="183" t="s">
        <v>203</v>
      </c>
      <c r="L406" s="42"/>
      <c r="M406" s="188" t="s">
        <v>19</v>
      </c>
      <c r="N406" s="189" t="s">
        <v>44</v>
      </c>
      <c r="O406" s="67"/>
      <c r="P406" s="190">
        <f>O406*H406</f>
        <v>0</v>
      </c>
      <c r="Q406" s="190">
        <v>3.4000000000000002E-4</v>
      </c>
      <c r="R406" s="190">
        <f>Q406*H406</f>
        <v>3.0600000000000002E-2</v>
      </c>
      <c r="S406" s="190">
        <v>0</v>
      </c>
      <c r="T406" s="191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2" t="s">
        <v>197</v>
      </c>
      <c r="AT406" s="192" t="s">
        <v>193</v>
      </c>
      <c r="AU406" s="192" t="s">
        <v>82</v>
      </c>
      <c r="AY406" s="20" t="s">
        <v>191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0" t="s">
        <v>80</v>
      </c>
      <c r="BK406" s="193">
        <f>ROUND(I406*H406,2)</f>
        <v>0</v>
      </c>
      <c r="BL406" s="20" t="s">
        <v>197</v>
      </c>
      <c r="BM406" s="192" t="s">
        <v>6507</v>
      </c>
    </row>
    <row r="407" spans="1:65" s="2" customFormat="1" ht="19.5">
      <c r="A407" s="37"/>
      <c r="B407" s="38"/>
      <c r="C407" s="39"/>
      <c r="D407" s="194" t="s">
        <v>199</v>
      </c>
      <c r="E407" s="39"/>
      <c r="F407" s="195" t="s">
        <v>6508</v>
      </c>
      <c r="G407" s="39"/>
      <c r="H407" s="39"/>
      <c r="I407" s="196"/>
      <c r="J407" s="39"/>
      <c r="K407" s="39"/>
      <c r="L407" s="42"/>
      <c r="M407" s="197"/>
      <c r="N407" s="198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199</v>
      </c>
      <c r="AU407" s="20" t="s">
        <v>82</v>
      </c>
    </row>
    <row r="408" spans="1:65" s="2" customFormat="1" ht="11.25">
      <c r="A408" s="37"/>
      <c r="B408" s="38"/>
      <c r="C408" s="39"/>
      <c r="D408" s="199" t="s">
        <v>206</v>
      </c>
      <c r="E408" s="39"/>
      <c r="F408" s="200" t="s">
        <v>6509</v>
      </c>
      <c r="G408" s="39"/>
      <c r="H408" s="39"/>
      <c r="I408" s="196"/>
      <c r="J408" s="39"/>
      <c r="K408" s="39"/>
      <c r="L408" s="42"/>
      <c r="M408" s="197"/>
      <c r="N408" s="198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206</v>
      </c>
      <c r="AU408" s="20" t="s">
        <v>82</v>
      </c>
    </row>
    <row r="409" spans="1:65" s="2" customFormat="1" ht="16.5" customHeight="1">
      <c r="A409" s="37"/>
      <c r="B409" s="38"/>
      <c r="C409" s="181" t="s">
        <v>795</v>
      </c>
      <c r="D409" s="181" t="s">
        <v>193</v>
      </c>
      <c r="E409" s="182" t="s">
        <v>6510</v>
      </c>
      <c r="F409" s="183" t="s">
        <v>6511</v>
      </c>
      <c r="G409" s="184" t="s">
        <v>301</v>
      </c>
      <c r="H409" s="185">
        <v>16</v>
      </c>
      <c r="I409" s="186"/>
      <c r="J409" s="187">
        <f>ROUND(I409*H409,2)</f>
        <v>0</v>
      </c>
      <c r="K409" s="183" t="s">
        <v>203</v>
      </c>
      <c r="L409" s="42"/>
      <c r="M409" s="188" t="s">
        <v>19</v>
      </c>
      <c r="N409" s="189" t="s">
        <v>44</v>
      </c>
      <c r="O409" s="67"/>
      <c r="P409" s="190">
        <f>O409*H409</f>
        <v>0</v>
      </c>
      <c r="Q409" s="190">
        <v>0</v>
      </c>
      <c r="R409" s="190">
        <f>Q409*H409</f>
        <v>0</v>
      </c>
      <c r="S409" s="190">
        <v>0</v>
      </c>
      <c r="T409" s="191">
        <f>S409*H409</f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2" t="s">
        <v>197</v>
      </c>
      <c r="AT409" s="192" t="s">
        <v>193</v>
      </c>
      <c r="AU409" s="192" t="s">
        <v>82</v>
      </c>
      <c r="AY409" s="20" t="s">
        <v>191</v>
      </c>
      <c r="BE409" s="193">
        <f>IF(N409="základní",J409,0)</f>
        <v>0</v>
      </c>
      <c r="BF409" s="193">
        <f>IF(N409="snížená",J409,0)</f>
        <v>0</v>
      </c>
      <c r="BG409" s="193">
        <f>IF(N409="zákl. přenesená",J409,0)</f>
        <v>0</v>
      </c>
      <c r="BH409" s="193">
        <f>IF(N409="sníž. přenesená",J409,0)</f>
        <v>0</v>
      </c>
      <c r="BI409" s="193">
        <f>IF(N409="nulová",J409,0)</f>
        <v>0</v>
      </c>
      <c r="BJ409" s="20" t="s">
        <v>80</v>
      </c>
      <c r="BK409" s="193">
        <f>ROUND(I409*H409,2)</f>
        <v>0</v>
      </c>
      <c r="BL409" s="20" t="s">
        <v>197</v>
      </c>
      <c r="BM409" s="192" t="s">
        <v>6512</v>
      </c>
    </row>
    <row r="410" spans="1:65" s="2" customFormat="1" ht="29.25">
      <c r="A410" s="37"/>
      <c r="B410" s="38"/>
      <c r="C410" s="39"/>
      <c r="D410" s="194" t="s">
        <v>199</v>
      </c>
      <c r="E410" s="39"/>
      <c r="F410" s="195" t="s">
        <v>6513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199</v>
      </c>
      <c r="AU410" s="20" t="s">
        <v>82</v>
      </c>
    </row>
    <row r="411" spans="1:65" s="2" customFormat="1" ht="11.25">
      <c r="A411" s="37"/>
      <c r="B411" s="38"/>
      <c r="C411" s="39"/>
      <c r="D411" s="199" t="s">
        <v>206</v>
      </c>
      <c r="E411" s="39"/>
      <c r="F411" s="200" t="s">
        <v>6514</v>
      </c>
      <c r="G411" s="39"/>
      <c r="H411" s="39"/>
      <c r="I411" s="196"/>
      <c r="J411" s="39"/>
      <c r="K411" s="39"/>
      <c r="L411" s="42"/>
      <c r="M411" s="197"/>
      <c r="N411" s="198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206</v>
      </c>
      <c r="AU411" s="20" t="s">
        <v>82</v>
      </c>
    </row>
    <row r="412" spans="1:65" s="12" customFormat="1" ht="22.9" customHeight="1">
      <c r="B412" s="165"/>
      <c r="C412" s="166"/>
      <c r="D412" s="167" t="s">
        <v>72</v>
      </c>
      <c r="E412" s="179" t="s">
        <v>1357</v>
      </c>
      <c r="F412" s="179" t="s">
        <v>1358</v>
      </c>
      <c r="G412" s="166"/>
      <c r="H412" s="166"/>
      <c r="I412" s="169"/>
      <c r="J412" s="180">
        <f>BK412</f>
        <v>0</v>
      </c>
      <c r="K412" s="166"/>
      <c r="L412" s="171"/>
      <c r="M412" s="172"/>
      <c r="N412" s="173"/>
      <c r="O412" s="173"/>
      <c r="P412" s="174">
        <f>SUM(P413:P430)</f>
        <v>0</v>
      </c>
      <c r="Q412" s="173"/>
      <c r="R412" s="174">
        <f>SUM(R413:R430)</f>
        <v>0</v>
      </c>
      <c r="S412" s="173"/>
      <c r="T412" s="175">
        <f>SUM(T413:T430)</f>
        <v>0</v>
      </c>
      <c r="AR412" s="176" t="s">
        <v>80</v>
      </c>
      <c r="AT412" s="177" t="s">
        <v>72</v>
      </c>
      <c r="AU412" s="177" t="s">
        <v>80</v>
      </c>
      <c r="AY412" s="176" t="s">
        <v>191</v>
      </c>
      <c r="BK412" s="178">
        <f>SUM(BK413:BK430)</f>
        <v>0</v>
      </c>
    </row>
    <row r="413" spans="1:65" s="2" customFormat="1" ht="16.5" customHeight="1">
      <c r="A413" s="37"/>
      <c r="B413" s="38"/>
      <c r="C413" s="181" t="s">
        <v>802</v>
      </c>
      <c r="D413" s="181" t="s">
        <v>193</v>
      </c>
      <c r="E413" s="182" t="s">
        <v>1366</v>
      </c>
      <c r="F413" s="183" t="s">
        <v>1367</v>
      </c>
      <c r="G413" s="184" t="s">
        <v>255</v>
      </c>
      <c r="H413" s="185">
        <v>119.657</v>
      </c>
      <c r="I413" s="186"/>
      <c r="J413" s="187">
        <f>ROUND(I413*H413,2)</f>
        <v>0</v>
      </c>
      <c r="K413" s="183" t="s">
        <v>203</v>
      </c>
      <c r="L413" s="42"/>
      <c r="M413" s="188" t="s">
        <v>19</v>
      </c>
      <c r="N413" s="189" t="s">
        <v>44</v>
      </c>
      <c r="O413" s="67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1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2" t="s">
        <v>197</v>
      </c>
      <c r="AT413" s="192" t="s">
        <v>193</v>
      </c>
      <c r="AU413" s="192" t="s">
        <v>82</v>
      </c>
      <c r="AY413" s="20" t="s">
        <v>191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0" t="s">
        <v>80</v>
      </c>
      <c r="BK413" s="193">
        <f>ROUND(I413*H413,2)</f>
        <v>0</v>
      </c>
      <c r="BL413" s="20" t="s">
        <v>197</v>
      </c>
      <c r="BM413" s="192" t="s">
        <v>6515</v>
      </c>
    </row>
    <row r="414" spans="1:65" s="2" customFormat="1" ht="11.25">
      <c r="A414" s="37"/>
      <c r="B414" s="38"/>
      <c r="C414" s="39"/>
      <c r="D414" s="194" t="s">
        <v>199</v>
      </c>
      <c r="E414" s="39"/>
      <c r="F414" s="195" t="s">
        <v>1369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199</v>
      </c>
      <c r="AU414" s="20" t="s">
        <v>82</v>
      </c>
    </row>
    <row r="415" spans="1:65" s="2" customFormat="1" ht="11.25">
      <c r="A415" s="37"/>
      <c r="B415" s="38"/>
      <c r="C415" s="39"/>
      <c r="D415" s="199" t="s">
        <v>206</v>
      </c>
      <c r="E415" s="39"/>
      <c r="F415" s="200" t="s">
        <v>1370</v>
      </c>
      <c r="G415" s="39"/>
      <c r="H415" s="39"/>
      <c r="I415" s="196"/>
      <c r="J415" s="39"/>
      <c r="K415" s="39"/>
      <c r="L415" s="42"/>
      <c r="M415" s="197"/>
      <c r="N415" s="198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206</v>
      </c>
      <c r="AU415" s="20" t="s">
        <v>82</v>
      </c>
    </row>
    <row r="416" spans="1:65" s="2" customFormat="1" ht="16.5" customHeight="1">
      <c r="A416" s="37"/>
      <c r="B416" s="38"/>
      <c r="C416" s="181" t="s">
        <v>809</v>
      </c>
      <c r="D416" s="181" t="s">
        <v>193</v>
      </c>
      <c r="E416" s="182" t="s">
        <v>1372</v>
      </c>
      <c r="F416" s="183" t="s">
        <v>1373</v>
      </c>
      <c r="G416" s="184" t="s">
        <v>255</v>
      </c>
      <c r="H416" s="185">
        <v>2273.4830000000002</v>
      </c>
      <c r="I416" s="186"/>
      <c r="J416" s="187">
        <f>ROUND(I416*H416,2)</f>
        <v>0</v>
      </c>
      <c r="K416" s="183" t="s">
        <v>203</v>
      </c>
      <c r="L416" s="42"/>
      <c r="M416" s="188" t="s">
        <v>19</v>
      </c>
      <c r="N416" s="189" t="s">
        <v>44</v>
      </c>
      <c r="O416" s="67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1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2" t="s">
        <v>197</v>
      </c>
      <c r="AT416" s="192" t="s">
        <v>193</v>
      </c>
      <c r="AU416" s="192" t="s">
        <v>82</v>
      </c>
      <c r="AY416" s="20" t="s">
        <v>191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0" t="s">
        <v>80</v>
      </c>
      <c r="BK416" s="193">
        <f>ROUND(I416*H416,2)</f>
        <v>0</v>
      </c>
      <c r="BL416" s="20" t="s">
        <v>197</v>
      </c>
      <c r="BM416" s="192" t="s">
        <v>6516</v>
      </c>
    </row>
    <row r="417" spans="1:65" s="2" customFormat="1" ht="19.5">
      <c r="A417" s="37"/>
      <c r="B417" s="38"/>
      <c r="C417" s="39"/>
      <c r="D417" s="194" t="s">
        <v>199</v>
      </c>
      <c r="E417" s="39"/>
      <c r="F417" s="195" t="s">
        <v>1375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199</v>
      </c>
      <c r="AU417" s="20" t="s">
        <v>82</v>
      </c>
    </row>
    <row r="418" spans="1:65" s="2" customFormat="1" ht="11.25">
      <c r="A418" s="37"/>
      <c r="B418" s="38"/>
      <c r="C418" s="39"/>
      <c r="D418" s="199" t="s">
        <v>206</v>
      </c>
      <c r="E418" s="39"/>
      <c r="F418" s="200" t="s">
        <v>1376</v>
      </c>
      <c r="G418" s="39"/>
      <c r="H418" s="39"/>
      <c r="I418" s="196"/>
      <c r="J418" s="39"/>
      <c r="K418" s="39"/>
      <c r="L418" s="42"/>
      <c r="M418" s="197"/>
      <c r="N418" s="198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206</v>
      </c>
      <c r="AU418" s="20" t="s">
        <v>82</v>
      </c>
    </row>
    <row r="419" spans="1:65" s="13" customFormat="1" ht="11.25">
      <c r="B419" s="201"/>
      <c r="C419" s="202"/>
      <c r="D419" s="194" t="s">
        <v>208</v>
      </c>
      <c r="E419" s="203" t="s">
        <v>19</v>
      </c>
      <c r="F419" s="204" t="s">
        <v>6517</v>
      </c>
      <c r="G419" s="202"/>
      <c r="H419" s="205">
        <v>2273.4830000000002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208</v>
      </c>
      <c r="AU419" s="211" t="s">
        <v>82</v>
      </c>
      <c r="AV419" s="13" t="s">
        <v>82</v>
      </c>
      <c r="AW419" s="13" t="s">
        <v>34</v>
      </c>
      <c r="AX419" s="13" t="s">
        <v>80</v>
      </c>
      <c r="AY419" s="211" t="s">
        <v>191</v>
      </c>
    </row>
    <row r="420" spans="1:65" s="2" customFormat="1" ht="24.2" customHeight="1">
      <c r="A420" s="37"/>
      <c r="B420" s="38"/>
      <c r="C420" s="181" t="s">
        <v>3229</v>
      </c>
      <c r="D420" s="181" t="s">
        <v>193</v>
      </c>
      <c r="E420" s="182" t="s">
        <v>6518</v>
      </c>
      <c r="F420" s="183" t="s">
        <v>6519</v>
      </c>
      <c r="G420" s="184" t="s">
        <v>255</v>
      </c>
      <c r="H420" s="185">
        <v>80.697999999999993</v>
      </c>
      <c r="I420" s="186"/>
      <c r="J420" s="187">
        <f>ROUND(I420*H420,2)</f>
        <v>0</v>
      </c>
      <c r="K420" s="183" t="s">
        <v>203</v>
      </c>
      <c r="L420" s="42"/>
      <c r="M420" s="188" t="s">
        <v>19</v>
      </c>
      <c r="N420" s="189" t="s">
        <v>44</v>
      </c>
      <c r="O420" s="67"/>
      <c r="P420" s="190">
        <f>O420*H420</f>
        <v>0</v>
      </c>
      <c r="Q420" s="190">
        <v>0</v>
      </c>
      <c r="R420" s="190">
        <f>Q420*H420</f>
        <v>0</v>
      </c>
      <c r="S420" s="190">
        <v>0</v>
      </c>
      <c r="T420" s="191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2" t="s">
        <v>197</v>
      </c>
      <c r="AT420" s="192" t="s">
        <v>193</v>
      </c>
      <c r="AU420" s="192" t="s">
        <v>82</v>
      </c>
      <c r="AY420" s="20" t="s">
        <v>191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0" t="s">
        <v>80</v>
      </c>
      <c r="BK420" s="193">
        <f>ROUND(I420*H420,2)</f>
        <v>0</v>
      </c>
      <c r="BL420" s="20" t="s">
        <v>197</v>
      </c>
      <c r="BM420" s="192" t="s">
        <v>6520</v>
      </c>
    </row>
    <row r="421" spans="1:65" s="2" customFormat="1" ht="19.5">
      <c r="A421" s="37"/>
      <c r="B421" s="38"/>
      <c r="C421" s="39"/>
      <c r="D421" s="194" t="s">
        <v>199</v>
      </c>
      <c r="E421" s="39"/>
      <c r="F421" s="195" t="s">
        <v>5048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199</v>
      </c>
      <c r="AU421" s="20" t="s">
        <v>82</v>
      </c>
    </row>
    <row r="422" spans="1:65" s="2" customFormat="1" ht="11.25">
      <c r="A422" s="37"/>
      <c r="B422" s="38"/>
      <c r="C422" s="39"/>
      <c r="D422" s="199" t="s">
        <v>206</v>
      </c>
      <c r="E422" s="39"/>
      <c r="F422" s="200" t="s">
        <v>6521</v>
      </c>
      <c r="G422" s="39"/>
      <c r="H422" s="39"/>
      <c r="I422" s="196"/>
      <c r="J422" s="39"/>
      <c r="K422" s="39"/>
      <c r="L422" s="42"/>
      <c r="M422" s="197"/>
      <c r="N422" s="198"/>
      <c r="O422" s="67"/>
      <c r="P422" s="67"/>
      <c r="Q422" s="67"/>
      <c r="R422" s="67"/>
      <c r="S422" s="67"/>
      <c r="T422" s="68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T422" s="20" t="s">
        <v>206</v>
      </c>
      <c r="AU422" s="20" t="s">
        <v>82</v>
      </c>
    </row>
    <row r="423" spans="1:65" s="13" customFormat="1" ht="11.25">
      <c r="B423" s="201"/>
      <c r="C423" s="202"/>
      <c r="D423" s="194" t="s">
        <v>208</v>
      </c>
      <c r="E423" s="203" t="s">
        <v>19</v>
      </c>
      <c r="F423" s="204" t="s">
        <v>6522</v>
      </c>
      <c r="G423" s="202"/>
      <c r="H423" s="205">
        <v>80.697999999999993</v>
      </c>
      <c r="I423" s="206"/>
      <c r="J423" s="202"/>
      <c r="K423" s="202"/>
      <c r="L423" s="207"/>
      <c r="M423" s="208"/>
      <c r="N423" s="209"/>
      <c r="O423" s="209"/>
      <c r="P423" s="209"/>
      <c r="Q423" s="209"/>
      <c r="R423" s="209"/>
      <c r="S423" s="209"/>
      <c r="T423" s="210"/>
      <c r="AT423" s="211" t="s">
        <v>208</v>
      </c>
      <c r="AU423" s="211" t="s">
        <v>82</v>
      </c>
      <c r="AV423" s="13" t="s">
        <v>82</v>
      </c>
      <c r="AW423" s="13" t="s">
        <v>34</v>
      </c>
      <c r="AX423" s="13" t="s">
        <v>80</v>
      </c>
      <c r="AY423" s="211" t="s">
        <v>191</v>
      </c>
    </row>
    <row r="424" spans="1:65" s="2" customFormat="1" ht="21.75" customHeight="1">
      <c r="A424" s="37"/>
      <c r="B424" s="38"/>
      <c r="C424" s="181" t="s">
        <v>826</v>
      </c>
      <c r="D424" s="181" t="s">
        <v>193</v>
      </c>
      <c r="E424" s="182" t="s">
        <v>6523</v>
      </c>
      <c r="F424" s="183" t="s">
        <v>6524</v>
      </c>
      <c r="G424" s="184" t="s">
        <v>255</v>
      </c>
      <c r="H424" s="185">
        <v>17.260000000000002</v>
      </c>
      <c r="I424" s="186"/>
      <c r="J424" s="187">
        <f>ROUND(I424*H424,2)</f>
        <v>0</v>
      </c>
      <c r="K424" s="183" t="s">
        <v>203</v>
      </c>
      <c r="L424" s="42"/>
      <c r="M424" s="188" t="s">
        <v>19</v>
      </c>
      <c r="N424" s="189" t="s">
        <v>44</v>
      </c>
      <c r="O424" s="67"/>
      <c r="P424" s="190">
        <f>O424*H424</f>
        <v>0</v>
      </c>
      <c r="Q424" s="190">
        <v>0</v>
      </c>
      <c r="R424" s="190">
        <f>Q424*H424</f>
        <v>0</v>
      </c>
      <c r="S424" s="190">
        <v>0</v>
      </c>
      <c r="T424" s="191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2" t="s">
        <v>197</v>
      </c>
      <c r="AT424" s="192" t="s">
        <v>193</v>
      </c>
      <c r="AU424" s="192" t="s">
        <v>82</v>
      </c>
      <c r="AY424" s="20" t="s">
        <v>191</v>
      </c>
      <c r="BE424" s="193">
        <f>IF(N424="základní",J424,0)</f>
        <v>0</v>
      </c>
      <c r="BF424" s="193">
        <f>IF(N424="snížená",J424,0)</f>
        <v>0</v>
      </c>
      <c r="BG424" s="193">
        <f>IF(N424="zákl. přenesená",J424,0)</f>
        <v>0</v>
      </c>
      <c r="BH424" s="193">
        <f>IF(N424="sníž. přenesená",J424,0)</f>
        <v>0</v>
      </c>
      <c r="BI424" s="193">
        <f>IF(N424="nulová",J424,0)</f>
        <v>0</v>
      </c>
      <c r="BJ424" s="20" t="s">
        <v>80</v>
      </c>
      <c r="BK424" s="193">
        <f>ROUND(I424*H424,2)</f>
        <v>0</v>
      </c>
      <c r="BL424" s="20" t="s">
        <v>197</v>
      </c>
      <c r="BM424" s="192" t="s">
        <v>6525</v>
      </c>
    </row>
    <row r="425" spans="1:65" s="2" customFormat="1" ht="19.5">
      <c r="A425" s="37"/>
      <c r="B425" s="38"/>
      <c r="C425" s="39"/>
      <c r="D425" s="194" t="s">
        <v>199</v>
      </c>
      <c r="E425" s="39"/>
      <c r="F425" s="195" t="s">
        <v>6526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199</v>
      </c>
      <c r="AU425" s="20" t="s">
        <v>82</v>
      </c>
    </row>
    <row r="426" spans="1:65" s="2" customFormat="1" ht="11.25">
      <c r="A426" s="37"/>
      <c r="B426" s="38"/>
      <c r="C426" s="39"/>
      <c r="D426" s="199" t="s">
        <v>206</v>
      </c>
      <c r="E426" s="39"/>
      <c r="F426" s="200" t="s">
        <v>6527</v>
      </c>
      <c r="G426" s="39"/>
      <c r="H426" s="39"/>
      <c r="I426" s="196"/>
      <c r="J426" s="39"/>
      <c r="K426" s="39"/>
      <c r="L426" s="42"/>
      <c r="M426" s="197"/>
      <c r="N426" s="198"/>
      <c r="O426" s="67"/>
      <c r="P426" s="67"/>
      <c r="Q426" s="67"/>
      <c r="R426" s="67"/>
      <c r="S426" s="67"/>
      <c r="T426" s="68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T426" s="20" t="s">
        <v>206</v>
      </c>
      <c r="AU426" s="20" t="s">
        <v>82</v>
      </c>
    </row>
    <row r="427" spans="1:65" s="2" customFormat="1" ht="24.2" customHeight="1">
      <c r="A427" s="37"/>
      <c r="B427" s="38"/>
      <c r="C427" s="181" t="s">
        <v>834</v>
      </c>
      <c r="D427" s="181" t="s">
        <v>193</v>
      </c>
      <c r="E427" s="182" t="s">
        <v>6528</v>
      </c>
      <c r="F427" s="183" t="s">
        <v>6529</v>
      </c>
      <c r="G427" s="184" t="s">
        <v>255</v>
      </c>
      <c r="H427" s="185">
        <v>21.7</v>
      </c>
      <c r="I427" s="186"/>
      <c r="J427" s="187">
        <f>ROUND(I427*H427,2)</f>
        <v>0</v>
      </c>
      <c r="K427" s="183" t="s">
        <v>203</v>
      </c>
      <c r="L427" s="42"/>
      <c r="M427" s="188" t="s">
        <v>19</v>
      </c>
      <c r="N427" s="189" t="s">
        <v>44</v>
      </c>
      <c r="O427" s="67"/>
      <c r="P427" s="190">
        <f>O427*H427</f>
        <v>0</v>
      </c>
      <c r="Q427" s="190">
        <v>0</v>
      </c>
      <c r="R427" s="190">
        <f>Q427*H427</f>
        <v>0</v>
      </c>
      <c r="S427" s="190">
        <v>0</v>
      </c>
      <c r="T427" s="191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2" t="s">
        <v>197</v>
      </c>
      <c r="AT427" s="192" t="s">
        <v>193</v>
      </c>
      <c r="AU427" s="192" t="s">
        <v>82</v>
      </c>
      <c r="AY427" s="20" t="s">
        <v>191</v>
      </c>
      <c r="BE427" s="193">
        <f>IF(N427="základní",J427,0)</f>
        <v>0</v>
      </c>
      <c r="BF427" s="193">
        <f>IF(N427="snížená",J427,0)</f>
        <v>0</v>
      </c>
      <c r="BG427" s="193">
        <f>IF(N427="zákl. přenesená",J427,0)</f>
        <v>0</v>
      </c>
      <c r="BH427" s="193">
        <f>IF(N427="sníž. přenesená",J427,0)</f>
        <v>0</v>
      </c>
      <c r="BI427" s="193">
        <f>IF(N427="nulová",J427,0)</f>
        <v>0</v>
      </c>
      <c r="BJ427" s="20" t="s">
        <v>80</v>
      </c>
      <c r="BK427" s="193">
        <f>ROUND(I427*H427,2)</f>
        <v>0</v>
      </c>
      <c r="BL427" s="20" t="s">
        <v>197</v>
      </c>
      <c r="BM427" s="192" t="s">
        <v>6530</v>
      </c>
    </row>
    <row r="428" spans="1:65" s="2" customFormat="1" ht="19.5">
      <c r="A428" s="37"/>
      <c r="B428" s="38"/>
      <c r="C428" s="39"/>
      <c r="D428" s="194" t="s">
        <v>199</v>
      </c>
      <c r="E428" s="39"/>
      <c r="F428" s="195" t="s">
        <v>257</v>
      </c>
      <c r="G428" s="39"/>
      <c r="H428" s="39"/>
      <c r="I428" s="196"/>
      <c r="J428" s="39"/>
      <c r="K428" s="39"/>
      <c r="L428" s="42"/>
      <c r="M428" s="197"/>
      <c r="N428" s="198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199</v>
      </c>
      <c r="AU428" s="20" t="s">
        <v>82</v>
      </c>
    </row>
    <row r="429" spans="1:65" s="2" customFormat="1" ht="11.25">
      <c r="A429" s="37"/>
      <c r="B429" s="38"/>
      <c r="C429" s="39"/>
      <c r="D429" s="199" t="s">
        <v>206</v>
      </c>
      <c r="E429" s="39"/>
      <c r="F429" s="200" t="s">
        <v>6531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206</v>
      </c>
      <c r="AU429" s="20" t="s">
        <v>82</v>
      </c>
    </row>
    <row r="430" spans="1:65" s="13" customFormat="1" ht="11.25">
      <c r="B430" s="201"/>
      <c r="C430" s="202"/>
      <c r="D430" s="194" t="s">
        <v>208</v>
      </c>
      <c r="E430" s="203" t="s">
        <v>19</v>
      </c>
      <c r="F430" s="204" t="s">
        <v>6532</v>
      </c>
      <c r="G430" s="202"/>
      <c r="H430" s="205">
        <v>21.7</v>
      </c>
      <c r="I430" s="206"/>
      <c r="J430" s="202"/>
      <c r="K430" s="202"/>
      <c r="L430" s="207"/>
      <c r="M430" s="208"/>
      <c r="N430" s="209"/>
      <c r="O430" s="209"/>
      <c r="P430" s="209"/>
      <c r="Q430" s="209"/>
      <c r="R430" s="209"/>
      <c r="S430" s="209"/>
      <c r="T430" s="210"/>
      <c r="AT430" s="211" t="s">
        <v>208</v>
      </c>
      <c r="AU430" s="211" t="s">
        <v>82</v>
      </c>
      <c r="AV430" s="13" t="s">
        <v>82</v>
      </c>
      <c r="AW430" s="13" t="s">
        <v>34</v>
      </c>
      <c r="AX430" s="13" t="s">
        <v>80</v>
      </c>
      <c r="AY430" s="211" t="s">
        <v>191</v>
      </c>
    </row>
    <row r="431" spans="1:65" s="12" customFormat="1" ht="22.9" customHeight="1">
      <c r="B431" s="165"/>
      <c r="C431" s="166"/>
      <c r="D431" s="167" t="s">
        <v>72</v>
      </c>
      <c r="E431" s="179" t="s">
        <v>1392</v>
      </c>
      <c r="F431" s="179" t="s">
        <v>1393</v>
      </c>
      <c r="G431" s="166"/>
      <c r="H431" s="166"/>
      <c r="I431" s="169"/>
      <c r="J431" s="180">
        <f>BK431</f>
        <v>0</v>
      </c>
      <c r="K431" s="166"/>
      <c r="L431" s="171"/>
      <c r="M431" s="172"/>
      <c r="N431" s="173"/>
      <c r="O431" s="173"/>
      <c r="P431" s="174">
        <f>SUM(P432:P438)</f>
        <v>0</v>
      </c>
      <c r="Q431" s="173"/>
      <c r="R431" s="174">
        <f>SUM(R432:R438)</f>
        <v>0</v>
      </c>
      <c r="S431" s="173"/>
      <c r="T431" s="175">
        <f>SUM(T432:T438)</f>
        <v>0</v>
      </c>
      <c r="AR431" s="176" t="s">
        <v>80</v>
      </c>
      <c r="AT431" s="177" t="s">
        <v>72</v>
      </c>
      <c r="AU431" s="177" t="s">
        <v>80</v>
      </c>
      <c r="AY431" s="176" t="s">
        <v>191</v>
      </c>
      <c r="BK431" s="178">
        <f>SUM(BK432:BK438)</f>
        <v>0</v>
      </c>
    </row>
    <row r="432" spans="1:65" s="2" customFormat="1" ht="21.75" customHeight="1">
      <c r="A432" s="37"/>
      <c r="B432" s="38"/>
      <c r="C432" s="181" t="s">
        <v>841</v>
      </c>
      <c r="D432" s="181" t="s">
        <v>193</v>
      </c>
      <c r="E432" s="182" t="s">
        <v>6533</v>
      </c>
      <c r="F432" s="183" t="s">
        <v>6534</v>
      </c>
      <c r="G432" s="184" t="s">
        <v>255</v>
      </c>
      <c r="H432" s="185">
        <v>77.209999999999994</v>
      </c>
      <c r="I432" s="186"/>
      <c r="J432" s="187">
        <f>ROUND(I432*H432,2)</f>
        <v>0</v>
      </c>
      <c r="K432" s="183" t="s">
        <v>203</v>
      </c>
      <c r="L432" s="42"/>
      <c r="M432" s="188" t="s">
        <v>19</v>
      </c>
      <c r="N432" s="189" t="s">
        <v>44</v>
      </c>
      <c r="O432" s="67"/>
      <c r="P432" s="190">
        <f>O432*H432</f>
        <v>0</v>
      </c>
      <c r="Q432" s="190">
        <v>0</v>
      </c>
      <c r="R432" s="190">
        <f>Q432*H432</f>
        <v>0</v>
      </c>
      <c r="S432" s="190">
        <v>0</v>
      </c>
      <c r="T432" s="191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2" t="s">
        <v>197</v>
      </c>
      <c r="AT432" s="192" t="s">
        <v>193</v>
      </c>
      <c r="AU432" s="192" t="s">
        <v>82</v>
      </c>
      <c r="AY432" s="20" t="s">
        <v>191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0" t="s">
        <v>80</v>
      </c>
      <c r="BK432" s="193">
        <f>ROUND(I432*H432,2)</f>
        <v>0</v>
      </c>
      <c r="BL432" s="20" t="s">
        <v>197</v>
      </c>
      <c r="BM432" s="192" t="s">
        <v>6535</v>
      </c>
    </row>
    <row r="433" spans="1:65" s="2" customFormat="1" ht="19.5">
      <c r="A433" s="37"/>
      <c r="B433" s="38"/>
      <c r="C433" s="39"/>
      <c r="D433" s="194" t="s">
        <v>199</v>
      </c>
      <c r="E433" s="39"/>
      <c r="F433" s="195" t="s">
        <v>6536</v>
      </c>
      <c r="G433" s="39"/>
      <c r="H433" s="39"/>
      <c r="I433" s="196"/>
      <c r="J433" s="39"/>
      <c r="K433" s="39"/>
      <c r="L433" s="42"/>
      <c r="M433" s="197"/>
      <c r="N433" s="198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199</v>
      </c>
      <c r="AU433" s="20" t="s">
        <v>82</v>
      </c>
    </row>
    <row r="434" spans="1:65" s="2" customFormat="1" ht="11.25">
      <c r="A434" s="37"/>
      <c r="B434" s="38"/>
      <c r="C434" s="39"/>
      <c r="D434" s="199" t="s">
        <v>206</v>
      </c>
      <c r="E434" s="39"/>
      <c r="F434" s="200" t="s">
        <v>6537</v>
      </c>
      <c r="G434" s="39"/>
      <c r="H434" s="39"/>
      <c r="I434" s="196"/>
      <c r="J434" s="39"/>
      <c r="K434" s="39"/>
      <c r="L434" s="42"/>
      <c r="M434" s="197"/>
      <c r="N434" s="198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206</v>
      </c>
      <c r="AU434" s="20" t="s">
        <v>82</v>
      </c>
    </row>
    <row r="435" spans="1:65" s="13" customFormat="1" ht="11.25">
      <c r="B435" s="201"/>
      <c r="C435" s="202"/>
      <c r="D435" s="194" t="s">
        <v>208</v>
      </c>
      <c r="E435" s="203" t="s">
        <v>19</v>
      </c>
      <c r="F435" s="204" t="s">
        <v>6538</v>
      </c>
      <c r="G435" s="202"/>
      <c r="H435" s="205">
        <v>77.209999999999994</v>
      </c>
      <c r="I435" s="206"/>
      <c r="J435" s="202"/>
      <c r="K435" s="202"/>
      <c r="L435" s="207"/>
      <c r="M435" s="208"/>
      <c r="N435" s="209"/>
      <c r="O435" s="209"/>
      <c r="P435" s="209"/>
      <c r="Q435" s="209"/>
      <c r="R435" s="209"/>
      <c r="S435" s="209"/>
      <c r="T435" s="210"/>
      <c r="AT435" s="211" t="s">
        <v>208</v>
      </c>
      <c r="AU435" s="211" t="s">
        <v>82</v>
      </c>
      <c r="AV435" s="13" t="s">
        <v>82</v>
      </c>
      <c r="AW435" s="13" t="s">
        <v>34</v>
      </c>
      <c r="AX435" s="13" t="s">
        <v>80</v>
      </c>
      <c r="AY435" s="211" t="s">
        <v>191</v>
      </c>
    </row>
    <row r="436" spans="1:65" s="2" customFormat="1" ht="16.5" customHeight="1">
      <c r="A436" s="37"/>
      <c r="B436" s="38"/>
      <c r="C436" s="181" t="s">
        <v>845</v>
      </c>
      <c r="D436" s="181" t="s">
        <v>193</v>
      </c>
      <c r="E436" s="182" t="s">
        <v>5050</v>
      </c>
      <c r="F436" s="183" t="s">
        <v>5051</v>
      </c>
      <c r="G436" s="184" t="s">
        <v>255</v>
      </c>
      <c r="H436" s="185">
        <v>53.929000000000002</v>
      </c>
      <c r="I436" s="186"/>
      <c r="J436" s="187">
        <f>ROUND(I436*H436,2)</f>
        <v>0</v>
      </c>
      <c r="K436" s="183" t="s">
        <v>203</v>
      </c>
      <c r="L436" s="42"/>
      <c r="M436" s="188" t="s">
        <v>19</v>
      </c>
      <c r="N436" s="189" t="s">
        <v>44</v>
      </c>
      <c r="O436" s="67"/>
      <c r="P436" s="190">
        <f>O436*H436</f>
        <v>0</v>
      </c>
      <c r="Q436" s="190">
        <v>0</v>
      </c>
      <c r="R436" s="190">
        <f>Q436*H436</f>
        <v>0</v>
      </c>
      <c r="S436" s="190">
        <v>0</v>
      </c>
      <c r="T436" s="191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2" t="s">
        <v>197</v>
      </c>
      <c r="AT436" s="192" t="s">
        <v>193</v>
      </c>
      <c r="AU436" s="192" t="s">
        <v>82</v>
      </c>
      <c r="AY436" s="20" t="s">
        <v>191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0" t="s">
        <v>80</v>
      </c>
      <c r="BK436" s="193">
        <f>ROUND(I436*H436,2)</f>
        <v>0</v>
      </c>
      <c r="BL436" s="20" t="s">
        <v>197</v>
      </c>
      <c r="BM436" s="192" t="s">
        <v>6539</v>
      </c>
    </row>
    <row r="437" spans="1:65" s="2" customFormat="1" ht="19.5">
      <c r="A437" s="37"/>
      <c r="B437" s="38"/>
      <c r="C437" s="39"/>
      <c r="D437" s="194" t="s">
        <v>199</v>
      </c>
      <c r="E437" s="39"/>
      <c r="F437" s="195" t="s">
        <v>5053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199</v>
      </c>
      <c r="AU437" s="20" t="s">
        <v>82</v>
      </c>
    </row>
    <row r="438" spans="1:65" s="2" customFormat="1" ht="11.25">
      <c r="A438" s="37"/>
      <c r="B438" s="38"/>
      <c r="C438" s="39"/>
      <c r="D438" s="199" t="s">
        <v>206</v>
      </c>
      <c r="E438" s="39"/>
      <c r="F438" s="200" t="s">
        <v>6540</v>
      </c>
      <c r="G438" s="39"/>
      <c r="H438" s="39"/>
      <c r="I438" s="196"/>
      <c r="J438" s="39"/>
      <c r="K438" s="39"/>
      <c r="L438" s="42"/>
      <c r="M438" s="245"/>
      <c r="N438" s="246"/>
      <c r="O438" s="247"/>
      <c r="P438" s="247"/>
      <c r="Q438" s="247"/>
      <c r="R438" s="247"/>
      <c r="S438" s="247"/>
      <c r="T438" s="24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206</v>
      </c>
      <c r="AU438" s="20" t="s">
        <v>82</v>
      </c>
    </row>
    <row r="439" spans="1:65" s="2" customFormat="1" ht="6.95" customHeight="1">
      <c r="A439" s="37"/>
      <c r="B439" s="50"/>
      <c r="C439" s="51"/>
      <c r="D439" s="51"/>
      <c r="E439" s="51"/>
      <c r="F439" s="51"/>
      <c r="G439" s="51"/>
      <c r="H439" s="51"/>
      <c r="I439" s="51"/>
      <c r="J439" s="51"/>
      <c r="K439" s="51"/>
      <c r="L439" s="42"/>
      <c r="M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</row>
  </sheetData>
  <sheetProtection algorithmName="SHA-512" hashValue="D/U+jWPJBSBoIdxmtWzhVGoe6N0UQX8hfv5YJT6qhXzVarYMcSg/zm8r56UB8Iqo+VTfgYl+xtEzFcnlki1cOQ==" saltValue="mTkop3Krmb0Q6oilHxubdlO23QrokZKKvEuyE8fHVlZIovTL/TEdYAQquKJLL8Lg3jwL9A08XRAfkaQu4E5ITg==" spinCount="100000" sheet="1" objects="1" scenarios="1" formatColumns="0" formatRows="0" autoFilter="0"/>
  <autoFilter ref="C92:K438" xr:uid="{00000000-0009-0000-0000-00000D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hyperlinks>
    <hyperlink ref="F98" r:id="rId1" xr:uid="{00000000-0004-0000-0D00-000000000000}"/>
    <hyperlink ref="F110" r:id="rId2" xr:uid="{00000000-0004-0000-0D00-000001000000}"/>
    <hyperlink ref="F123" r:id="rId3" xr:uid="{00000000-0004-0000-0D00-000002000000}"/>
    <hyperlink ref="F135" r:id="rId4" xr:uid="{00000000-0004-0000-0D00-000003000000}"/>
    <hyperlink ref="F138" r:id="rId5" xr:uid="{00000000-0004-0000-0D00-000004000000}"/>
    <hyperlink ref="F141" r:id="rId6" xr:uid="{00000000-0004-0000-0D00-000005000000}"/>
    <hyperlink ref="F144" r:id="rId7" xr:uid="{00000000-0004-0000-0D00-000006000000}"/>
    <hyperlink ref="F150" r:id="rId8" xr:uid="{00000000-0004-0000-0D00-000007000000}"/>
    <hyperlink ref="F173" r:id="rId9" xr:uid="{00000000-0004-0000-0D00-000008000000}"/>
    <hyperlink ref="F176" r:id="rId10" xr:uid="{00000000-0004-0000-0D00-000009000000}"/>
    <hyperlink ref="F179" r:id="rId11" xr:uid="{00000000-0004-0000-0D00-00000A000000}"/>
    <hyperlink ref="F182" r:id="rId12" xr:uid="{00000000-0004-0000-0D00-00000B000000}"/>
    <hyperlink ref="F189" r:id="rId13" xr:uid="{00000000-0004-0000-0D00-00000C000000}"/>
    <hyperlink ref="F192" r:id="rId14" xr:uid="{00000000-0004-0000-0D00-00000D000000}"/>
    <hyperlink ref="F195" r:id="rId15" xr:uid="{00000000-0004-0000-0D00-00000E000000}"/>
    <hyperlink ref="F198" r:id="rId16" xr:uid="{00000000-0004-0000-0D00-00000F000000}"/>
    <hyperlink ref="F201" r:id="rId17" xr:uid="{00000000-0004-0000-0D00-000010000000}"/>
    <hyperlink ref="F204" r:id="rId18" xr:uid="{00000000-0004-0000-0D00-000011000000}"/>
    <hyperlink ref="F207" r:id="rId19" xr:uid="{00000000-0004-0000-0D00-000012000000}"/>
    <hyperlink ref="F210" r:id="rId20" xr:uid="{00000000-0004-0000-0D00-000013000000}"/>
    <hyperlink ref="F213" r:id="rId21" xr:uid="{00000000-0004-0000-0D00-000014000000}"/>
    <hyperlink ref="F216" r:id="rId22" xr:uid="{00000000-0004-0000-0D00-000015000000}"/>
    <hyperlink ref="F220" r:id="rId23" xr:uid="{00000000-0004-0000-0D00-000016000000}"/>
    <hyperlink ref="F223" r:id="rId24" xr:uid="{00000000-0004-0000-0D00-000017000000}"/>
    <hyperlink ref="F248" r:id="rId25" xr:uid="{00000000-0004-0000-0D00-000018000000}"/>
    <hyperlink ref="F255" r:id="rId26" xr:uid="{00000000-0004-0000-0D00-000019000000}"/>
    <hyperlink ref="F258" r:id="rId27" xr:uid="{00000000-0004-0000-0D00-00001A000000}"/>
    <hyperlink ref="F266" r:id="rId28" xr:uid="{00000000-0004-0000-0D00-00001B000000}"/>
    <hyperlink ref="F269" r:id="rId29" xr:uid="{00000000-0004-0000-0D00-00001C000000}"/>
    <hyperlink ref="F273" r:id="rId30" xr:uid="{00000000-0004-0000-0D00-00001D000000}"/>
    <hyperlink ref="F276" r:id="rId31" xr:uid="{00000000-0004-0000-0D00-00001E000000}"/>
    <hyperlink ref="F281" r:id="rId32" xr:uid="{00000000-0004-0000-0D00-00001F000000}"/>
    <hyperlink ref="F287" r:id="rId33" xr:uid="{00000000-0004-0000-0D00-000020000000}"/>
    <hyperlink ref="F290" r:id="rId34" xr:uid="{00000000-0004-0000-0D00-000021000000}"/>
    <hyperlink ref="F301" r:id="rId35" xr:uid="{00000000-0004-0000-0D00-000022000000}"/>
    <hyperlink ref="F309" r:id="rId36" xr:uid="{00000000-0004-0000-0D00-000023000000}"/>
    <hyperlink ref="F312" r:id="rId37" xr:uid="{00000000-0004-0000-0D00-000024000000}"/>
    <hyperlink ref="F315" r:id="rId38" xr:uid="{00000000-0004-0000-0D00-000025000000}"/>
    <hyperlink ref="F318" r:id="rId39" xr:uid="{00000000-0004-0000-0D00-000026000000}"/>
    <hyperlink ref="F322" r:id="rId40" xr:uid="{00000000-0004-0000-0D00-000027000000}"/>
    <hyperlink ref="F330" r:id="rId41" xr:uid="{00000000-0004-0000-0D00-000028000000}"/>
    <hyperlink ref="F337" r:id="rId42" xr:uid="{00000000-0004-0000-0D00-000029000000}"/>
    <hyperlink ref="F340" r:id="rId43" xr:uid="{00000000-0004-0000-0D00-00002A000000}"/>
    <hyperlink ref="F343" r:id="rId44" xr:uid="{00000000-0004-0000-0D00-00002B000000}"/>
    <hyperlink ref="F347" r:id="rId45" xr:uid="{00000000-0004-0000-0D00-00002C000000}"/>
    <hyperlink ref="F366" r:id="rId46" xr:uid="{00000000-0004-0000-0D00-00002D000000}"/>
    <hyperlink ref="F369" r:id="rId47" xr:uid="{00000000-0004-0000-0D00-00002E000000}"/>
    <hyperlink ref="F372" r:id="rId48" xr:uid="{00000000-0004-0000-0D00-00002F000000}"/>
    <hyperlink ref="F375" r:id="rId49" xr:uid="{00000000-0004-0000-0D00-000030000000}"/>
    <hyperlink ref="F378" r:id="rId50" xr:uid="{00000000-0004-0000-0D00-000031000000}"/>
    <hyperlink ref="F381" r:id="rId51" xr:uid="{00000000-0004-0000-0D00-000032000000}"/>
    <hyperlink ref="F399" r:id="rId52" xr:uid="{00000000-0004-0000-0D00-000033000000}"/>
    <hyperlink ref="F402" r:id="rId53" xr:uid="{00000000-0004-0000-0D00-000034000000}"/>
    <hyperlink ref="F408" r:id="rId54" xr:uid="{00000000-0004-0000-0D00-000035000000}"/>
    <hyperlink ref="F411" r:id="rId55" xr:uid="{00000000-0004-0000-0D00-000036000000}"/>
    <hyperlink ref="F415" r:id="rId56" xr:uid="{00000000-0004-0000-0D00-000037000000}"/>
    <hyperlink ref="F418" r:id="rId57" xr:uid="{00000000-0004-0000-0D00-000038000000}"/>
    <hyperlink ref="F422" r:id="rId58" xr:uid="{00000000-0004-0000-0D00-000039000000}"/>
    <hyperlink ref="F426" r:id="rId59" xr:uid="{00000000-0004-0000-0D00-00003A000000}"/>
    <hyperlink ref="F429" r:id="rId60" xr:uid="{00000000-0004-0000-0D00-00003B000000}"/>
    <hyperlink ref="F434" r:id="rId61" xr:uid="{00000000-0004-0000-0D00-00003C000000}"/>
    <hyperlink ref="F438" r:id="rId62" xr:uid="{00000000-0004-0000-0D00-00003D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6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30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131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6541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">
        <v>36</v>
      </c>
      <c r="F26" s="37"/>
      <c r="G26" s="37"/>
      <c r="H26" s="37"/>
      <c r="I26" s="115" t="s">
        <v>28</v>
      </c>
      <c r="J26" s="106" t="s">
        <v>19</v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ROUND(J95,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ROUND((SUM(BE95:BE305)),  2)</f>
        <v>0</v>
      </c>
      <c r="G35" s="37"/>
      <c r="H35" s="37"/>
      <c r="I35" s="127">
        <v>0.21</v>
      </c>
      <c r="J35" s="126">
        <f>ROUND(((SUM(BE95:BE305))*I35),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ROUND((SUM(BF95:BF305)),  2)</f>
        <v>0</v>
      </c>
      <c r="G36" s="37"/>
      <c r="H36" s="37"/>
      <c r="I36" s="127">
        <v>0.12</v>
      </c>
      <c r="J36" s="126">
        <f>ROUND(((SUM(BF95:BF305))*I36),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ROUND((SUM(BG95:BG305)),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ROUND((SUM(BH95:BH305)),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ROUND((SUM(BI95:BI305)),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D.2.4 - Komunikace, chodníky a úpravy ploch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J95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J96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J97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J179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J185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6542</v>
      </c>
      <c r="E68" s="151"/>
      <c r="F68" s="151"/>
      <c r="G68" s="151"/>
      <c r="H68" s="151"/>
      <c r="I68" s="151"/>
      <c r="J68" s="152">
        <f>J190</f>
        <v>0</v>
      </c>
      <c r="K68" s="100"/>
      <c r="L68" s="153"/>
    </row>
    <row r="69" spans="1:31" s="10" customFormat="1" ht="19.899999999999999" customHeight="1">
      <c r="B69" s="149"/>
      <c r="C69" s="100"/>
      <c r="D69" s="150" t="s">
        <v>151</v>
      </c>
      <c r="E69" s="151"/>
      <c r="F69" s="151"/>
      <c r="G69" s="151"/>
      <c r="H69" s="151"/>
      <c r="I69" s="151"/>
      <c r="J69" s="152">
        <f>J227</f>
        <v>0</v>
      </c>
      <c r="K69" s="100"/>
      <c r="L69" s="153"/>
    </row>
    <row r="70" spans="1:31" s="10" customFormat="1" ht="19.899999999999999" customHeight="1">
      <c r="B70" s="149"/>
      <c r="C70" s="100"/>
      <c r="D70" s="150" t="s">
        <v>154</v>
      </c>
      <c r="E70" s="151"/>
      <c r="F70" s="151"/>
      <c r="G70" s="151"/>
      <c r="H70" s="151"/>
      <c r="I70" s="151"/>
      <c r="J70" s="152">
        <f>J276</f>
        <v>0</v>
      </c>
      <c r="K70" s="100"/>
      <c r="L70" s="153"/>
    </row>
    <row r="71" spans="1:31" s="10" customFormat="1" ht="19.899999999999999" customHeight="1">
      <c r="B71" s="149"/>
      <c r="C71" s="100"/>
      <c r="D71" s="150" t="s">
        <v>155</v>
      </c>
      <c r="E71" s="151"/>
      <c r="F71" s="151"/>
      <c r="G71" s="151"/>
      <c r="H71" s="151"/>
      <c r="I71" s="151"/>
      <c r="J71" s="152">
        <f>J297</f>
        <v>0</v>
      </c>
      <c r="K71" s="100"/>
      <c r="L71" s="153"/>
    </row>
    <row r="72" spans="1:31" s="9" customFormat="1" ht="24.95" customHeight="1">
      <c r="B72" s="143"/>
      <c r="C72" s="144"/>
      <c r="D72" s="145" t="s">
        <v>2970</v>
      </c>
      <c r="E72" s="146"/>
      <c r="F72" s="146"/>
      <c r="G72" s="146"/>
      <c r="H72" s="146"/>
      <c r="I72" s="146"/>
      <c r="J72" s="147">
        <f>J301</f>
        <v>0</v>
      </c>
      <c r="K72" s="144"/>
      <c r="L72" s="148"/>
    </row>
    <row r="73" spans="1:31" s="10" customFormat="1" ht="19.899999999999999" customHeight="1">
      <c r="B73" s="149"/>
      <c r="C73" s="100"/>
      <c r="D73" s="150" t="s">
        <v>2976</v>
      </c>
      <c r="E73" s="151"/>
      <c r="F73" s="151"/>
      <c r="G73" s="151"/>
      <c r="H73" s="151"/>
      <c r="I73" s="151"/>
      <c r="J73" s="152">
        <f>J302</f>
        <v>0</v>
      </c>
      <c r="K73" s="100"/>
      <c r="L73" s="153"/>
    </row>
    <row r="74" spans="1:31" s="2" customFormat="1" ht="21.75" customHeight="1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6.95" customHeight="1">
      <c r="A75" s="37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9" spans="1:31" s="2" customFormat="1" ht="6.95" customHeight="1">
      <c r="A79" s="37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24.95" customHeight="1">
      <c r="A80" s="37"/>
      <c r="B80" s="38"/>
      <c r="C80" s="26" t="s">
        <v>176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3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3" s="2" customFormat="1" ht="12" customHeight="1">
      <c r="A82" s="37"/>
      <c r="B82" s="38"/>
      <c r="C82" s="32" t="s">
        <v>16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3" s="2" customFormat="1" ht="16.5" customHeight="1">
      <c r="A83" s="37"/>
      <c r="B83" s="38"/>
      <c r="C83" s="39"/>
      <c r="D83" s="39"/>
      <c r="E83" s="399" t="str">
        <f>E7</f>
        <v>Rekonstrukce plaveckého bazénu ZŠ a MŠ Weberova</v>
      </c>
      <c r="F83" s="400"/>
      <c r="G83" s="400"/>
      <c r="H83" s="400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3" s="1" customFormat="1" ht="12" customHeight="1">
      <c r="B84" s="24"/>
      <c r="C84" s="32" t="s">
        <v>136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63" s="2" customFormat="1" ht="16.5" customHeight="1">
      <c r="A85" s="37"/>
      <c r="B85" s="38"/>
      <c r="C85" s="39"/>
      <c r="D85" s="39"/>
      <c r="E85" s="399" t="s">
        <v>137</v>
      </c>
      <c r="F85" s="401"/>
      <c r="G85" s="401"/>
      <c r="H85" s="401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3" s="2" customFormat="1" ht="12" customHeight="1">
      <c r="A86" s="37"/>
      <c r="B86" s="38"/>
      <c r="C86" s="32" t="s">
        <v>138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3" s="2" customFormat="1" ht="16.5" customHeight="1">
      <c r="A87" s="37"/>
      <c r="B87" s="38"/>
      <c r="C87" s="39"/>
      <c r="D87" s="39"/>
      <c r="E87" s="352" t="str">
        <f>E11</f>
        <v>D.2.4 - Komunikace, chodníky a úpravy ploch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3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3" s="2" customFormat="1" ht="12" customHeight="1">
      <c r="A89" s="37"/>
      <c r="B89" s="38"/>
      <c r="C89" s="32" t="s">
        <v>21</v>
      </c>
      <c r="D89" s="39"/>
      <c r="E89" s="39"/>
      <c r="F89" s="30" t="str">
        <f>F14</f>
        <v>areál ZŠ a MŠ Weberova v Praze 5-Košířích</v>
      </c>
      <c r="G89" s="39"/>
      <c r="H89" s="39"/>
      <c r="I89" s="32" t="s">
        <v>23</v>
      </c>
      <c r="J89" s="62" t="str">
        <f>IF(J14="","",J14)</f>
        <v>Vyplň údaj</v>
      </c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3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3" s="2" customFormat="1" ht="40.15" customHeight="1">
      <c r="A91" s="37"/>
      <c r="B91" s="38"/>
      <c r="C91" s="32" t="s">
        <v>24</v>
      </c>
      <c r="D91" s="39"/>
      <c r="E91" s="39"/>
      <c r="F91" s="30" t="str">
        <f>E17</f>
        <v>Městská část Praha 5, nám. 14. října 4, Praha 5</v>
      </c>
      <c r="G91" s="39"/>
      <c r="H91" s="39"/>
      <c r="I91" s="32" t="s">
        <v>31</v>
      </c>
      <c r="J91" s="35" t="str">
        <f>E23</f>
        <v>Atelier 11 Hradec Králové s.r.o., Jižní 870/2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3" s="2" customFormat="1" ht="15.2" customHeight="1">
      <c r="A92" s="37"/>
      <c r="B92" s="38"/>
      <c r="C92" s="32" t="s">
        <v>29</v>
      </c>
      <c r="D92" s="39"/>
      <c r="E92" s="39"/>
      <c r="F92" s="30" t="str">
        <f>IF(E20="","",E20)</f>
        <v>Vyplň údaj</v>
      </c>
      <c r="G92" s="39"/>
      <c r="H92" s="39"/>
      <c r="I92" s="32" t="s">
        <v>35</v>
      </c>
      <c r="J92" s="35" t="str">
        <f>E26</f>
        <v xml:space="preserve"> 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3" s="2" customFormat="1" ht="10.3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63" s="11" customFormat="1" ht="29.25" customHeight="1">
      <c r="A94" s="154"/>
      <c r="B94" s="155"/>
      <c r="C94" s="156" t="s">
        <v>177</v>
      </c>
      <c r="D94" s="157" t="s">
        <v>58</v>
      </c>
      <c r="E94" s="157" t="s">
        <v>54</v>
      </c>
      <c r="F94" s="157" t="s">
        <v>55</v>
      </c>
      <c r="G94" s="157" t="s">
        <v>178</v>
      </c>
      <c r="H94" s="157" t="s">
        <v>179</v>
      </c>
      <c r="I94" s="157" t="s">
        <v>180</v>
      </c>
      <c r="J94" s="157" t="s">
        <v>142</v>
      </c>
      <c r="K94" s="158" t="s">
        <v>181</v>
      </c>
      <c r="L94" s="159"/>
      <c r="M94" s="71" t="s">
        <v>19</v>
      </c>
      <c r="N94" s="72" t="s">
        <v>43</v>
      </c>
      <c r="O94" s="72" t="s">
        <v>182</v>
      </c>
      <c r="P94" s="72" t="s">
        <v>183</v>
      </c>
      <c r="Q94" s="72" t="s">
        <v>184</v>
      </c>
      <c r="R94" s="72" t="s">
        <v>185</v>
      </c>
      <c r="S94" s="72" t="s">
        <v>186</v>
      </c>
      <c r="T94" s="73" t="s">
        <v>187</v>
      </c>
      <c r="U94" s="154"/>
      <c r="V94" s="154"/>
      <c r="W94" s="154"/>
      <c r="X94" s="154"/>
      <c r="Y94" s="154"/>
      <c r="Z94" s="154"/>
      <c r="AA94" s="154"/>
      <c r="AB94" s="154"/>
      <c r="AC94" s="154"/>
      <c r="AD94" s="154"/>
      <c r="AE94" s="154"/>
    </row>
    <row r="95" spans="1:63" s="2" customFormat="1" ht="22.9" customHeight="1">
      <c r="A95" s="37"/>
      <c r="B95" s="38"/>
      <c r="C95" s="78" t="s">
        <v>188</v>
      </c>
      <c r="D95" s="39"/>
      <c r="E95" s="39"/>
      <c r="F95" s="39"/>
      <c r="G95" s="39"/>
      <c r="H95" s="39"/>
      <c r="I95" s="39"/>
      <c r="J95" s="160">
        <f>BK95</f>
        <v>0</v>
      </c>
      <c r="K95" s="39"/>
      <c r="L95" s="42"/>
      <c r="M95" s="74"/>
      <c r="N95" s="161"/>
      <c r="O95" s="75"/>
      <c r="P95" s="162">
        <f>P96+P301</f>
        <v>0</v>
      </c>
      <c r="Q95" s="75"/>
      <c r="R95" s="162">
        <f>R96+R301</f>
        <v>294.08350349999995</v>
      </c>
      <c r="S95" s="75"/>
      <c r="T95" s="163">
        <f>T96+T301</f>
        <v>28.767499999999998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72</v>
      </c>
      <c r="AU95" s="20" t="s">
        <v>143</v>
      </c>
      <c r="BK95" s="164">
        <f>BK96+BK301</f>
        <v>0</v>
      </c>
    </row>
    <row r="96" spans="1:63" s="12" customFormat="1" ht="25.9" customHeight="1">
      <c r="B96" s="165"/>
      <c r="C96" s="166"/>
      <c r="D96" s="167" t="s">
        <v>72</v>
      </c>
      <c r="E96" s="168" t="s">
        <v>189</v>
      </c>
      <c r="F96" s="168" t="s">
        <v>190</v>
      </c>
      <c r="G96" s="166"/>
      <c r="H96" s="166"/>
      <c r="I96" s="169"/>
      <c r="J96" s="170">
        <f>BK96</f>
        <v>0</v>
      </c>
      <c r="K96" s="166"/>
      <c r="L96" s="171"/>
      <c r="M96" s="172"/>
      <c r="N96" s="173"/>
      <c r="O96" s="173"/>
      <c r="P96" s="174">
        <f>P97+P179+P185+P190+P227+P276+P297</f>
        <v>0</v>
      </c>
      <c r="Q96" s="173"/>
      <c r="R96" s="174">
        <f>R97+R179+R185+R190+R227+R276+R297</f>
        <v>294.08325149999996</v>
      </c>
      <c r="S96" s="173"/>
      <c r="T96" s="175">
        <f>T97+T179+T185+T190+T227+T276+T297</f>
        <v>28.767499999999998</v>
      </c>
      <c r="AR96" s="176" t="s">
        <v>80</v>
      </c>
      <c r="AT96" s="177" t="s">
        <v>72</v>
      </c>
      <c r="AU96" s="177" t="s">
        <v>73</v>
      </c>
      <c r="AY96" s="176" t="s">
        <v>191</v>
      </c>
      <c r="BK96" s="178">
        <f>BK97+BK179+BK185+BK190+BK227+BK276+BK297</f>
        <v>0</v>
      </c>
    </row>
    <row r="97" spans="1:65" s="12" customFormat="1" ht="22.9" customHeight="1">
      <c r="B97" s="165"/>
      <c r="C97" s="166"/>
      <c r="D97" s="167" t="s">
        <v>72</v>
      </c>
      <c r="E97" s="179" t="s">
        <v>80</v>
      </c>
      <c r="F97" s="179" t="s">
        <v>192</v>
      </c>
      <c r="G97" s="166"/>
      <c r="H97" s="166"/>
      <c r="I97" s="169"/>
      <c r="J97" s="180">
        <f>BK97</f>
        <v>0</v>
      </c>
      <c r="K97" s="166"/>
      <c r="L97" s="171"/>
      <c r="M97" s="172"/>
      <c r="N97" s="173"/>
      <c r="O97" s="173"/>
      <c r="P97" s="174">
        <f>SUM(P98:P178)</f>
        <v>0</v>
      </c>
      <c r="Q97" s="173"/>
      <c r="R97" s="174">
        <f>SUM(R98:R178)</f>
        <v>26.799952000000001</v>
      </c>
      <c r="S97" s="173"/>
      <c r="T97" s="175">
        <f>SUM(T98:T178)</f>
        <v>28.767499999999998</v>
      </c>
      <c r="AR97" s="176" t="s">
        <v>80</v>
      </c>
      <c r="AT97" s="177" t="s">
        <v>72</v>
      </c>
      <c r="AU97" s="177" t="s">
        <v>80</v>
      </c>
      <c r="AY97" s="176" t="s">
        <v>191</v>
      </c>
      <c r="BK97" s="178">
        <f>SUM(BK98:BK178)</f>
        <v>0</v>
      </c>
    </row>
    <row r="98" spans="1:65" s="2" customFormat="1" ht="16.5" customHeight="1">
      <c r="A98" s="37"/>
      <c r="B98" s="38"/>
      <c r="C98" s="181" t="s">
        <v>80</v>
      </c>
      <c r="D98" s="181" t="s">
        <v>193</v>
      </c>
      <c r="E98" s="182" t="s">
        <v>6543</v>
      </c>
      <c r="F98" s="183" t="s">
        <v>6544</v>
      </c>
      <c r="G98" s="184" t="s">
        <v>196</v>
      </c>
      <c r="H98" s="185">
        <v>4</v>
      </c>
      <c r="I98" s="186"/>
      <c r="J98" s="187">
        <f>ROUND(I98*H98,2)</f>
        <v>0</v>
      </c>
      <c r="K98" s="183" t="s">
        <v>203</v>
      </c>
      <c r="L98" s="42"/>
      <c r="M98" s="188" t="s">
        <v>19</v>
      </c>
      <c r="N98" s="189" t="s">
        <v>44</v>
      </c>
      <c r="O98" s="67"/>
      <c r="P98" s="190">
        <f>O98*H98</f>
        <v>0</v>
      </c>
      <c r="Q98" s="190">
        <v>0</v>
      </c>
      <c r="R98" s="190">
        <f>Q98*H98</f>
        <v>0</v>
      </c>
      <c r="S98" s="190">
        <v>0</v>
      </c>
      <c r="T98" s="191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2" t="s">
        <v>197</v>
      </c>
      <c r="AT98" s="192" t="s">
        <v>193</v>
      </c>
      <c r="AU98" s="192" t="s">
        <v>82</v>
      </c>
      <c r="AY98" s="20" t="s">
        <v>191</v>
      </c>
      <c r="BE98" s="193">
        <f>IF(N98="základní",J98,0)</f>
        <v>0</v>
      </c>
      <c r="BF98" s="193">
        <f>IF(N98="snížená",J98,0)</f>
        <v>0</v>
      </c>
      <c r="BG98" s="193">
        <f>IF(N98="zákl. přenesená",J98,0)</f>
        <v>0</v>
      </c>
      <c r="BH98" s="193">
        <f>IF(N98="sníž. přenesená",J98,0)</f>
        <v>0</v>
      </c>
      <c r="BI98" s="193">
        <f>IF(N98="nulová",J98,0)</f>
        <v>0</v>
      </c>
      <c r="BJ98" s="20" t="s">
        <v>80</v>
      </c>
      <c r="BK98" s="193">
        <f>ROUND(I98*H98,2)</f>
        <v>0</v>
      </c>
      <c r="BL98" s="20" t="s">
        <v>197</v>
      </c>
      <c r="BM98" s="192" t="s">
        <v>6545</v>
      </c>
    </row>
    <row r="99" spans="1:65" s="2" customFormat="1" ht="11.25">
      <c r="A99" s="37"/>
      <c r="B99" s="38"/>
      <c r="C99" s="39"/>
      <c r="D99" s="194" t="s">
        <v>199</v>
      </c>
      <c r="E99" s="39"/>
      <c r="F99" s="195" t="s">
        <v>6546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199</v>
      </c>
      <c r="AU99" s="20" t="s">
        <v>82</v>
      </c>
    </row>
    <row r="100" spans="1:65" s="2" customFormat="1" ht="11.25">
      <c r="A100" s="37"/>
      <c r="B100" s="38"/>
      <c r="C100" s="39"/>
      <c r="D100" s="199" t="s">
        <v>206</v>
      </c>
      <c r="E100" s="39"/>
      <c r="F100" s="200" t="s">
        <v>6547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206</v>
      </c>
      <c r="AU100" s="20" t="s">
        <v>82</v>
      </c>
    </row>
    <row r="101" spans="1:65" s="2" customFormat="1" ht="16.5" customHeight="1">
      <c r="A101" s="37"/>
      <c r="B101" s="38"/>
      <c r="C101" s="181" t="s">
        <v>82</v>
      </c>
      <c r="D101" s="181" t="s">
        <v>193</v>
      </c>
      <c r="E101" s="182" t="s">
        <v>6548</v>
      </c>
      <c r="F101" s="183" t="s">
        <v>6549</v>
      </c>
      <c r="G101" s="184" t="s">
        <v>196</v>
      </c>
      <c r="H101" s="185">
        <v>4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197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197</v>
      </c>
      <c r="BM101" s="192" t="s">
        <v>6550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6551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6552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96</v>
      </c>
      <c r="D104" s="181" t="s">
        <v>193</v>
      </c>
      <c r="E104" s="182" t="s">
        <v>6553</v>
      </c>
      <c r="F104" s="183" t="s">
        <v>6554</v>
      </c>
      <c r="G104" s="184" t="s">
        <v>282</v>
      </c>
      <c r="H104" s="185">
        <v>56</v>
      </c>
      <c r="I104" s="186"/>
      <c r="J104" s="187">
        <f>ROUND(I104*H104,2)</f>
        <v>0</v>
      </c>
      <c r="K104" s="183" t="s">
        <v>203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8.0000000000000007E-5</v>
      </c>
      <c r="R104" s="190">
        <f>Q104*H104</f>
        <v>4.4800000000000005E-3</v>
      </c>
      <c r="S104" s="190">
        <v>0.23</v>
      </c>
      <c r="T104" s="191">
        <f>S104*H104</f>
        <v>12.88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197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197</v>
      </c>
      <c r="BM104" s="192" t="s">
        <v>6555</v>
      </c>
    </row>
    <row r="105" spans="1:65" s="2" customFormat="1" ht="19.5">
      <c r="A105" s="37"/>
      <c r="B105" s="38"/>
      <c r="C105" s="39"/>
      <c r="D105" s="194" t="s">
        <v>199</v>
      </c>
      <c r="E105" s="39"/>
      <c r="F105" s="195" t="s">
        <v>6556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1.25">
      <c r="A106" s="37"/>
      <c r="B106" s="38"/>
      <c r="C106" s="39"/>
      <c r="D106" s="199" t="s">
        <v>206</v>
      </c>
      <c r="E106" s="39"/>
      <c r="F106" s="200" t="s">
        <v>6557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206</v>
      </c>
      <c r="AU106" s="20" t="s">
        <v>82</v>
      </c>
    </row>
    <row r="107" spans="1:65" s="2" customFormat="1" ht="16.5" customHeight="1">
      <c r="A107" s="37"/>
      <c r="B107" s="38"/>
      <c r="C107" s="181" t="s">
        <v>197</v>
      </c>
      <c r="D107" s="181" t="s">
        <v>193</v>
      </c>
      <c r="E107" s="182" t="s">
        <v>6148</v>
      </c>
      <c r="F107" s="183" t="s">
        <v>6149</v>
      </c>
      <c r="G107" s="184" t="s">
        <v>301</v>
      </c>
      <c r="H107" s="185">
        <v>77.5</v>
      </c>
      <c r="I107" s="186"/>
      <c r="J107" s="187">
        <f>ROUND(I107*H107,2)</f>
        <v>0</v>
      </c>
      <c r="K107" s="183" t="s">
        <v>203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0.20499999999999999</v>
      </c>
      <c r="T107" s="191">
        <f>S107*H107</f>
        <v>15.887499999999999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197</v>
      </c>
      <c r="AT107" s="192" t="s">
        <v>193</v>
      </c>
      <c r="AU107" s="192" t="s">
        <v>82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197</v>
      </c>
      <c r="BM107" s="192" t="s">
        <v>6558</v>
      </c>
    </row>
    <row r="108" spans="1:65" s="2" customFormat="1" ht="19.5">
      <c r="A108" s="37"/>
      <c r="B108" s="38"/>
      <c r="C108" s="39"/>
      <c r="D108" s="194" t="s">
        <v>199</v>
      </c>
      <c r="E108" s="39"/>
      <c r="F108" s="195" t="s">
        <v>6151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82</v>
      </c>
    </row>
    <row r="109" spans="1:65" s="2" customFormat="1" ht="11.25">
      <c r="A109" s="37"/>
      <c r="B109" s="38"/>
      <c r="C109" s="39"/>
      <c r="D109" s="199" t="s">
        <v>206</v>
      </c>
      <c r="E109" s="39"/>
      <c r="F109" s="200" t="s">
        <v>6152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206</v>
      </c>
      <c r="AU109" s="20" t="s">
        <v>82</v>
      </c>
    </row>
    <row r="110" spans="1:65" s="2" customFormat="1" ht="21.75" customHeight="1">
      <c r="A110" s="37"/>
      <c r="B110" s="38"/>
      <c r="C110" s="181" t="s">
        <v>216</v>
      </c>
      <c r="D110" s="181" t="s">
        <v>193</v>
      </c>
      <c r="E110" s="182" t="s">
        <v>6559</v>
      </c>
      <c r="F110" s="183" t="s">
        <v>6560</v>
      </c>
      <c r="G110" s="184" t="s">
        <v>202</v>
      </c>
      <c r="H110" s="185">
        <v>11.55</v>
      </c>
      <c r="I110" s="186"/>
      <c r="J110" s="187">
        <f>ROUND(I110*H110,2)</f>
        <v>0</v>
      </c>
      <c r="K110" s="183" t="s">
        <v>203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197</v>
      </c>
      <c r="AT110" s="192" t="s">
        <v>193</v>
      </c>
      <c r="AU110" s="192" t="s">
        <v>82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197</v>
      </c>
      <c r="BM110" s="192" t="s">
        <v>6561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6562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82</v>
      </c>
    </row>
    <row r="112" spans="1:65" s="2" customFormat="1" ht="11.25">
      <c r="A112" s="37"/>
      <c r="B112" s="38"/>
      <c r="C112" s="39"/>
      <c r="D112" s="199" t="s">
        <v>206</v>
      </c>
      <c r="E112" s="39"/>
      <c r="F112" s="200" t="s">
        <v>6563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206</v>
      </c>
      <c r="AU112" s="20" t="s">
        <v>82</v>
      </c>
    </row>
    <row r="113" spans="1:65" s="2" customFormat="1" ht="16.5" customHeight="1">
      <c r="A113" s="37"/>
      <c r="B113" s="38"/>
      <c r="C113" s="223" t="s">
        <v>223</v>
      </c>
      <c r="D113" s="223" t="s">
        <v>273</v>
      </c>
      <c r="E113" s="224" t="s">
        <v>6564</v>
      </c>
      <c r="F113" s="225" t="s">
        <v>6565</v>
      </c>
      <c r="G113" s="226" t="s">
        <v>255</v>
      </c>
      <c r="H113" s="227">
        <v>20.79</v>
      </c>
      <c r="I113" s="228"/>
      <c r="J113" s="229">
        <f>ROUND(I113*H113,2)</f>
        <v>0</v>
      </c>
      <c r="K113" s="225" t="s">
        <v>203</v>
      </c>
      <c r="L113" s="230"/>
      <c r="M113" s="231" t="s">
        <v>19</v>
      </c>
      <c r="N113" s="232" t="s">
        <v>44</v>
      </c>
      <c r="O113" s="67"/>
      <c r="P113" s="190">
        <f>O113*H113</f>
        <v>0</v>
      </c>
      <c r="Q113" s="190">
        <v>1</v>
      </c>
      <c r="R113" s="190">
        <f>Q113*H113</f>
        <v>20.79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239</v>
      </c>
      <c r="AT113" s="192" t="s">
        <v>273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197</v>
      </c>
      <c r="BM113" s="192" t="s">
        <v>6566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6565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6567</v>
      </c>
      <c r="G115" s="202"/>
      <c r="H115" s="205">
        <v>20.79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80</v>
      </c>
      <c r="AY115" s="211" t="s">
        <v>191</v>
      </c>
    </row>
    <row r="116" spans="1:65" s="2" customFormat="1" ht="21.75" customHeight="1">
      <c r="A116" s="37"/>
      <c r="B116" s="38"/>
      <c r="C116" s="181" t="s">
        <v>230</v>
      </c>
      <c r="D116" s="181" t="s">
        <v>193</v>
      </c>
      <c r="E116" s="182" t="s">
        <v>6568</v>
      </c>
      <c r="F116" s="183" t="s">
        <v>6569</v>
      </c>
      <c r="G116" s="184" t="s">
        <v>202</v>
      </c>
      <c r="H116" s="185">
        <v>132.1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197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197</v>
      </c>
      <c r="BM116" s="192" t="s">
        <v>6570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6571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6572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6.5" customHeight="1">
      <c r="A119" s="37"/>
      <c r="B119" s="38"/>
      <c r="C119" s="181" t="s">
        <v>239</v>
      </c>
      <c r="D119" s="181" t="s">
        <v>193</v>
      </c>
      <c r="E119" s="182" t="s">
        <v>6573</v>
      </c>
      <c r="F119" s="183" t="s">
        <v>6574</v>
      </c>
      <c r="G119" s="184" t="s">
        <v>196</v>
      </c>
      <c r="H119" s="185">
        <v>14</v>
      </c>
      <c r="I119" s="186"/>
      <c r="J119" s="187">
        <f>ROUND(I119*H119,2)</f>
        <v>0</v>
      </c>
      <c r="K119" s="183" t="s">
        <v>203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197</v>
      </c>
      <c r="AT119" s="192" t="s">
        <v>193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197</v>
      </c>
      <c r="BM119" s="192" t="s">
        <v>6575</v>
      </c>
    </row>
    <row r="120" spans="1:65" s="2" customFormat="1" ht="19.5">
      <c r="A120" s="37"/>
      <c r="B120" s="38"/>
      <c r="C120" s="39"/>
      <c r="D120" s="194" t="s">
        <v>199</v>
      </c>
      <c r="E120" s="39"/>
      <c r="F120" s="195" t="s">
        <v>6576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1.25">
      <c r="A121" s="37"/>
      <c r="B121" s="38"/>
      <c r="C121" s="39"/>
      <c r="D121" s="199" t="s">
        <v>206</v>
      </c>
      <c r="E121" s="39"/>
      <c r="F121" s="200" t="s">
        <v>6577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206</v>
      </c>
      <c r="AU121" s="20" t="s">
        <v>82</v>
      </c>
    </row>
    <row r="122" spans="1:65" s="2" customFormat="1" ht="16.5" customHeight="1">
      <c r="A122" s="37"/>
      <c r="B122" s="38"/>
      <c r="C122" s="181" t="s">
        <v>246</v>
      </c>
      <c r="D122" s="181" t="s">
        <v>193</v>
      </c>
      <c r="E122" s="182" t="s">
        <v>6578</v>
      </c>
      <c r="F122" s="183" t="s">
        <v>6579</v>
      </c>
      <c r="G122" s="184" t="s">
        <v>196</v>
      </c>
      <c r="H122" s="185">
        <v>14</v>
      </c>
      <c r="I122" s="186"/>
      <c r="J122" s="187">
        <f>ROUND(I122*H122,2)</f>
        <v>0</v>
      </c>
      <c r="K122" s="183" t="s">
        <v>203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197</v>
      </c>
      <c r="AT122" s="192" t="s">
        <v>193</v>
      </c>
      <c r="AU122" s="192" t="s">
        <v>82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197</v>
      </c>
      <c r="BM122" s="192" t="s">
        <v>6580</v>
      </c>
    </row>
    <row r="123" spans="1:65" s="2" customFormat="1" ht="19.5">
      <c r="A123" s="37"/>
      <c r="B123" s="38"/>
      <c r="C123" s="39"/>
      <c r="D123" s="194" t="s">
        <v>199</v>
      </c>
      <c r="E123" s="39"/>
      <c r="F123" s="195" t="s">
        <v>6581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82</v>
      </c>
    </row>
    <row r="124" spans="1:65" s="2" customFormat="1" ht="11.25">
      <c r="A124" s="37"/>
      <c r="B124" s="38"/>
      <c r="C124" s="39"/>
      <c r="D124" s="199" t="s">
        <v>206</v>
      </c>
      <c r="E124" s="39"/>
      <c r="F124" s="200" t="s">
        <v>6582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206</v>
      </c>
      <c r="AU124" s="20" t="s">
        <v>82</v>
      </c>
    </row>
    <row r="125" spans="1:65" s="2" customFormat="1" ht="16.5" customHeight="1">
      <c r="A125" s="37"/>
      <c r="B125" s="38"/>
      <c r="C125" s="181" t="s">
        <v>252</v>
      </c>
      <c r="D125" s="181" t="s">
        <v>193</v>
      </c>
      <c r="E125" s="182" t="s">
        <v>6583</v>
      </c>
      <c r="F125" s="183" t="s">
        <v>6584</v>
      </c>
      <c r="G125" s="184" t="s">
        <v>196</v>
      </c>
      <c r="H125" s="185">
        <v>14</v>
      </c>
      <c r="I125" s="186"/>
      <c r="J125" s="187">
        <f>ROUND(I125*H125,2)</f>
        <v>0</v>
      </c>
      <c r="K125" s="183" t="s">
        <v>203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197</v>
      </c>
      <c r="AT125" s="192" t="s">
        <v>193</v>
      </c>
      <c r="AU125" s="192" t="s">
        <v>82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197</v>
      </c>
      <c r="BM125" s="192" t="s">
        <v>6585</v>
      </c>
    </row>
    <row r="126" spans="1:65" s="2" customFormat="1" ht="19.5">
      <c r="A126" s="37"/>
      <c r="B126" s="38"/>
      <c r="C126" s="39"/>
      <c r="D126" s="194" t="s">
        <v>199</v>
      </c>
      <c r="E126" s="39"/>
      <c r="F126" s="195" t="s">
        <v>6586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82</v>
      </c>
    </row>
    <row r="127" spans="1:65" s="2" customFormat="1" ht="11.25">
      <c r="A127" s="37"/>
      <c r="B127" s="38"/>
      <c r="C127" s="39"/>
      <c r="D127" s="199" t="s">
        <v>206</v>
      </c>
      <c r="E127" s="39"/>
      <c r="F127" s="200" t="s">
        <v>6587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206</v>
      </c>
      <c r="AU127" s="20" t="s">
        <v>82</v>
      </c>
    </row>
    <row r="128" spans="1:65" s="2" customFormat="1" ht="21.75" customHeight="1">
      <c r="A128" s="37"/>
      <c r="B128" s="38"/>
      <c r="C128" s="181" t="s">
        <v>260</v>
      </c>
      <c r="D128" s="181" t="s">
        <v>193</v>
      </c>
      <c r="E128" s="182" t="s">
        <v>6588</v>
      </c>
      <c r="F128" s="183" t="s">
        <v>6589</v>
      </c>
      <c r="G128" s="184" t="s">
        <v>196</v>
      </c>
      <c r="H128" s="185">
        <v>196</v>
      </c>
      <c r="I128" s="186"/>
      <c r="J128" s="187">
        <f>ROUND(I128*H128,2)</f>
        <v>0</v>
      </c>
      <c r="K128" s="183" t="s">
        <v>203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197</v>
      </c>
      <c r="AT128" s="192" t="s">
        <v>193</v>
      </c>
      <c r="AU128" s="192" t="s">
        <v>82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197</v>
      </c>
      <c r="BM128" s="192" t="s">
        <v>6590</v>
      </c>
    </row>
    <row r="129" spans="1:65" s="2" customFormat="1" ht="19.5">
      <c r="A129" s="37"/>
      <c r="B129" s="38"/>
      <c r="C129" s="39"/>
      <c r="D129" s="194" t="s">
        <v>199</v>
      </c>
      <c r="E129" s="39"/>
      <c r="F129" s="195" t="s">
        <v>6591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82</v>
      </c>
    </row>
    <row r="130" spans="1:65" s="2" customFormat="1" ht="11.25">
      <c r="A130" s="37"/>
      <c r="B130" s="38"/>
      <c r="C130" s="39"/>
      <c r="D130" s="199" t="s">
        <v>206</v>
      </c>
      <c r="E130" s="39"/>
      <c r="F130" s="200" t="s">
        <v>6592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206</v>
      </c>
      <c r="AU130" s="20" t="s">
        <v>82</v>
      </c>
    </row>
    <row r="131" spans="1:65" s="13" customFormat="1" ht="11.25">
      <c r="B131" s="201"/>
      <c r="C131" s="202"/>
      <c r="D131" s="194" t="s">
        <v>208</v>
      </c>
      <c r="E131" s="203" t="s">
        <v>19</v>
      </c>
      <c r="F131" s="204" t="s">
        <v>6593</v>
      </c>
      <c r="G131" s="202"/>
      <c r="H131" s="205">
        <v>196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208</v>
      </c>
      <c r="AU131" s="211" t="s">
        <v>82</v>
      </c>
      <c r="AV131" s="13" t="s">
        <v>82</v>
      </c>
      <c r="AW131" s="13" t="s">
        <v>34</v>
      </c>
      <c r="AX131" s="13" t="s">
        <v>80</v>
      </c>
      <c r="AY131" s="211" t="s">
        <v>191</v>
      </c>
    </row>
    <row r="132" spans="1:65" s="2" customFormat="1" ht="21.75" customHeight="1">
      <c r="A132" s="37"/>
      <c r="B132" s="38"/>
      <c r="C132" s="181" t="s">
        <v>8</v>
      </c>
      <c r="D132" s="181" t="s">
        <v>193</v>
      </c>
      <c r="E132" s="182" t="s">
        <v>6594</v>
      </c>
      <c r="F132" s="183" t="s">
        <v>6595</v>
      </c>
      <c r="G132" s="184" t="s">
        <v>196</v>
      </c>
      <c r="H132" s="185">
        <v>196</v>
      </c>
      <c r="I132" s="186"/>
      <c r="J132" s="187">
        <f>ROUND(I132*H132,2)</f>
        <v>0</v>
      </c>
      <c r="K132" s="183" t="s">
        <v>203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197</v>
      </c>
      <c r="AT132" s="192" t="s">
        <v>193</v>
      </c>
      <c r="AU132" s="192" t="s">
        <v>82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197</v>
      </c>
      <c r="BM132" s="192" t="s">
        <v>6596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6597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82</v>
      </c>
    </row>
    <row r="134" spans="1:65" s="2" customFormat="1" ht="11.25">
      <c r="A134" s="37"/>
      <c r="B134" s="38"/>
      <c r="C134" s="39"/>
      <c r="D134" s="199" t="s">
        <v>206</v>
      </c>
      <c r="E134" s="39"/>
      <c r="F134" s="200" t="s">
        <v>6598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206</v>
      </c>
      <c r="AU134" s="20" t="s">
        <v>82</v>
      </c>
    </row>
    <row r="135" spans="1:65" s="13" customFormat="1" ht="11.25">
      <c r="B135" s="201"/>
      <c r="C135" s="202"/>
      <c r="D135" s="194" t="s">
        <v>208</v>
      </c>
      <c r="E135" s="203" t="s">
        <v>19</v>
      </c>
      <c r="F135" s="204" t="s">
        <v>6593</v>
      </c>
      <c r="G135" s="202"/>
      <c r="H135" s="205">
        <v>196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208</v>
      </c>
      <c r="AU135" s="211" t="s">
        <v>82</v>
      </c>
      <c r="AV135" s="13" t="s">
        <v>82</v>
      </c>
      <c r="AW135" s="13" t="s">
        <v>34</v>
      </c>
      <c r="AX135" s="13" t="s">
        <v>80</v>
      </c>
      <c r="AY135" s="211" t="s">
        <v>191</v>
      </c>
    </row>
    <row r="136" spans="1:65" s="2" customFormat="1" ht="16.5" customHeight="1">
      <c r="A136" s="37"/>
      <c r="B136" s="38"/>
      <c r="C136" s="181" t="s">
        <v>272</v>
      </c>
      <c r="D136" s="181" t="s">
        <v>193</v>
      </c>
      <c r="E136" s="182" t="s">
        <v>6599</v>
      </c>
      <c r="F136" s="183" t="s">
        <v>6600</v>
      </c>
      <c r="G136" s="184" t="s">
        <v>196</v>
      </c>
      <c r="H136" s="185">
        <v>196</v>
      </c>
      <c r="I136" s="186"/>
      <c r="J136" s="187">
        <f>ROUND(I136*H136,2)</f>
        <v>0</v>
      </c>
      <c r="K136" s="183" t="s">
        <v>203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197</v>
      </c>
      <c r="AT136" s="192" t="s">
        <v>193</v>
      </c>
      <c r="AU136" s="192" t="s">
        <v>82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197</v>
      </c>
      <c r="BM136" s="192" t="s">
        <v>6601</v>
      </c>
    </row>
    <row r="137" spans="1:65" s="2" customFormat="1" ht="19.5">
      <c r="A137" s="37"/>
      <c r="B137" s="38"/>
      <c r="C137" s="39"/>
      <c r="D137" s="194" t="s">
        <v>199</v>
      </c>
      <c r="E137" s="39"/>
      <c r="F137" s="195" t="s">
        <v>6602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82</v>
      </c>
    </row>
    <row r="138" spans="1:65" s="2" customFormat="1" ht="11.25">
      <c r="A138" s="37"/>
      <c r="B138" s="38"/>
      <c r="C138" s="39"/>
      <c r="D138" s="199" t="s">
        <v>206</v>
      </c>
      <c r="E138" s="39"/>
      <c r="F138" s="200" t="s">
        <v>6603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206</v>
      </c>
      <c r="AU138" s="20" t="s">
        <v>82</v>
      </c>
    </row>
    <row r="139" spans="1:65" s="13" customFormat="1" ht="11.25">
      <c r="B139" s="201"/>
      <c r="C139" s="202"/>
      <c r="D139" s="194" t="s">
        <v>208</v>
      </c>
      <c r="E139" s="203" t="s">
        <v>19</v>
      </c>
      <c r="F139" s="204" t="s">
        <v>6593</v>
      </c>
      <c r="G139" s="202"/>
      <c r="H139" s="205">
        <v>196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208</v>
      </c>
      <c r="AU139" s="211" t="s">
        <v>82</v>
      </c>
      <c r="AV139" s="13" t="s">
        <v>82</v>
      </c>
      <c r="AW139" s="13" t="s">
        <v>34</v>
      </c>
      <c r="AX139" s="13" t="s">
        <v>80</v>
      </c>
      <c r="AY139" s="211" t="s">
        <v>191</v>
      </c>
    </row>
    <row r="140" spans="1:65" s="2" customFormat="1" ht="21.75" customHeight="1">
      <c r="A140" s="37"/>
      <c r="B140" s="38"/>
      <c r="C140" s="181" t="s">
        <v>279</v>
      </c>
      <c r="D140" s="181" t="s">
        <v>193</v>
      </c>
      <c r="E140" s="182" t="s">
        <v>231</v>
      </c>
      <c r="F140" s="183" t="s">
        <v>232</v>
      </c>
      <c r="G140" s="184" t="s">
        <v>202</v>
      </c>
      <c r="H140" s="185">
        <v>143.65</v>
      </c>
      <c r="I140" s="186"/>
      <c r="J140" s="187">
        <f>ROUND(I140*H140,2)</f>
        <v>0</v>
      </c>
      <c r="K140" s="183" t="s">
        <v>203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197</v>
      </c>
      <c r="AT140" s="192" t="s">
        <v>193</v>
      </c>
      <c r="AU140" s="192" t="s">
        <v>82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197</v>
      </c>
      <c r="BM140" s="192" t="s">
        <v>6604</v>
      </c>
    </row>
    <row r="141" spans="1:65" s="2" customFormat="1" ht="19.5">
      <c r="A141" s="37"/>
      <c r="B141" s="38"/>
      <c r="C141" s="39"/>
      <c r="D141" s="194" t="s">
        <v>199</v>
      </c>
      <c r="E141" s="39"/>
      <c r="F141" s="195" t="s">
        <v>234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82</v>
      </c>
    </row>
    <row r="142" spans="1:65" s="2" customFormat="1" ht="11.25">
      <c r="A142" s="37"/>
      <c r="B142" s="38"/>
      <c r="C142" s="39"/>
      <c r="D142" s="199" t="s">
        <v>206</v>
      </c>
      <c r="E142" s="39"/>
      <c r="F142" s="200" t="s">
        <v>235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206</v>
      </c>
      <c r="AU142" s="20" t="s">
        <v>82</v>
      </c>
    </row>
    <row r="143" spans="1:65" s="2" customFormat="1" ht="24.2" customHeight="1">
      <c r="A143" s="37"/>
      <c r="B143" s="38"/>
      <c r="C143" s="181" t="s">
        <v>287</v>
      </c>
      <c r="D143" s="181" t="s">
        <v>193</v>
      </c>
      <c r="E143" s="182" t="s">
        <v>240</v>
      </c>
      <c r="F143" s="183" t="s">
        <v>241</v>
      </c>
      <c r="G143" s="184" t="s">
        <v>202</v>
      </c>
      <c r="H143" s="185">
        <v>718.25</v>
      </c>
      <c r="I143" s="186"/>
      <c r="J143" s="187">
        <f>ROUND(I143*H143,2)</f>
        <v>0</v>
      </c>
      <c r="K143" s="183" t="s">
        <v>203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197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197</v>
      </c>
      <c r="BM143" s="192" t="s">
        <v>6605</v>
      </c>
    </row>
    <row r="144" spans="1:65" s="2" customFormat="1" ht="19.5">
      <c r="A144" s="37"/>
      <c r="B144" s="38"/>
      <c r="C144" s="39"/>
      <c r="D144" s="194" t="s">
        <v>199</v>
      </c>
      <c r="E144" s="39"/>
      <c r="F144" s="195" t="s">
        <v>243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1.25">
      <c r="A145" s="37"/>
      <c r="B145" s="38"/>
      <c r="C145" s="39"/>
      <c r="D145" s="199" t="s">
        <v>206</v>
      </c>
      <c r="E145" s="39"/>
      <c r="F145" s="200" t="s">
        <v>244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206</v>
      </c>
      <c r="AU145" s="20" t="s">
        <v>82</v>
      </c>
    </row>
    <row r="146" spans="1:65" s="13" customFormat="1" ht="11.25">
      <c r="B146" s="201"/>
      <c r="C146" s="202"/>
      <c r="D146" s="194" t="s">
        <v>208</v>
      </c>
      <c r="E146" s="203" t="s">
        <v>19</v>
      </c>
      <c r="F146" s="204" t="s">
        <v>6606</v>
      </c>
      <c r="G146" s="202"/>
      <c r="H146" s="205">
        <v>718.25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208</v>
      </c>
      <c r="AU146" s="211" t="s">
        <v>82</v>
      </c>
      <c r="AV146" s="13" t="s">
        <v>82</v>
      </c>
      <c r="AW146" s="13" t="s">
        <v>34</v>
      </c>
      <c r="AX146" s="13" t="s">
        <v>80</v>
      </c>
      <c r="AY146" s="211" t="s">
        <v>191</v>
      </c>
    </row>
    <row r="147" spans="1:65" s="2" customFormat="1" ht="16.5" customHeight="1">
      <c r="A147" s="37"/>
      <c r="B147" s="38"/>
      <c r="C147" s="181" t="s">
        <v>292</v>
      </c>
      <c r="D147" s="181" t="s">
        <v>193</v>
      </c>
      <c r="E147" s="182" t="s">
        <v>253</v>
      </c>
      <c r="F147" s="183" t="s">
        <v>254</v>
      </c>
      <c r="G147" s="184" t="s">
        <v>255</v>
      </c>
      <c r="H147" s="185">
        <v>237.78</v>
      </c>
      <c r="I147" s="186"/>
      <c r="J147" s="187">
        <f>ROUND(I147*H147,2)</f>
        <v>0</v>
      </c>
      <c r="K147" s="183" t="s">
        <v>203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197</v>
      </c>
      <c r="AT147" s="192" t="s">
        <v>193</v>
      </c>
      <c r="AU147" s="192" t="s">
        <v>82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197</v>
      </c>
      <c r="BM147" s="192" t="s">
        <v>6607</v>
      </c>
    </row>
    <row r="148" spans="1:65" s="2" customFormat="1" ht="19.5">
      <c r="A148" s="37"/>
      <c r="B148" s="38"/>
      <c r="C148" s="39"/>
      <c r="D148" s="194" t="s">
        <v>199</v>
      </c>
      <c r="E148" s="39"/>
      <c r="F148" s="195" t="s">
        <v>257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82</v>
      </c>
    </row>
    <row r="149" spans="1:65" s="2" customFormat="1" ht="11.25">
      <c r="A149" s="37"/>
      <c r="B149" s="38"/>
      <c r="C149" s="39"/>
      <c r="D149" s="199" t="s">
        <v>206</v>
      </c>
      <c r="E149" s="39"/>
      <c r="F149" s="200" t="s">
        <v>258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206</v>
      </c>
      <c r="AU149" s="20" t="s">
        <v>82</v>
      </c>
    </row>
    <row r="150" spans="1:65" s="2" customFormat="1" ht="16.5" customHeight="1">
      <c r="A150" s="37"/>
      <c r="B150" s="38"/>
      <c r="C150" s="181" t="s">
        <v>298</v>
      </c>
      <c r="D150" s="181" t="s">
        <v>193</v>
      </c>
      <c r="E150" s="182" t="s">
        <v>4984</v>
      </c>
      <c r="F150" s="183" t="s">
        <v>4985</v>
      </c>
      <c r="G150" s="184" t="s">
        <v>202</v>
      </c>
      <c r="H150" s="185">
        <v>132.1</v>
      </c>
      <c r="I150" s="186"/>
      <c r="J150" s="187">
        <f>ROUND(I150*H150,2)</f>
        <v>0</v>
      </c>
      <c r="K150" s="183" t="s">
        <v>203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197</v>
      </c>
      <c r="AT150" s="192" t="s">
        <v>193</v>
      </c>
      <c r="AU150" s="192" t="s">
        <v>82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197</v>
      </c>
      <c r="BM150" s="192" t="s">
        <v>6608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4987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82</v>
      </c>
    </row>
    <row r="152" spans="1:65" s="2" customFormat="1" ht="11.25">
      <c r="A152" s="37"/>
      <c r="B152" s="38"/>
      <c r="C152" s="39"/>
      <c r="D152" s="199" t="s">
        <v>206</v>
      </c>
      <c r="E152" s="39"/>
      <c r="F152" s="200" t="s">
        <v>6256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206</v>
      </c>
      <c r="AU152" s="20" t="s">
        <v>82</v>
      </c>
    </row>
    <row r="153" spans="1:65" s="2" customFormat="1" ht="16.5" customHeight="1">
      <c r="A153" s="37"/>
      <c r="B153" s="38"/>
      <c r="C153" s="181" t="s">
        <v>306</v>
      </c>
      <c r="D153" s="181" t="s">
        <v>193</v>
      </c>
      <c r="E153" s="182" t="s">
        <v>6609</v>
      </c>
      <c r="F153" s="183" t="s">
        <v>6610</v>
      </c>
      <c r="G153" s="184" t="s">
        <v>282</v>
      </c>
      <c r="H153" s="185">
        <v>77</v>
      </c>
      <c r="I153" s="186"/>
      <c r="J153" s="187">
        <f>ROUND(I153*H153,2)</f>
        <v>0</v>
      </c>
      <c r="K153" s="183" t="s">
        <v>203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197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197</v>
      </c>
      <c r="BM153" s="192" t="s">
        <v>6611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6612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11.25">
      <c r="A155" s="37"/>
      <c r="B155" s="38"/>
      <c r="C155" s="39"/>
      <c r="D155" s="199" t="s">
        <v>206</v>
      </c>
      <c r="E155" s="39"/>
      <c r="F155" s="200" t="s">
        <v>6613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206</v>
      </c>
      <c r="AU155" s="20" t="s">
        <v>82</v>
      </c>
    </row>
    <row r="156" spans="1:65" s="2" customFormat="1" ht="16.5" customHeight="1">
      <c r="A156" s="37"/>
      <c r="B156" s="38"/>
      <c r="C156" s="181" t="s">
        <v>313</v>
      </c>
      <c r="D156" s="181" t="s">
        <v>193</v>
      </c>
      <c r="E156" s="182" t="s">
        <v>6614</v>
      </c>
      <c r="F156" s="183" t="s">
        <v>6615</v>
      </c>
      <c r="G156" s="184" t="s">
        <v>282</v>
      </c>
      <c r="H156" s="185">
        <v>77</v>
      </c>
      <c r="I156" s="186"/>
      <c r="J156" s="187">
        <f>ROUND(I156*H156,2)</f>
        <v>0</v>
      </c>
      <c r="K156" s="183" t="s">
        <v>203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197</v>
      </c>
      <c r="AT156" s="192" t="s">
        <v>193</v>
      </c>
      <c r="AU156" s="192" t="s">
        <v>82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197</v>
      </c>
      <c r="BM156" s="192" t="s">
        <v>6616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6617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82</v>
      </c>
    </row>
    <row r="158" spans="1:65" s="2" customFormat="1" ht="11.25">
      <c r="A158" s="37"/>
      <c r="B158" s="38"/>
      <c r="C158" s="39"/>
      <c r="D158" s="199" t="s">
        <v>206</v>
      </c>
      <c r="E158" s="39"/>
      <c r="F158" s="200" t="s">
        <v>6618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206</v>
      </c>
      <c r="AU158" s="20" t="s">
        <v>82</v>
      </c>
    </row>
    <row r="159" spans="1:65" s="2" customFormat="1" ht="16.5" customHeight="1">
      <c r="A159" s="37"/>
      <c r="B159" s="38"/>
      <c r="C159" s="223" t="s">
        <v>320</v>
      </c>
      <c r="D159" s="223" t="s">
        <v>273</v>
      </c>
      <c r="E159" s="224" t="s">
        <v>6619</v>
      </c>
      <c r="F159" s="225" t="s">
        <v>6620</v>
      </c>
      <c r="G159" s="226" t="s">
        <v>2285</v>
      </c>
      <c r="H159" s="227">
        <v>4</v>
      </c>
      <c r="I159" s="228"/>
      <c r="J159" s="229">
        <f>ROUND(I159*H159,2)</f>
        <v>0</v>
      </c>
      <c r="K159" s="225" t="s">
        <v>203</v>
      </c>
      <c r="L159" s="230"/>
      <c r="M159" s="231" t="s">
        <v>19</v>
      </c>
      <c r="N159" s="232" t="s">
        <v>44</v>
      </c>
      <c r="O159" s="67"/>
      <c r="P159" s="190">
        <f>O159*H159</f>
        <v>0</v>
      </c>
      <c r="Q159" s="190">
        <v>1E-3</v>
      </c>
      <c r="R159" s="190">
        <f>Q159*H159</f>
        <v>4.0000000000000001E-3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239</v>
      </c>
      <c r="AT159" s="192" t="s">
        <v>273</v>
      </c>
      <c r="AU159" s="192" t="s">
        <v>82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197</v>
      </c>
      <c r="BM159" s="192" t="s">
        <v>6621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6620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82</v>
      </c>
    </row>
    <row r="161" spans="1:65" s="2" customFormat="1" ht="16.5" customHeight="1">
      <c r="A161" s="37"/>
      <c r="B161" s="38"/>
      <c r="C161" s="181" t="s">
        <v>7</v>
      </c>
      <c r="D161" s="181" t="s">
        <v>193</v>
      </c>
      <c r="E161" s="182" t="s">
        <v>6622</v>
      </c>
      <c r="F161" s="183" t="s">
        <v>6623</v>
      </c>
      <c r="G161" s="184" t="s">
        <v>282</v>
      </c>
      <c r="H161" s="185">
        <v>212</v>
      </c>
      <c r="I161" s="186"/>
      <c r="J161" s="187">
        <f>ROUND(I161*H161,2)</f>
        <v>0</v>
      </c>
      <c r="K161" s="183" t="s">
        <v>203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197</v>
      </c>
      <c r="AT161" s="192" t="s">
        <v>193</v>
      </c>
      <c r="AU161" s="192" t="s">
        <v>82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197</v>
      </c>
      <c r="BM161" s="192" t="s">
        <v>6624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6625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82</v>
      </c>
    </row>
    <row r="163" spans="1:65" s="2" customFormat="1" ht="11.25">
      <c r="A163" s="37"/>
      <c r="B163" s="38"/>
      <c r="C163" s="39"/>
      <c r="D163" s="199" t="s">
        <v>206</v>
      </c>
      <c r="E163" s="39"/>
      <c r="F163" s="200" t="s">
        <v>6626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206</v>
      </c>
      <c r="AU163" s="20" t="s">
        <v>82</v>
      </c>
    </row>
    <row r="164" spans="1:65" s="2" customFormat="1" ht="16.5" customHeight="1">
      <c r="A164" s="37"/>
      <c r="B164" s="38"/>
      <c r="C164" s="181" t="s">
        <v>334</v>
      </c>
      <c r="D164" s="181" t="s">
        <v>193</v>
      </c>
      <c r="E164" s="182" t="s">
        <v>6627</v>
      </c>
      <c r="F164" s="183" t="s">
        <v>6628</v>
      </c>
      <c r="G164" s="184" t="s">
        <v>282</v>
      </c>
      <c r="H164" s="185">
        <v>16</v>
      </c>
      <c r="I164" s="186"/>
      <c r="J164" s="187">
        <f>ROUND(I164*H164,2)</f>
        <v>0</v>
      </c>
      <c r="K164" s="183" t="s">
        <v>203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197</v>
      </c>
      <c r="AT164" s="192" t="s">
        <v>193</v>
      </c>
      <c r="AU164" s="192" t="s">
        <v>82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197</v>
      </c>
      <c r="BM164" s="192" t="s">
        <v>6629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6630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82</v>
      </c>
    </row>
    <row r="166" spans="1:65" s="2" customFormat="1" ht="11.25">
      <c r="A166" s="37"/>
      <c r="B166" s="38"/>
      <c r="C166" s="39"/>
      <c r="D166" s="199" t="s">
        <v>206</v>
      </c>
      <c r="E166" s="39"/>
      <c r="F166" s="200" t="s">
        <v>6631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206</v>
      </c>
      <c r="AU166" s="20" t="s">
        <v>82</v>
      </c>
    </row>
    <row r="167" spans="1:65" s="2" customFormat="1" ht="16.5" customHeight="1">
      <c r="A167" s="37"/>
      <c r="B167" s="38"/>
      <c r="C167" s="181" t="s">
        <v>340</v>
      </c>
      <c r="D167" s="181" t="s">
        <v>193</v>
      </c>
      <c r="E167" s="182" t="s">
        <v>6632</v>
      </c>
      <c r="F167" s="183" t="s">
        <v>6633</v>
      </c>
      <c r="G167" s="184" t="s">
        <v>282</v>
      </c>
      <c r="H167" s="185">
        <v>16</v>
      </c>
      <c r="I167" s="186"/>
      <c r="J167" s="187">
        <f>ROUND(I167*H167,2)</f>
        <v>0</v>
      </c>
      <c r="K167" s="183" t="s">
        <v>203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197</v>
      </c>
      <c r="AT167" s="192" t="s">
        <v>193</v>
      </c>
      <c r="AU167" s="192" t="s">
        <v>82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197</v>
      </c>
      <c r="BM167" s="192" t="s">
        <v>6634</v>
      </c>
    </row>
    <row r="168" spans="1:65" s="2" customFormat="1" ht="11.25">
      <c r="A168" s="37"/>
      <c r="B168" s="38"/>
      <c r="C168" s="39"/>
      <c r="D168" s="194" t="s">
        <v>199</v>
      </c>
      <c r="E168" s="39"/>
      <c r="F168" s="195" t="s">
        <v>6635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82</v>
      </c>
    </row>
    <row r="169" spans="1:65" s="2" customFormat="1" ht="11.25">
      <c r="A169" s="37"/>
      <c r="B169" s="38"/>
      <c r="C169" s="39"/>
      <c r="D169" s="199" t="s">
        <v>206</v>
      </c>
      <c r="E169" s="39"/>
      <c r="F169" s="200" t="s">
        <v>6636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206</v>
      </c>
      <c r="AU169" s="20" t="s">
        <v>82</v>
      </c>
    </row>
    <row r="170" spans="1:65" s="2" customFormat="1" ht="16.5" customHeight="1">
      <c r="A170" s="37"/>
      <c r="B170" s="38"/>
      <c r="C170" s="223" t="s">
        <v>348</v>
      </c>
      <c r="D170" s="223" t="s">
        <v>273</v>
      </c>
      <c r="E170" s="224" t="s">
        <v>6637</v>
      </c>
      <c r="F170" s="225" t="s">
        <v>6638</v>
      </c>
      <c r="G170" s="226" t="s">
        <v>255</v>
      </c>
      <c r="H170" s="227">
        <v>6</v>
      </c>
      <c r="I170" s="228"/>
      <c r="J170" s="229">
        <f>ROUND(I170*H170,2)</f>
        <v>0</v>
      </c>
      <c r="K170" s="225" t="s">
        <v>203</v>
      </c>
      <c r="L170" s="230"/>
      <c r="M170" s="231" t="s">
        <v>19</v>
      </c>
      <c r="N170" s="232" t="s">
        <v>44</v>
      </c>
      <c r="O170" s="67"/>
      <c r="P170" s="190">
        <f>O170*H170</f>
        <v>0</v>
      </c>
      <c r="Q170" s="190">
        <v>1</v>
      </c>
      <c r="R170" s="190">
        <f>Q170*H170</f>
        <v>6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239</v>
      </c>
      <c r="AT170" s="192" t="s">
        <v>273</v>
      </c>
      <c r="AU170" s="192" t="s">
        <v>82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197</v>
      </c>
      <c r="BM170" s="192" t="s">
        <v>6639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6638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82</v>
      </c>
    </row>
    <row r="172" spans="1:65" s="13" customFormat="1" ht="11.25">
      <c r="B172" s="201"/>
      <c r="C172" s="202"/>
      <c r="D172" s="194" t="s">
        <v>208</v>
      </c>
      <c r="E172" s="203" t="s">
        <v>19</v>
      </c>
      <c r="F172" s="204" t="s">
        <v>6640</v>
      </c>
      <c r="G172" s="202"/>
      <c r="H172" s="205">
        <v>6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208</v>
      </c>
      <c r="AU172" s="211" t="s">
        <v>82</v>
      </c>
      <c r="AV172" s="13" t="s">
        <v>82</v>
      </c>
      <c r="AW172" s="13" t="s">
        <v>34</v>
      </c>
      <c r="AX172" s="13" t="s">
        <v>80</v>
      </c>
      <c r="AY172" s="211" t="s">
        <v>191</v>
      </c>
    </row>
    <row r="173" spans="1:65" s="2" customFormat="1" ht="16.5" customHeight="1">
      <c r="A173" s="37"/>
      <c r="B173" s="38"/>
      <c r="C173" s="181" t="s">
        <v>356</v>
      </c>
      <c r="D173" s="181" t="s">
        <v>193</v>
      </c>
      <c r="E173" s="182" t="s">
        <v>6641</v>
      </c>
      <c r="F173" s="183" t="s">
        <v>6642</v>
      </c>
      <c r="G173" s="184" t="s">
        <v>282</v>
      </c>
      <c r="H173" s="185">
        <v>16</v>
      </c>
      <c r="I173" s="186"/>
      <c r="J173" s="187">
        <f>ROUND(I173*H173,2)</f>
        <v>0</v>
      </c>
      <c r="K173" s="183" t="s">
        <v>203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197</v>
      </c>
      <c r="AT173" s="192" t="s">
        <v>193</v>
      </c>
      <c r="AU173" s="192" t="s">
        <v>82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197</v>
      </c>
      <c r="BM173" s="192" t="s">
        <v>6643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6644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82</v>
      </c>
    </row>
    <row r="175" spans="1:65" s="2" customFormat="1" ht="11.25">
      <c r="A175" s="37"/>
      <c r="B175" s="38"/>
      <c r="C175" s="39"/>
      <c r="D175" s="199" t="s">
        <v>206</v>
      </c>
      <c r="E175" s="39"/>
      <c r="F175" s="200" t="s">
        <v>6645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206</v>
      </c>
      <c r="AU175" s="20" t="s">
        <v>82</v>
      </c>
    </row>
    <row r="176" spans="1:65" s="2" customFormat="1" ht="16.5" customHeight="1">
      <c r="A176" s="37"/>
      <c r="B176" s="38"/>
      <c r="C176" s="223" t="s">
        <v>363</v>
      </c>
      <c r="D176" s="223" t="s">
        <v>273</v>
      </c>
      <c r="E176" s="224" t="s">
        <v>6646</v>
      </c>
      <c r="F176" s="225" t="s">
        <v>6647</v>
      </c>
      <c r="G176" s="226" t="s">
        <v>282</v>
      </c>
      <c r="H176" s="227">
        <v>18.399999999999999</v>
      </c>
      <c r="I176" s="228"/>
      <c r="J176" s="229">
        <f>ROUND(I176*H176,2)</f>
        <v>0</v>
      </c>
      <c r="K176" s="225" t="s">
        <v>19</v>
      </c>
      <c r="L176" s="230"/>
      <c r="M176" s="231" t="s">
        <v>19</v>
      </c>
      <c r="N176" s="232" t="s">
        <v>44</v>
      </c>
      <c r="O176" s="67"/>
      <c r="P176" s="190">
        <f>O176*H176</f>
        <v>0</v>
      </c>
      <c r="Q176" s="190">
        <v>8.0000000000000007E-5</v>
      </c>
      <c r="R176" s="190">
        <f>Q176*H176</f>
        <v>1.472E-3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239</v>
      </c>
      <c r="AT176" s="192" t="s">
        <v>273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6648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6647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13" customFormat="1" ht="11.25">
      <c r="B178" s="201"/>
      <c r="C178" s="202"/>
      <c r="D178" s="194" t="s">
        <v>208</v>
      </c>
      <c r="E178" s="203" t="s">
        <v>19</v>
      </c>
      <c r="F178" s="204" t="s">
        <v>6649</v>
      </c>
      <c r="G178" s="202"/>
      <c r="H178" s="205">
        <v>18.399999999999999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208</v>
      </c>
      <c r="AU178" s="211" t="s">
        <v>82</v>
      </c>
      <c r="AV178" s="13" t="s">
        <v>82</v>
      </c>
      <c r="AW178" s="13" t="s">
        <v>34</v>
      </c>
      <c r="AX178" s="13" t="s">
        <v>80</v>
      </c>
      <c r="AY178" s="211" t="s">
        <v>191</v>
      </c>
    </row>
    <row r="179" spans="1:65" s="12" customFormat="1" ht="22.9" customHeight="1">
      <c r="B179" s="165"/>
      <c r="C179" s="166"/>
      <c r="D179" s="167" t="s">
        <v>72</v>
      </c>
      <c r="E179" s="179" t="s">
        <v>96</v>
      </c>
      <c r="F179" s="179" t="s">
        <v>347</v>
      </c>
      <c r="G179" s="166"/>
      <c r="H179" s="166"/>
      <c r="I179" s="169"/>
      <c r="J179" s="180">
        <f>BK179</f>
        <v>0</v>
      </c>
      <c r="K179" s="166"/>
      <c r="L179" s="171"/>
      <c r="M179" s="172"/>
      <c r="N179" s="173"/>
      <c r="O179" s="173"/>
      <c r="P179" s="174">
        <f>SUM(P180:P184)</f>
        <v>0</v>
      </c>
      <c r="Q179" s="173"/>
      <c r="R179" s="174">
        <f>SUM(R180:R184)</f>
        <v>5.1178400000000002</v>
      </c>
      <c r="S179" s="173"/>
      <c r="T179" s="175">
        <f>SUM(T180:T184)</f>
        <v>0</v>
      </c>
      <c r="AR179" s="176" t="s">
        <v>80</v>
      </c>
      <c r="AT179" s="177" t="s">
        <v>72</v>
      </c>
      <c r="AU179" s="177" t="s">
        <v>80</v>
      </c>
      <c r="AY179" s="176" t="s">
        <v>191</v>
      </c>
      <c r="BK179" s="178">
        <f>SUM(BK180:BK184)</f>
        <v>0</v>
      </c>
    </row>
    <row r="180" spans="1:65" s="2" customFormat="1" ht="16.5" customHeight="1">
      <c r="A180" s="37"/>
      <c r="B180" s="38"/>
      <c r="C180" s="181" t="s">
        <v>370</v>
      </c>
      <c r="D180" s="181" t="s">
        <v>193</v>
      </c>
      <c r="E180" s="182" t="s">
        <v>6650</v>
      </c>
      <c r="F180" s="183" t="s">
        <v>6651</v>
      </c>
      <c r="G180" s="184" t="s">
        <v>196</v>
      </c>
      <c r="H180" s="185">
        <v>38</v>
      </c>
      <c r="I180" s="186"/>
      <c r="J180" s="187">
        <f>ROUND(I180*H180,2)</f>
        <v>0</v>
      </c>
      <c r="K180" s="183" t="s">
        <v>203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8.2659999999999997E-2</v>
      </c>
      <c r="R180" s="190">
        <f>Q180*H180</f>
        <v>3.1410800000000001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197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6652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6653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1.25">
      <c r="A182" s="37"/>
      <c r="B182" s="38"/>
      <c r="C182" s="39"/>
      <c r="D182" s="199" t="s">
        <v>206</v>
      </c>
      <c r="E182" s="39"/>
      <c r="F182" s="200" t="s">
        <v>6654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206</v>
      </c>
      <c r="AU182" s="20" t="s">
        <v>82</v>
      </c>
    </row>
    <row r="183" spans="1:65" s="2" customFormat="1" ht="16.5" customHeight="1">
      <c r="A183" s="37"/>
      <c r="B183" s="38"/>
      <c r="C183" s="223" t="s">
        <v>377</v>
      </c>
      <c r="D183" s="223" t="s">
        <v>273</v>
      </c>
      <c r="E183" s="224" t="s">
        <v>6655</v>
      </c>
      <c r="F183" s="225" t="s">
        <v>6656</v>
      </c>
      <c r="G183" s="226" t="s">
        <v>196</v>
      </c>
      <c r="H183" s="227">
        <v>38.76</v>
      </c>
      <c r="I183" s="228"/>
      <c r="J183" s="229">
        <f>ROUND(I183*H183,2)</f>
        <v>0</v>
      </c>
      <c r="K183" s="225" t="s">
        <v>203</v>
      </c>
      <c r="L183" s="230"/>
      <c r="M183" s="231" t="s">
        <v>19</v>
      </c>
      <c r="N183" s="232" t="s">
        <v>44</v>
      </c>
      <c r="O183" s="67"/>
      <c r="P183" s="190">
        <f>O183*H183</f>
        <v>0</v>
      </c>
      <c r="Q183" s="190">
        <v>5.0999999999999997E-2</v>
      </c>
      <c r="R183" s="190">
        <f>Q183*H183</f>
        <v>1.9767599999999999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239</v>
      </c>
      <c r="AT183" s="192" t="s">
        <v>273</v>
      </c>
      <c r="AU183" s="192" t="s">
        <v>82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197</v>
      </c>
      <c r="BM183" s="192" t="s">
        <v>6657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6656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82</v>
      </c>
    </row>
    <row r="185" spans="1:65" s="12" customFormat="1" ht="22.9" customHeight="1">
      <c r="B185" s="165"/>
      <c r="C185" s="166"/>
      <c r="D185" s="167" t="s">
        <v>72</v>
      </c>
      <c r="E185" s="179" t="s">
        <v>197</v>
      </c>
      <c r="F185" s="179" t="s">
        <v>498</v>
      </c>
      <c r="G185" s="166"/>
      <c r="H185" s="166"/>
      <c r="I185" s="169"/>
      <c r="J185" s="180">
        <f>BK185</f>
        <v>0</v>
      </c>
      <c r="K185" s="166"/>
      <c r="L185" s="171"/>
      <c r="M185" s="172"/>
      <c r="N185" s="173"/>
      <c r="O185" s="173"/>
      <c r="P185" s="174">
        <f>SUM(P186:P189)</f>
        <v>0</v>
      </c>
      <c r="Q185" s="173"/>
      <c r="R185" s="174">
        <f>SUM(R186:R189)</f>
        <v>5.8856000000000002</v>
      </c>
      <c r="S185" s="173"/>
      <c r="T185" s="175">
        <f>SUM(T186:T189)</f>
        <v>0</v>
      </c>
      <c r="AR185" s="176" t="s">
        <v>80</v>
      </c>
      <c r="AT185" s="177" t="s">
        <v>72</v>
      </c>
      <c r="AU185" s="177" t="s">
        <v>80</v>
      </c>
      <c r="AY185" s="176" t="s">
        <v>191</v>
      </c>
      <c r="BK185" s="178">
        <f>SUM(BK186:BK189)</f>
        <v>0</v>
      </c>
    </row>
    <row r="186" spans="1:65" s="2" customFormat="1" ht="16.5" customHeight="1">
      <c r="A186" s="37"/>
      <c r="B186" s="38"/>
      <c r="C186" s="181" t="s">
        <v>384</v>
      </c>
      <c r="D186" s="181" t="s">
        <v>193</v>
      </c>
      <c r="E186" s="182" t="s">
        <v>6658</v>
      </c>
      <c r="F186" s="183" t="s">
        <v>6659</v>
      </c>
      <c r="G186" s="184" t="s">
        <v>301</v>
      </c>
      <c r="H186" s="185">
        <v>14</v>
      </c>
      <c r="I186" s="186"/>
      <c r="J186" s="187">
        <f>ROUND(I186*H186,2)</f>
        <v>0</v>
      </c>
      <c r="K186" s="183" t="s">
        <v>203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0.4204</v>
      </c>
      <c r="R186" s="190">
        <f>Q186*H186</f>
        <v>5.8856000000000002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197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197</v>
      </c>
      <c r="BM186" s="192" t="s">
        <v>6660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6661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1.25">
      <c r="A188" s="37"/>
      <c r="B188" s="38"/>
      <c r="C188" s="39"/>
      <c r="D188" s="199" t="s">
        <v>206</v>
      </c>
      <c r="E188" s="39"/>
      <c r="F188" s="200" t="s">
        <v>6662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206</v>
      </c>
      <c r="AU188" s="20" t="s">
        <v>82</v>
      </c>
    </row>
    <row r="189" spans="1:65" s="2" customFormat="1" ht="29.25">
      <c r="A189" s="37"/>
      <c r="B189" s="38"/>
      <c r="C189" s="39"/>
      <c r="D189" s="194" t="s">
        <v>402</v>
      </c>
      <c r="E189" s="39"/>
      <c r="F189" s="243" t="s">
        <v>6663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402</v>
      </c>
      <c r="AU189" s="20" t="s">
        <v>82</v>
      </c>
    </row>
    <row r="190" spans="1:65" s="12" customFormat="1" ht="22.9" customHeight="1">
      <c r="B190" s="165"/>
      <c r="C190" s="166"/>
      <c r="D190" s="167" t="s">
        <v>72</v>
      </c>
      <c r="E190" s="179" t="s">
        <v>216</v>
      </c>
      <c r="F190" s="179" t="s">
        <v>6664</v>
      </c>
      <c r="G190" s="166"/>
      <c r="H190" s="166"/>
      <c r="I190" s="169"/>
      <c r="J190" s="180">
        <f>BK190</f>
        <v>0</v>
      </c>
      <c r="K190" s="166"/>
      <c r="L190" s="171"/>
      <c r="M190" s="172"/>
      <c r="N190" s="173"/>
      <c r="O190" s="173"/>
      <c r="P190" s="174">
        <f>SUM(P191:P226)</f>
        <v>0</v>
      </c>
      <c r="Q190" s="173"/>
      <c r="R190" s="174">
        <f>SUM(R191:R226)</f>
        <v>225.7647</v>
      </c>
      <c r="S190" s="173"/>
      <c r="T190" s="175">
        <f>SUM(T191:T226)</f>
        <v>0</v>
      </c>
      <c r="AR190" s="176" t="s">
        <v>80</v>
      </c>
      <c r="AT190" s="177" t="s">
        <v>72</v>
      </c>
      <c r="AU190" s="177" t="s">
        <v>80</v>
      </c>
      <c r="AY190" s="176" t="s">
        <v>191</v>
      </c>
      <c r="BK190" s="178">
        <f>SUM(BK191:BK226)</f>
        <v>0</v>
      </c>
    </row>
    <row r="191" spans="1:65" s="2" customFormat="1" ht="16.5" customHeight="1">
      <c r="A191" s="37"/>
      <c r="B191" s="38"/>
      <c r="C191" s="181" t="s">
        <v>391</v>
      </c>
      <c r="D191" s="181" t="s">
        <v>193</v>
      </c>
      <c r="E191" s="182" t="s">
        <v>6665</v>
      </c>
      <c r="F191" s="183" t="s">
        <v>6666</v>
      </c>
      <c r="G191" s="184" t="s">
        <v>282</v>
      </c>
      <c r="H191" s="185">
        <v>42</v>
      </c>
      <c r="I191" s="186"/>
      <c r="J191" s="187">
        <f>ROUND(I191*H191,2)</f>
        <v>0</v>
      </c>
      <c r="K191" s="183" t="s">
        <v>203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0.34499999999999997</v>
      </c>
      <c r="R191" s="190">
        <f>Q191*H191</f>
        <v>14.489999999999998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197</v>
      </c>
      <c r="AT191" s="192" t="s">
        <v>193</v>
      </c>
      <c r="AU191" s="192" t="s">
        <v>82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197</v>
      </c>
      <c r="BM191" s="192" t="s">
        <v>6667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6668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82</v>
      </c>
    </row>
    <row r="193" spans="1:65" s="2" customFormat="1" ht="11.25">
      <c r="A193" s="37"/>
      <c r="B193" s="38"/>
      <c r="C193" s="39"/>
      <c r="D193" s="199" t="s">
        <v>206</v>
      </c>
      <c r="E193" s="39"/>
      <c r="F193" s="200" t="s">
        <v>6669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206</v>
      </c>
      <c r="AU193" s="20" t="s">
        <v>82</v>
      </c>
    </row>
    <row r="194" spans="1:65" s="2" customFormat="1" ht="16.5" customHeight="1">
      <c r="A194" s="37"/>
      <c r="B194" s="38"/>
      <c r="C194" s="181" t="s">
        <v>397</v>
      </c>
      <c r="D194" s="181" t="s">
        <v>193</v>
      </c>
      <c r="E194" s="182" t="s">
        <v>6670</v>
      </c>
      <c r="F194" s="183" t="s">
        <v>6671</v>
      </c>
      <c r="G194" s="184" t="s">
        <v>282</v>
      </c>
      <c r="H194" s="185">
        <v>170</v>
      </c>
      <c r="I194" s="186"/>
      <c r="J194" s="187">
        <f>ROUND(I194*H194,2)</f>
        <v>0</v>
      </c>
      <c r="K194" s="183" t="s">
        <v>203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0.46</v>
      </c>
      <c r="R194" s="190">
        <f>Q194*H194</f>
        <v>78.2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197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197</v>
      </c>
      <c r="BM194" s="192" t="s">
        <v>6672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6673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2" customFormat="1" ht="11.25">
      <c r="A196" s="37"/>
      <c r="B196" s="38"/>
      <c r="C196" s="39"/>
      <c r="D196" s="199" t="s">
        <v>206</v>
      </c>
      <c r="E196" s="39"/>
      <c r="F196" s="200" t="s">
        <v>6674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206</v>
      </c>
      <c r="AU196" s="20" t="s">
        <v>82</v>
      </c>
    </row>
    <row r="197" spans="1:65" s="2" customFormat="1" ht="16.5" customHeight="1">
      <c r="A197" s="37"/>
      <c r="B197" s="38"/>
      <c r="C197" s="181" t="s">
        <v>405</v>
      </c>
      <c r="D197" s="181" t="s">
        <v>193</v>
      </c>
      <c r="E197" s="182" t="s">
        <v>6675</v>
      </c>
      <c r="F197" s="183" t="s">
        <v>6676</v>
      </c>
      <c r="G197" s="184" t="s">
        <v>282</v>
      </c>
      <c r="H197" s="185">
        <v>36</v>
      </c>
      <c r="I197" s="186"/>
      <c r="J197" s="187">
        <f>ROUND(I197*H197,2)</f>
        <v>0</v>
      </c>
      <c r="K197" s="183" t="s">
        <v>203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0.30651</v>
      </c>
      <c r="R197" s="190">
        <f>Q197*H197</f>
        <v>11.03436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197</v>
      </c>
      <c r="AT197" s="192" t="s">
        <v>193</v>
      </c>
      <c r="AU197" s="192" t="s">
        <v>82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197</v>
      </c>
      <c r="BM197" s="192" t="s">
        <v>6677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6678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82</v>
      </c>
    </row>
    <row r="199" spans="1:65" s="2" customFormat="1" ht="11.25">
      <c r="A199" s="37"/>
      <c r="B199" s="38"/>
      <c r="C199" s="39"/>
      <c r="D199" s="199" t="s">
        <v>206</v>
      </c>
      <c r="E199" s="39"/>
      <c r="F199" s="200" t="s">
        <v>6679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206</v>
      </c>
      <c r="AU199" s="20" t="s">
        <v>82</v>
      </c>
    </row>
    <row r="200" spans="1:65" s="2" customFormat="1" ht="16.5" customHeight="1">
      <c r="A200" s="37"/>
      <c r="B200" s="38"/>
      <c r="C200" s="181" t="s">
        <v>413</v>
      </c>
      <c r="D200" s="181" t="s">
        <v>193</v>
      </c>
      <c r="E200" s="182" t="s">
        <v>6680</v>
      </c>
      <c r="F200" s="183" t="s">
        <v>6681</v>
      </c>
      <c r="G200" s="184" t="s">
        <v>282</v>
      </c>
      <c r="H200" s="185">
        <v>170</v>
      </c>
      <c r="I200" s="186"/>
      <c r="J200" s="187">
        <f>ROUND(I200*H200,2)</f>
        <v>0</v>
      </c>
      <c r="K200" s="183" t="s">
        <v>203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0.33206000000000002</v>
      </c>
      <c r="R200" s="190">
        <f>Q200*H200</f>
        <v>56.450200000000002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197</v>
      </c>
      <c r="AT200" s="192" t="s">
        <v>193</v>
      </c>
      <c r="AU200" s="192" t="s">
        <v>82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197</v>
      </c>
      <c r="BM200" s="192" t="s">
        <v>6682</v>
      </c>
    </row>
    <row r="201" spans="1:65" s="2" customFormat="1" ht="11.25">
      <c r="A201" s="37"/>
      <c r="B201" s="38"/>
      <c r="C201" s="39"/>
      <c r="D201" s="194" t="s">
        <v>199</v>
      </c>
      <c r="E201" s="39"/>
      <c r="F201" s="195" t="s">
        <v>6683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82</v>
      </c>
    </row>
    <row r="202" spans="1:65" s="2" customFormat="1" ht="11.25">
      <c r="A202" s="37"/>
      <c r="B202" s="38"/>
      <c r="C202" s="39"/>
      <c r="D202" s="199" t="s">
        <v>206</v>
      </c>
      <c r="E202" s="39"/>
      <c r="F202" s="200" t="s">
        <v>6684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206</v>
      </c>
      <c r="AU202" s="20" t="s">
        <v>82</v>
      </c>
    </row>
    <row r="203" spans="1:65" s="2" customFormat="1" ht="16.5" customHeight="1">
      <c r="A203" s="37"/>
      <c r="B203" s="38"/>
      <c r="C203" s="181" t="s">
        <v>420</v>
      </c>
      <c r="D203" s="181" t="s">
        <v>193</v>
      </c>
      <c r="E203" s="182" t="s">
        <v>6685</v>
      </c>
      <c r="F203" s="183" t="s">
        <v>6686</v>
      </c>
      <c r="G203" s="184" t="s">
        <v>282</v>
      </c>
      <c r="H203" s="185">
        <v>231</v>
      </c>
      <c r="I203" s="186"/>
      <c r="J203" s="187">
        <f>ROUND(I203*H203,2)</f>
        <v>0</v>
      </c>
      <c r="K203" s="183" t="s">
        <v>203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3.4000000000000002E-4</v>
      </c>
      <c r="R203" s="190">
        <f>Q203*H203</f>
        <v>7.8539999999999999E-2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197</v>
      </c>
      <c r="AT203" s="192" t="s">
        <v>193</v>
      </c>
      <c r="AU203" s="192" t="s">
        <v>82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197</v>
      </c>
      <c r="BM203" s="192" t="s">
        <v>6687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6688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82</v>
      </c>
    </row>
    <row r="205" spans="1:65" s="2" customFormat="1" ht="11.25">
      <c r="A205" s="37"/>
      <c r="B205" s="38"/>
      <c r="C205" s="39"/>
      <c r="D205" s="199" t="s">
        <v>206</v>
      </c>
      <c r="E205" s="39"/>
      <c r="F205" s="200" t="s">
        <v>6689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206</v>
      </c>
      <c r="AU205" s="20" t="s">
        <v>82</v>
      </c>
    </row>
    <row r="206" spans="1:65" s="2" customFormat="1" ht="16.5" customHeight="1">
      <c r="A206" s="37"/>
      <c r="B206" s="38"/>
      <c r="C206" s="181" t="s">
        <v>427</v>
      </c>
      <c r="D206" s="181" t="s">
        <v>193</v>
      </c>
      <c r="E206" s="182" t="s">
        <v>6690</v>
      </c>
      <c r="F206" s="183" t="s">
        <v>6691</v>
      </c>
      <c r="G206" s="184" t="s">
        <v>282</v>
      </c>
      <c r="H206" s="185">
        <v>231</v>
      </c>
      <c r="I206" s="186"/>
      <c r="J206" s="187">
        <f>ROUND(I206*H206,2)</f>
        <v>0</v>
      </c>
      <c r="K206" s="183" t="s">
        <v>203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6.0999999999999997E-4</v>
      </c>
      <c r="R206" s="190">
        <f>Q206*H206</f>
        <v>0.14091000000000001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197</v>
      </c>
      <c r="AT206" s="192" t="s">
        <v>193</v>
      </c>
      <c r="AU206" s="192" t="s">
        <v>82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197</v>
      </c>
      <c r="BM206" s="192" t="s">
        <v>6692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6693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82</v>
      </c>
    </row>
    <row r="208" spans="1:65" s="2" customFormat="1" ht="11.25">
      <c r="A208" s="37"/>
      <c r="B208" s="38"/>
      <c r="C208" s="39"/>
      <c r="D208" s="199" t="s">
        <v>206</v>
      </c>
      <c r="E208" s="39"/>
      <c r="F208" s="200" t="s">
        <v>6694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206</v>
      </c>
      <c r="AU208" s="20" t="s">
        <v>82</v>
      </c>
    </row>
    <row r="209" spans="1:65" s="2" customFormat="1" ht="21.75" customHeight="1">
      <c r="A209" s="37"/>
      <c r="B209" s="38"/>
      <c r="C209" s="181" t="s">
        <v>434</v>
      </c>
      <c r="D209" s="181" t="s">
        <v>193</v>
      </c>
      <c r="E209" s="182" t="s">
        <v>6695</v>
      </c>
      <c r="F209" s="183" t="s">
        <v>6696</v>
      </c>
      <c r="G209" s="184" t="s">
        <v>282</v>
      </c>
      <c r="H209" s="185">
        <v>36</v>
      </c>
      <c r="I209" s="186"/>
      <c r="J209" s="187">
        <f>ROUND(I209*H209,2)</f>
        <v>0</v>
      </c>
      <c r="K209" s="183" t="s">
        <v>203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0.10373</v>
      </c>
      <c r="R209" s="190">
        <f>Q209*H209</f>
        <v>3.73428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197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197</v>
      </c>
      <c r="BM209" s="192" t="s">
        <v>6697</v>
      </c>
    </row>
    <row r="210" spans="1:65" s="2" customFormat="1" ht="19.5">
      <c r="A210" s="37"/>
      <c r="B210" s="38"/>
      <c r="C210" s="39"/>
      <c r="D210" s="194" t="s">
        <v>199</v>
      </c>
      <c r="E210" s="39"/>
      <c r="F210" s="195" t="s">
        <v>6698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2" customFormat="1" ht="11.25">
      <c r="A211" s="37"/>
      <c r="B211" s="38"/>
      <c r="C211" s="39"/>
      <c r="D211" s="199" t="s">
        <v>206</v>
      </c>
      <c r="E211" s="39"/>
      <c r="F211" s="200" t="s">
        <v>6699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206</v>
      </c>
      <c r="AU211" s="20" t="s">
        <v>82</v>
      </c>
    </row>
    <row r="212" spans="1:65" s="2" customFormat="1" ht="21.75" customHeight="1">
      <c r="A212" s="37"/>
      <c r="B212" s="38"/>
      <c r="C212" s="181" t="s">
        <v>441</v>
      </c>
      <c r="D212" s="181" t="s">
        <v>193</v>
      </c>
      <c r="E212" s="182" t="s">
        <v>6700</v>
      </c>
      <c r="F212" s="183" t="s">
        <v>6701</v>
      </c>
      <c r="G212" s="184" t="s">
        <v>282</v>
      </c>
      <c r="H212" s="185">
        <v>195</v>
      </c>
      <c r="I212" s="186"/>
      <c r="J212" s="187">
        <f>ROUND(I212*H212,2)</f>
        <v>0</v>
      </c>
      <c r="K212" s="183" t="s">
        <v>203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0.10373</v>
      </c>
      <c r="R212" s="190">
        <f>Q212*H212</f>
        <v>20.227350000000001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197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197</v>
      </c>
      <c r="BM212" s="192" t="s">
        <v>6702</v>
      </c>
    </row>
    <row r="213" spans="1:65" s="2" customFormat="1" ht="19.5">
      <c r="A213" s="37"/>
      <c r="B213" s="38"/>
      <c r="C213" s="39"/>
      <c r="D213" s="194" t="s">
        <v>199</v>
      </c>
      <c r="E213" s="39"/>
      <c r="F213" s="195" t="s">
        <v>6703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1.25">
      <c r="A214" s="37"/>
      <c r="B214" s="38"/>
      <c r="C214" s="39"/>
      <c r="D214" s="199" t="s">
        <v>206</v>
      </c>
      <c r="E214" s="39"/>
      <c r="F214" s="200" t="s">
        <v>6704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206</v>
      </c>
      <c r="AU214" s="20" t="s">
        <v>82</v>
      </c>
    </row>
    <row r="215" spans="1:65" s="2" customFormat="1" ht="16.5" customHeight="1">
      <c r="A215" s="37"/>
      <c r="B215" s="38"/>
      <c r="C215" s="181" t="s">
        <v>448</v>
      </c>
      <c r="D215" s="181" t="s">
        <v>193</v>
      </c>
      <c r="E215" s="182" t="s">
        <v>6705</v>
      </c>
      <c r="F215" s="183" t="s">
        <v>6706</v>
      </c>
      <c r="G215" s="184" t="s">
        <v>282</v>
      </c>
      <c r="H215" s="185">
        <v>36</v>
      </c>
      <c r="I215" s="186"/>
      <c r="J215" s="187">
        <f>ROUND(I215*H215,2)</f>
        <v>0</v>
      </c>
      <c r="K215" s="183" t="s">
        <v>203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0.12966</v>
      </c>
      <c r="R215" s="190">
        <f>Q215*H215</f>
        <v>4.6677599999999995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197</v>
      </c>
      <c r="AT215" s="192" t="s">
        <v>193</v>
      </c>
      <c r="AU215" s="192" t="s">
        <v>82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197</v>
      </c>
      <c r="BM215" s="192" t="s">
        <v>6707</v>
      </c>
    </row>
    <row r="216" spans="1:65" s="2" customFormat="1" ht="19.5">
      <c r="A216" s="37"/>
      <c r="B216" s="38"/>
      <c r="C216" s="39"/>
      <c r="D216" s="194" t="s">
        <v>199</v>
      </c>
      <c r="E216" s="39"/>
      <c r="F216" s="195" t="s">
        <v>6708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82</v>
      </c>
    </row>
    <row r="217" spans="1:65" s="2" customFormat="1" ht="11.25">
      <c r="A217" s="37"/>
      <c r="B217" s="38"/>
      <c r="C217" s="39"/>
      <c r="D217" s="199" t="s">
        <v>206</v>
      </c>
      <c r="E217" s="39"/>
      <c r="F217" s="200" t="s">
        <v>6709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206</v>
      </c>
      <c r="AU217" s="20" t="s">
        <v>82</v>
      </c>
    </row>
    <row r="218" spans="1:65" s="2" customFormat="1" ht="16.5" customHeight="1">
      <c r="A218" s="37"/>
      <c r="B218" s="38"/>
      <c r="C218" s="181" t="s">
        <v>455</v>
      </c>
      <c r="D218" s="181" t="s">
        <v>193</v>
      </c>
      <c r="E218" s="182" t="s">
        <v>6710</v>
      </c>
      <c r="F218" s="183" t="s">
        <v>6711</v>
      </c>
      <c r="G218" s="184" t="s">
        <v>282</v>
      </c>
      <c r="H218" s="185">
        <v>195</v>
      </c>
      <c r="I218" s="186"/>
      <c r="J218" s="187">
        <f>ROUND(I218*H218,2)</f>
        <v>0</v>
      </c>
      <c r="K218" s="183" t="s">
        <v>203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0.18151999999999999</v>
      </c>
      <c r="R218" s="190">
        <f>Q218*H218</f>
        <v>35.3964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197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197</v>
      </c>
      <c r="BM218" s="192" t="s">
        <v>6712</v>
      </c>
    </row>
    <row r="219" spans="1:65" s="2" customFormat="1" ht="19.5">
      <c r="A219" s="37"/>
      <c r="B219" s="38"/>
      <c r="C219" s="39"/>
      <c r="D219" s="194" t="s">
        <v>199</v>
      </c>
      <c r="E219" s="39"/>
      <c r="F219" s="195" t="s">
        <v>6713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1.25">
      <c r="A220" s="37"/>
      <c r="B220" s="38"/>
      <c r="C220" s="39"/>
      <c r="D220" s="199" t="s">
        <v>206</v>
      </c>
      <c r="E220" s="39"/>
      <c r="F220" s="200" t="s">
        <v>6714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206</v>
      </c>
      <c r="AU220" s="20" t="s">
        <v>82</v>
      </c>
    </row>
    <row r="221" spans="1:65" s="2" customFormat="1" ht="16.5" customHeight="1">
      <c r="A221" s="37"/>
      <c r="B221" s="38"/>
      <c r="C221" s="181" t="s">
        <v>463</v>
      </c>
      <c r="D221" s="181" t="s">
        <v>193</v>
      </c>
      <c r="E221" s="182" t="s">
        <v>6715</v>
      </c>
      <c r="F221" s="183" t="s">
        <v>6716</v>
      </c>
      <c r="G221" s="184" t="s">
        <v>282</v>
      </c>
      <c r="H221" s="185">
        <v>6</v>
      </c>
      <c r="I221" s="186"/>
      <c r="J221" s="187">
        <f>ROUND(I221*H221,2)</f>
        <v>0</v>
      </c>
      <c r="K221" s="183" t="s">
        <v>203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8.9219999999999994E-2</v>
      </c>
      <c r="R221" s="190">
        <f>Q221*H221</f>
        <v>0.53532000000000002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197</v>
      </c>
      <c r="AT221" s="192" t="s">
        <v>193</v>
      </c>
      <c r="AU221" s="192" t="s">
        <v>82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197</v>
      </c>
      <c r="BM221" s="192" t="s">
        <v>6717</v>
      </c>
    </row>
    <row r="222" spans="1:65" s="2" customFormat="1" ht="29.25">
      <c r="A222" s="37"/>
      <c r="B222" s="38"/>
      <c r="C222" s="39"/>
      <c r="D222" s="194" t="s">
        <v>199</v>
      </c>
      <c r="E222" s="39"/>
      <c r="F222" s="195" t="s">
        <v>6718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82</v>
      </c>
    </row>
    <row r="223" spans="1:65" s="2" customFormat="1" ht="11.25">
      <c r="A223" s="37"/>
      <c r="B223" s="38"/>
      <c r="C223" s="39"/>
      <c r="D223" s="199" t="s">
        <v>206</v>
      </c>
      <c r="E223" s="39"/>
      <c r="F223" s="200" t="s">
        <v>6719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206</v>
      </c>
      <c r="AU223" s="20" t="s">
        <v>82</v>
      </c>
    </row>
    <row r="224" spans="1:65" s="2" customFormat="1" ht="16.5" customHeight="1">
      <c r="A224" s="37"/>
      <c r="B224" s="38"/>
      <c r="C224" s="223" t="s">
        <v>470</v>
      </c>
      <c r="D224" s="223" t="s">
        <v>273</v>
      </c>
      <c r="E224" s="224" t="s">
        <v>6720</v>
      </c>
      <c r="F224" s="225" t="s">
        <v>6721</v>
      </c>
      <c r="G224" s="226" t="s">
        <v>282</v>
      </c>
      <c r="H224" s="227">
        <v>6.18</v>
      </c>
      <c r="I224" s="228"/>
      <c r="J224" s="229">
        <f>ROUND(I224*H224,2)</f>
        <v>0</v>
      </c>
      <c r="K224" s="225" t="s">
        <v>203</v>
      </c>
      <c r="L224" s="230"/>
      <c r="M224" s="231" t="s">
        <v>19</v>
      </c>
      <c r="N224" s="232" t="s">
        <v>44</v>
      </c>
      <c r="O224" s="67"/>
      <c r="P224" s="190">
        <f>O224*H224</f>
        <v>0</v>
      </c>
      <c r="Q224" s="190">
        <v>0.13100000000000001</v>
      </c>
      <c r="R224" s="190">
        <f>Q224*H224</f>
        <v>0.80957999999999997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239</v>
      </c>
      <c r="AT224" s="192" t="s">
        <v>273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197</v>
      </c>
      <c r="BM224" s="192" t="s">
        <v>6722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6721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19.5">
      <c r="A226" s="37"/>
      <c r="B226" s="38"/>
      <c r="C226" s="39"/>
      <c r="D226" s="194" t="s">
        <v>402</v>
      </c>
      <c r="E226" s="39"/>
      <c r="F226" s="243" t="s">
        <v>6723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402</v>
      </c>
      <c r="AU226" s="20" t="s">
        <v>82</v>
      </c>
    </row>
    <row r="227" spans="1:65" s="12" customFormat="1" ht="22.9" customHeight="1">
      <c r="B227" s="165"/>
      <c r="C227" s="166"/>
      <c r="D227" s="167" t="s">
        <v>72</v>
      </c>
      <c r="E227" s="179" t="s">
        <v>246</v>
      </c>
      <c r="F227" s="179" t="s">
        <v>984</v>
      </c>
      <c r="G227" s="166"/>
      <c r="H227" s="166"/>
      <c r="I227" s="169"/>
      <c r="J227" s="180">
        <f>BK227</f>
        <v>0</v>
      </c>
      <c r="K227" s="166"/>
      <c r="L227" s="171"/>
      <c r="M227" s="172"/>
      <c r="N227" s="173"/>
      <c r="O227" s="173"/>
      <c r="P227" s="174">
        <f>SUM(P228:P275)</f>
        <v>0</v>
      </c>
      <c r="Q227" s="173"/>
      <c r="R227" s="174">
        <f>SUM(R228:R275)</f>
        <v>30.515159499999999</v>
      </c>
      <c r="S227" s="173"/>
      <c r="T227" s="175">
        <f>SUM(T228:T275)</f>
        <v>0</v>
      </c>
      <c r="AR227" s="176" t="s">
        <v>80</v>
      </c>
      <c r="AT227" s="177" t="s">
        <v>72</v>
      </c>
      <c r="AU227" s="177" t="s">
        <v>80</v>
      </c>
      <c r="AY227" s="176" t="s">
        <v>191</v>
      </c>
      <c r="BK227" s="178">
        <f>SUM(BK228:BK275)</f>
        <v>0</v>
      </c>
    </row>
    <row r="228" spans="1:65" s="2" customFormat="1" ht="16.5" customHeight="1">
      <c r="A228" s="37"/>
      <c r="B228" s="38"/>
      <c r="C228" s="181" t="s">
        <v>480</v>
      </c>
      <c r="D228" s="181" t="s">
        <v>193</v>
      </c>
      <c r="E228" s="182" t="s">
        <v>6724</v>
      </c>
      <c r="F228" s="183" t="s">
        <v>6725</v>
      </c>
      <c r="G228" s="184" t="s">
        <v>301</v>
      </c>
      <c r="H228" s="185">
        <v>6</v>
      </c>
      <c r="I228" s="186"/>
      <c r="J228" s="187">
        <f>ROUND(I228*H228,2)</f>
        <v>0</v>
      </c>
      <c r="K228" s="183" t="s">
        <v>203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2.9999999999999997E-4</v>
      </c>
      <c r="R228" s="190">
        <f>Q228*H228</f>
        <v>1.8E-3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197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197</v>
      </c>
      <c r="BM228" s="192" t="s">
        <v>6726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6725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11.25">
      <c r="A230" s="37"/>
      <c r="B230" s="38"/>
      <c r="C230" s="39"/>
      <c r="D230" s="199" t="s">
        <v>206</v>
      </c>
      <c r="E230" s="39"/>
      <c r="F230" s="200" t="s">
        <v>6727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206</v>
      </c>
      <c r="AU230" s="20" t="s">
        <v>82</v>
      </c>
    </row>
    <row r="231" spans="1:65" s="2" customFormat="1" ht="16.5" customHeight="1">
      <c r="A231" s="37"/>
      <c r="B231" s="38"/>
      <c r="C231" s="223" t="s">
        <v>492</v>
      </c>
      <c r="D231" s="223" t="s">
        <v>273</v>
      </c>
      <c r="E231" s="224" t="s">
        <v>6728</v>
      </c>
      <c r="F231" s="225" t="s">
        <v>6729</v>
      </c>
      <c r="G231" s="226" t="s">
        <v>196</v>
      </c>
      <c r="H231" s="227">
        <v>6</v>
      </c>
      <c r="I231" s="228"/>
      <c r="J231" s="229">
        <f>ROUND(I231*H231,2)</f>
        <v>0</v>
      </c>
      <c r="K231" s="225" t="s">
        <v>203</v>
      </c>
      <c r="L231" s="230"/>
      <c r="M231" s="231" t="s">
        <v>19</v>
      </c>
      <c r="N231" s="232" t="s">
        <v>44</v>
      </c>
      <c r="O231" s="67"/>
      <c r="P231" s="190">
        <f>O231*H231</f>
        <v>0</v>
      </c>
      <c r="Q231" s="190">
        <v>2.1999999999999999E-2</v>
      </c>
      <c r="R231" s="190">
        <f>Q231*H231</f>
        <v>0.13200000000000001</v>
      </c>
      <c r="S231" s="190">
        <v>0</v>
      </c>
      <c r="T231" s="191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2" t="s">
        <v>239</v>
      </c>
      <c r="AT231" s="192" t="s">
        <v>273</v>
      </c>
      <c r="AU231" s="192" t="s">
        <v>82</v>
      </c>
      <c r="AY231" s="20" t="s">
        <v>191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0" t="s">
        <v>80</v>
      </c>
      <c r="BK231" s="193">
        <f>ROUND(I231*H231,2)</f>
        <v>0</v>
      </c>
      <c r="BL231" s="20" t="s">
        <v>197</v>
      </c>
      <c r="BM231" s="192" t="s">
        <v>6730</v>
      </c>
    </row>
    <row r="232" spans="1:65" s="2" customFormat="1" ht="11.25">
      <c r="A232" s="37"/>
      <c r="B232" s="38"/>
      <c r="C232" s="39"/>
      <c r="D232" s="194" t="s">
        <v>199</v>
      </c>
      <c r="E232" s="39"/>
      <c r="F232" s="195" t="s">
        <v>6729</v>
      </c>
      <c r="G232" s="39"/>
      <c r="H232" s="39"/>
      <c r="I232" s="196"/>
      <c r="J232" s="39"/>
      <c r="K232" s="39"/>
      <c r="L232" s="42"/>
      <c r="M232" s="197"/>
      <c r="N232" s="198"/>
      <c r="O232" s="67"/>
      <c r="P232" s="67"/>
      <c r="Q232" s="67"/>
      <c r="R232" s="67"/>
      <c r="S232" s="67"/>
      <c r="T232" s="68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T232" s="20" t="s">
        <v>199</v>
      </c>
      <c r="AU232" s="20" t="s">
        <v>82</v>
      </c>
    </row>
    <row r="233" spans="1:65" s="2" customFormat="1" ht="19.5">
      <c r="A233" s="37"/>
      <c r="B233" s="38"/>
      <c r="C233" s="39"/>
      <c r="D233" s="194" t="s">
        <v>402</v>
      </c>
      <c r="E233" s="39"/>
      <c r="F233" s="243" t="s">
        <v>6731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402</v>
      </c>
      <c r="AU233" s="20" t="s">
        <v>82</v>
      </c>
    </row>
    <row r="234" spans="1:65" s="2" customFormat="1" ht="16.5" customHeight="1">
      <c r="A234" s="37"/>
      <c r="B234" s="38"/>
      <c r="C234" s="181" t="s">
        <v>499</v>
      </c>
      <c r="D234" s="181" t="s">
        <v>193</v>
      </c>
      <c r="E234" s="182" t="s">
        <v>6732</v>
      </c>
      <c r="F234" s="183" t="s">
        <v>6733</v>
      </c>
      <c r="G234" s="184" t="s">
        <v>196</v>
      </c>
      <c r="H234" s="185">
        <v>1</v>
      </c>
      <c r="I234" s="186"/>
      <c r="J234" s="187">
        <f>ROUND(I234*H234,2)</f>
        <v>0</v>
      </c>
      <c r="K234" s="183" t="s">
        <v>203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0.11171</v>
      </c>
      <c r="R234" s="190">
        <f>Q234*H234</f>
        <v>0.11171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197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197</v>
      </c>
      <c r="BM234" s="192" t="s">
        <v>6734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6735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1.25">
      <c r="A236" s="37"/>
      <c r="B236" s="38"/>
      <c r="C236" s="39"/>
      <c r="D236" s="199" t="s">
        <v>206</v>
      </c>
      <c r="E236" s="39"/>
      <c r="F236" s="200" t="s">
        <v>6736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206</v>
      </c>
      <c r="AU236" s="20" t="s">
        <v>82</v>
      </c>
    </row>
    <row r="237" spans="1:65" s="2" customFormat="1" ht="16.5" customHeight="1">
      <c r="A237" s="37"/>
      <c r="B237" s="38"/>
      <c r="C237" s="223" t="s">
        <v>506</v>
      </c>
      <c r="D237" s="223" t="s">
        <v>273</v>
      </c>
      <c r="E237" s="224" t="s">
        <v>6737</v>
      </c>
      <c r="F237" s="225" t="s">
        <v>6738</v>
      </c>
      <c r="G237" s="226" t="s">
        <v>196</v>
      </c>
      <c r="H237" s="227">
        <v>1</v>
      </c>
      <c r="I237" s="228"/>
      <c r="J237" s="229">
        <f>ROUND(I237*H237,2)</f>
        <v>0</v>
      </c>
      <c r="K237" s="225" t="s">
        <v>203</v>
      </c>
      <c r="L237" s="230"/>
      <c r="M237" s="231" t="s">
        <v>19</v>
      </c>
      <c r="N237" s="232" t="s">
        <v>44</v>
      </c>
      <c r="O237" s="67"/>
      <c r="P237" s="190">
        <f>O237*H237</f>
        <v>0</v>
      </c>
      <c r="Q237" s="190">
        <v>6.0000000000000001E-3</v>
      </c>
      <c r="R237" s="190">
        <f>Q237*H237</f>
        <v>6.0000000000000001E-3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239</v>
      </c>
      <c r="AT237" s="192" t="s">
        <v>273</v>
      </c>
      <c r="AU237" s="192" t="s">
        <v>82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197</v>
      </c>
      <c r="BM237" s="192" t="s">
        <v>6739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6738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82</v>
      </c>
    </row>
    <row r="239" spans="1:65" s="2" customFormat="1" ht="16.5" customHeight="1">
      <c r="A239" s="37"/>
      <c r="B239" s="38"/>
      <c r="C239" s="181" t="s">
        <v>513</v>
      </c>
      <c r="D239" s="181" t="s">
        <v>193</v>
      </c>
      <c r="E239" s="182" t="s">
        <v>6740</v>
      </c>
      <c r="F239" s="183" t="s">
        <v>6741</v>
      </c>
      <c r="G239" s="184" t="s">
        <v>196</v>
      </c>
      <c r="H239" s="185">
        <v>2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1.0000000000000001E-5</v>
      </c>
      <c r="R239" s="190">
        <f>Q239*H239</f>
        <v>2.0000000000000002E-5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6742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6743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6744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2" customFormat="1" ht="16.5" customHeight="1">
      <c r="A242" s="37"/>
      <c r="B242" s="38"/>
      <c r="C242" s="223" t="s">
        <v>520</v>
      </c>
      <c r="D242" s="223" t="s">
        <v>273</v>
      </c>
      <c r="E242" s="224" t="s">
        <v>6745</v>
      </c>
      <c r="F242" s="225" t="s">
        <v>6746</v>
      </c>
      <c r="G242" s="226" t="s">
        <v>196</v>
      </c>
      <c r="H242" s="227">
        <v>2</v>
      </c>
      <c r="I242" s="228"/>
      <c r="J242" s="229">
        <f>ROUND(I242*H242,2)</f>
        <v>0</v>
      </c>
      <c r="K242" s="225" t="s">
        <v>19</v>
      </c>
      <c r="L242" s="230"/>
      <c r="M242" s="231" t="s">
        <v>19</v>
      </c>
      <c r="N242" s="232" t="s">
        <v>44</v>
      </c>
      <c r="O242" s="67"/>
      <c r="P242" s="190">
        <f>O242*H242</f>
        <v>0</v>
      </c>
      <c r="Q242" s="190">
        <v>5.0000000000000001E-3</v>
      </c>
      <c r="R242" s="190">
        <f>Q242*H242</f>
        <v>0.01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239</v>
      </c>
      <c r="AT242" s="192" t="s">
        <v>273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197</v>
      </c>
      <c r="BM242" s="192" t="s">
        <v>6747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6748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527</v>
      </c>
      <c r="D244" s="181" t="s">
        <v>193</v>
      </c>
      <c r="E244" s="182" t="s">
        <v>6749</v>
      </c>
      <c r="F244" s="183" t="s">
        <v>6750</v>
      </c>
      <c r="G244" s="184" t="s">
        <v>196</v>
      </c>
      <c r="H244" s="185">
        <v>2</v>
      </c>
      <c r="I244" s="186"/>
      <c r="J244" s="187">
        <f>ROUND(I244*H244,2)</f>
        <v>0</v>
      </c>
      <c r="K244" s="183" t="s">
        <v>203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0.11241</v>
      </c>
      <c r="R244" s="190">
        <f>Q244*H244</f>
        <v>0.22481999999999999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197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197</v>
      </c>
      <c r="BM244" s="192" t="s">
        <v>6751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6752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1.25">
      <c r="A246" s="37"/>
      <c r="B246" s="38"/>
      <c r="C246" s="39"/>
      <c r="D246" s="199" t="s">
        <v>206</v>
      </c>
      <c r="E246" s="39"/>
      <c r="F246" s="200" t="s">
        <v>6753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206</v>
      </c>
      <c r="AU246" s="20" t="s">
        <v>82</v>
      </c>
    </row>
    <row r="247" spans="1:65" s="2" customFormat="1" ht="16.5" customHeight="1">
      <c r="A247" s="37"/>
      <c r="B247" s="38"/>
      <c r="C247" s="223" t="s">
        <v>532</v>
      </c>
      <c r="D247" s="223" t="s">
        <v>273</v>
      </c>
      <c r="E247" s="224" t="s">
        <v>6754</v>
      </c>
      <c r="F247" s="225" t="s">
        <v>6755</v>
      </c>
      <c r="G247" s="226" t="s">
        <v>196</v>
      </c>
      <c r="H247" s="227">
        <v>2</v>
      </c>
      <c r="I247" s="228"/>
      <c r="J247" s="229">
        <f>ROUND(I247*H247,2)</f>
        <v>0</v>
      </c>
      <c r="K247" s="225" t="s">
        <v>203</v>
      </c>
      <c r="L247" s="230"/>
      <c r="M247" s="231" t="s">
        <v>19</v>
      </c>
      <c r="N247" s="232" t="s">
        <v>44</v>
      </c>
      <c r="O247" s="67"/>
      <c r="P247" s="190">
        <f>O247*H247</f>
        <v>0</v>
      </c>
      <c r="Q247" s="190">
        <v>6.1000000000000004E-3</v>
      </c>
      <c r="R247" s="190">
        <f>Q247*H247</f>
        <v>1.2200000000000001E-2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239</v>
      </c>
      <c r="AT247" s="192" t="s">
        <v>273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197</v>
      </c>
      <c r="BM247" s="192" t="s">
        <v>6756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6755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6.5" customHeight="1">
      <c r="A249" s="37"/>
      <c r="B249" s="38"/>
      <c r="C249" s="223" t="s">
        <v>539</v>
      </c>
      <c r="D249" s="223" t="s">
        <v>273</v>
      </c>
      <c r="E249" s="224" t="s">
        <v>6757</v>
      </c>
      <c r="F249" s="225" t="s">
        <v>6758</v>
      </c>
      <c r="G249" s="226" t="s">
        <v>196</v>
      </c>
      <c r="H249" s="227">
        <v>2</v>
      </c>
      <c r="I249" s="228"/>
      <c r="J249" s="229">
        <f>ROUND(I249*H249,2)</f>
        <v>0</v>
      </c>
      <c r="K249" s="225" t="s">
        <v>203</v>
      </c>
      <c r="L249" s="230"/>
      <c r="M249" s="231" t="s">
        <v>19</v>
      </c>
      <c r="N249" s="232" t="s">
        <v>44</v>
      </c>
      <c r="O249" s="67"/>
      <c r="P249" s="190">
        <f>O249*H249</f>
        <v>0</v>
      </c>
      <c r="Q249" s="190">
        <v>3.0000000000000001E-3</v>
      </c>
      <c r="R249" s="190">
        <f>Q249*H249</f>
        <v>6.0000000000000001E-3</v>
      </c>
      <c r="S249" s="190">
        <v>0</v>
      </c>
      <c r="T249" s="191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2" t="s">
        <v>239</v>
      </c>
      <c r="AT249" s="192" t="s">
        <v>273</v>
      </c>
      <c r="AU249" s="192" t="s">
        <v>82</v>
      </c>
      <c r="AY249" s="20" t="s">
        <v>191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0" t="s">
        <v>80</v>
      </c>
      <c r="BK249" s="193">
        <f>ROUND(I249*H249,2)</f>
        <v>0</v>
      </c>
      <c r="BL249" s="20" t="s">
        <v>197</v>
      </c>
      <c r="BM249" s="192" t="s">
        <v>6759</v>
      </c>
    </row>
    <row r="250" spans="1:65" s="2" customFormat="1" ht="11.25">
      <c r="A250" s="37"/>
      <c r="B250" s="38"/>
      <c r="C250" s="39"/>
      <c r="D250" s="194" t="s">
        <v>199</v>
      </c>
      <c r="E250" s="39"/>
      <c r="F250" s="195" t="s">
        <v>6758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199</v>
      </c>
      <c r="AU250" s="20" t="s">
        <v>82</v>
      </c>
    </row>
    <row r="251" spans="1:65" s="2" customFormat="1" ht="16.5" customHeight="1">
      <c r="A251" s="37"/>
      <c r="B251" s="38"/>
      <c r="C251" s="181" t="s">
        <v>546</v>
      </c>
      <c r="D251" s="181" t="s">
        <v>193</v>
      </c>
      <c r="E251" s="182" t="s">
        <v>6760</v>
      </c>
      <c r="F251" s="183" t="s">
        <v>6761</v>
      </c>
      <c r="G251" s="184" t="s">
        <v>301</v>
      </c>
      <c r="H251" s="185">
        <v>45</v>
      </c>
      <c r="I251" s="186"/>
      <c r="J251" s="187">
        <f>ROUND(I251*H251,2)</f>
        <v>0</v>
      </c>
      <c r="K251" s="183" t="s">
        <v>203</v>
      </c>
      <c r="L251" s="42"/>
      <c r="M251" s="188" t="s">
        <v>19</v>
      </c>
      <c r="N251" s="189" t="s">
        <v>44</v>
      </c>
      <c r="O251" s="67"/>
      <c r="P251" s="190">
        <f>O251*H251</f>
        <v>0</v>
      </c>
      <c r="Q251" s="190">
        <v>1.2999999999999999E-4</v>
      </c>
      <c r="R251" s="190">
        <f>Q251*H251</f>
        <v>5.8499999999999993E-3</v>
      </c>
      <c r="S251" s="190">
        <v>0</v>
      </c>
      <c r="T251" s="191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2" t="s">
        <v>197</v>
      </c>
      <c r="AT251" s="192" t="s">
        <v>193</v>
      </c>
      <c r="AU251" s="192" t="s">
        <v>82</v>
      </c>
      <c r="AY251" s="20" t="s">
        <v>191</v>
      </c>
      <c r="BE251" s="193">
        <f>IF(N251="základní",J251,0)</f>
        <v>0</v>
      </c>
      <c r="BF251" s="193">
        <f>IF(N251="snížená",J251,0)</f>
        <v>0</v>
      </c>
      <c r="BG251" s="193">
        <f>IF(N251="zákl. přenesená",J251,0)</f>
        <v>0</v>
      </c>
      <c r="BH251" s="193">
        <f>IF(N251="sníž. přenesená",J251,0)</f>
        <v>0</v>
      </c>
      <c r="BI251" s="193">
        <f>IF(N251="nulová",J251,0)</f>
        <v>0</v>
      </c>
      <c r="BJ251" s="20" t="s">
        <v>80</v>
      </c>
      <c r="BK251" s="193">
        <f>ROUND(I251*H251,2)</f>
        <v>0</v>
      </c>
      <c r="BL251" s="20" t="s">
        <v>197</v>
      </c>
      <c r="BM251" s="192" t="s">
        <v>6762</v>
      </c>
    </row>
    <row r="252" spans="1:65" s="2" customFormat="1" ht="11.25">
      <c r="A252" s="37"/>
      <c r="B252" s="38"/>
      <c r="C252" s="39"/>
      <c r="D252" s="194" t="s">
        <v>199</v>
      </c>
      <c r="E252" s="39"/>
      <c r="F252" s="195" t="s">
        <v>6763</v>
      </c>
      <c r="G252" s="39"/>
      <c r="H252" s="39"/>
      <c r="I252" s="196"/>
      <c r="J252" s="39"/>
      <c r="K252" s="39"/>
      <c r="L252" s="42"/>
      <c r="M252" s="197"/>
      <c r="N252" s="198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199</v>
      </c>
      <c r="AU252" s="20" t="s">
        <v>82</v>
      </c>
    </row>
    <row r="253" spans="1:65" s="2" customFormat="1" ht="11.25">
      <c r="A253" s="37"/>
      <c r="B253" s="38"/>
      <c r="C253" s="39"/>
      <c r="D253" s="199" t="s">
        <v>206</v>
      </c>
      <c r="E253" s="39"/>
      <c r="F253" s="200" t="s">
        <v>6764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206</v>
      </c>
      <c r="AU253" s="20" t="s">
        <v>82</v>
      </c>
    </row>
    <row r="254" spans="1:65" s="2" customFormat="1" ht="16.5" customHeight="1">
      <c r="A254" s="37"/>
      <c r="B254" s="38"/>
      <c r="C254" s="181" t="s">
        <v>551</v>
      </c>
      <c r="D254" s="181" t="s">
        <v>193</v>
      </c>
      <c r="E254" s="182" t="s">
        <v>6765</v>
      </c>
      <c r="F254" s="183" t="s">
        <v>6766</v>
      </c>
      <c r="G254" s="184" t="s">
        <v>282</v>
      </c>
      <c r="H254" s="185">
        <v>0.35</v>
      </c>
      <c r="I254" s="186"/>
      <c r="J254" s="187">
        <f>ROUND(I254*H254,2)</f>
        <v>0</v>
      </c>
      <c r="K254" s="183" t="s">
        <v>203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1.4499999999999999E-3</v>
      </c>
      <c r="R254" s="190">
        <f>Q254*H254</f>
        <v>5.0749999999999992E-4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197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197</v>
      </c>
      <c r="BM254" s="192" t="s">
        <v>6767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6768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1.25">
      <c r="A256" s="37"/>
      <c r="B256" s="38"/>
      <c r="C256" s="39"/>
      <c r="D256" s="199" t="s">
        <v>206</v>
      </c>
      <c r="E256" s="39"/>
      <c r="F256" s="200" t="s">
        <v>6769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206</v>
      </c>
      <c r="AU256" s="20" t="s">
        <v>82</v>
      </c>
    </row>
    <row r="257" spans="1:65" s="2" customFormat="1" ht="16.5" customHeight="1">
      <c r="A257" s="37"/>
      <c r="B257" s="38"/>
      <c r="C257" s="181" t="s">
        <v>600</v>
      </c>
      <c r="D257" s="181" t="s">
        <v>193</v>
      </c>
      <c r="E257" s="182" t="s">
        <v>6770</v>
      </c>
      <c r="F257" s="183" t="s">
        <v>6771</v>
      </c>
      <c r="G257" s="184" t="s">
        <v>301</v>
      </c>
      <c r="H257" s="185">
        <v>61.5</v>
      </c>
      <c r="I257" s="186"/>
      <c r="J257" s="187">
        <f>ROUND(I257*H257,2)</f>
        <v>0</v>
      </c>
      <c r="K257" s="183" t="s">
        <v>203</v>
      </c>
      <c r="L257" s="42"/>
      <c r="M257" s="188" t="s">
        <v>19</v>
      </c>
      <c r="N257" s="189" t="s">
        <v>44</v>
      </c>
      <c r="O257" s="67"/>
      <c r="P257" s="190">
        <f>O257*H257</f>
        <v>0</v>
      </c>
      <c r="Q257" s="190">
        <v>0.15540000000000001</v>
      </c>
      <c r="R257" s="190">
        <f>Q257*H257</f>
        <v>9.5571000000000002</v>
      </c>
      <c r="S257" s="190">
        <v>0</v>
      </c>
      <c r="T257" s="191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2" t="s">
        <v>197</v>
      </c>
      <c r="AT257" s="192" t="s">
        <v>193</v>
      </c>
      <c r="AU257" s="192" t="s">
        <v>82</v>
      </c>
      <c r="AY257" s="20" t="s">
        <v>191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0" t="s">
        <v>80</v>
      </c>
      <c r="BK257" s="193">
        <f>ROUND(I257*H257,2)</f>
        <v>0</v>
      </c>
      <c r="BL257" s="20" t="s">
        <v>197</v>
      </c>
      <c r="BM257" s="192" t="s">
        <v>6772</v>
      </c>
    </row>
    <row r="258" spans="1:65" s="2" customFormat="1" ht="19.5">
      <c r="A258" s="37"/>
      <c r="B258" s="38"/>
      <c r="C258" s="39"/>
      <c r="D258" s="194" t="s">
        <v>199</v>
      </c>
      <c r="E258" s="39"/>
      <c r="F258" s="195" t="s">
        <v>6773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199</v>
      </c>
      <c r="AU258" s="20" t="s">
        <v>82</v>
      </c>
    </row>
    <row r="259" spans="1:65" s="2" customFormat="1" ht="11.25">
      <c r="A259" s="37"/>
      <c r="B259" s="38"/>
      <c r="C259" s="39"/>
      <c r="D259" s="199" t="s">
        <v>206</v>
      </c>
      <c r="E259" s="39"/>
      <c r="F259" s="200" t="s">
        <v>6774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206</v>
      </c>
      <c r="AU259" s="20" t="s">
        <v>82</v>
      </c>
    </row>
    <row r="260" spans="1:65" s="2" customFormat="1" ht="16.5" customHeight="1">
      <c r="A260" s="37"/>
      <c r="B260" s="38"/>
      <c r="C260" s="223" t="s">
        <v>609</v>
      </c>
      <c r="D260" s="223" t="s">
        <v>273</v>
      </c>
      <c r="E260" s="224" t="s">
        <v>6775</v>
      </c>
      <c r="F260" s="225" t="s">
        <v>6776</v>
      </c>
      <c r="G260" s="226" t="s">
        <v>301</v>
      </c>
      <c r="H260" s="227">
        <v>62.73</v>
      </c>
      <c r="I260" s="228"/>
      <c r="J260" s="229">
        <f>ROUND(I260*H260,2)</f>
        <v>0</v>
      </c>
      <c r="K260" s="225" t="s">
        <v>203</v>
      </c>
      <c r="L260" s="230"/>
      <c r="M260" s="231" t="s">
        <v>19</v>
      </c>
      <c r="N260" s="232" t="s">
        <v>44</v>
      </c>
      <c r="O260" s="67"/>
      <c r="P260" s="190">
        <f>O260*H260</f>
        <v>0</v>
      </c>
      <c r="Q260" s="190">
        <v>0.08</v>
      </c>
      <c r="R260" s="190">
        <f>Q260*H260</f>
        <v>5.0183999999999997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239</v>
      </c>
      <c r="AT260" s="192" t="s">
        <v>273</v>
      </c>
      <c r="AU260" s="192" t="s">
        <v>82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197</v>
      </c>
      <c r="BM260" s="192" t="s">
        <v>6777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6776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82</v>
      </c>
    </row>
    <row r="262" spans="1:65" s="2" customFormat="1" ht="16.5" customHeight="1">
      <c r="A262" s="37"/>
      <c r="B262" s="38"/>
      <c r="C262" s="181" t="s">
        <v>616</v>
      </c>
      <c r="D262" s="181" t="s">
        <v>193</v>
      </c>
      <c r="E262" s="182" t="s">
        <v>6778</v>
      </c>
      <c r="F262" s="183" t="s">
        <v>6779</v>
      </c>
      <c r="G262" s="184" t="s">
        <v>301</v>
      </c>
      <c r="H262" s="185">
        <v>33</v>
      </c>
      <c r="I262" s="186"/>
      <c r="J262" s="187">
        <f>ROUND(I262*H262,2)</f>
        <v>0</v>
      </c>
      <c r="K262" s="183" t="s">
        <v>203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0.1295</v>
      </c>
      <c r="R262" s="190">
        <f>Q262*H262</f>
        <v>4.2735000000000003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197</v>
      </c>
      <c r="AT262" s="192" t="s">
        <v>193</v>
      </c>
      <c r="AU262" s="192" t="s">
        <v>82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197</v>
      </c>
      <c r="BM262" s="192" t="s">
        <v>6780</v>
      </c>
    </row>
    <row r="263" spans="1:65" s="2" customFormat="1" ht="19.5">
      <c r="A263" s="37"/>
      <c r="B263" s="38"/>
      <c r="C263" s="39"/>
      <c r="D263" s="194" t="s">
        <v>199</v>
      </c>
      <c r="E263" s="39"/>
      <c r="F263" s="195" t="s">
        <v>6781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82</v>
      </c>
    </row>
    <row r="264" spans="1:65" s="2" customFormat="1" ht="11.25">
      <c r="A264" s="37"/>
      <c r="B264" s="38"/>
      <c r="C264" s="39"/>
      <c r="D264" s="199" t="s">
        <v>206</v>
      </c>
      <c r="E264" s="39"/>
      <c r="F264" s="200" t="s">
        <v>6782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206</v>
      </c>
      <c r="AU264" s="20" t="s">
        <v>82</v>
      </c>
    </row>
    <row r="265" spans="1:65" s="2" customFormat="1" ht="16.5" customHeight="1">
      <c r="A265" s="37"/>
      <c r="B265" s="38"/>
      <c r="C265" s="223" t="s">
        <v>621</v>
      </c>
      <c r="D265" s="223" t="s">
        <v>273</v>
      </c>
      <c r="E265" s="224" t="s">
        <v>6783</v>
      </c>
      <c r="F265" s="225" t="s">
        <v>6784</v>
      </c>
      <c r="G265" s="226" t="s">
        <v>301</v>
      </c>
      <c r="H265" s="227">
        <v>33.659999999999997</v>
      </c>
      <c r="I265" s="228"/>
      <c r="J265" s="229">
        <f>ROUND(I265*H265,2)</f>
        <v>0</v>
      </c>
      <c r="K265" s="225" t="s">
        <v>203</v>
      </c>
      <c r="L265" s="230"/>
      <c r="M265" s="231" t="s">
        <v>19</v>
      </c>
      <c r="N265" s="232" t="s">
        <v>44</v>
      </c>
      <c r="O265" s="67"/>
      <c r="P265" s="190">
        <f>O265*H265</f>
        <v>0</v>
      </c>
      <c r="Q265" s="190">
        <v>4.2999999999999997E-2</v>
      </c>
      <c r="R265" s="190">
        <f>Q265*H265</f>
        <v>1.4473799999999997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239</v>
      </c>
      <c r="AT265" s="192" t="s">
        <v>273</v>
      </c>
      <c r="AU265" s="192" t="s">
        <v>82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197</v>
      </c>
      <c r="BM265" s="192" t="s">
        <v>6785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6784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82</v>
      </c>
    </row>
    <row r="267" spans="1:65" s="2" customFormat="1" ht="16.5" customHeight="1">
      <c r="A267" s="37"/>
      <c r="B267" s="38"/>
      <c r="C267" s="181" t="s">
        <v>628</v>
      </c>
      <c r="D267" s="181" t="s">
        <v>193</v>
      </c>
      <c r="E267" s="182" t="s">
        <v>6786</v>
      </c>
      <c r="F267" s="183" t="s">
        <v>6787</v>
      </c>
      <c r="G267" s="184" t="s">
        <v>202</v>
      </c>
      <c r="H267" s="185">
        <v>4.3</v>
      </c>
      <c r="I267" s="186"/>
      <c r="J267" s="187">
        <f>ROUND(I267*H267,2)</f>
        <v>0</v>
      </c>
      <c r="K267" s="183" t="s">
        <v>203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2.2563399999999998</v>
      </c>
      <c r="R267" s="190">
        <f>Q267*H267</f>
        <v>9.7022619999999993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197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6788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6787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6789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2" customFormat="1" ht="16.5" customHeight="1">
      <c r="A270" s="37"/>
      <c r="B270" s="38"/>
      <c r="C270" s="181" t="s">
        <v>633</v>
      </c>
      <c r="D270" s="181" t="s">
        <v>193</v>
      </c>
      <c r="E270" s="182" t="s">
        <v>6790</v>
      </c>
      <c r="F270" s="183" t="s">
        <v>6791</v>
      </c>
      <c r="G270" s="184" t="s">
        <v>301</v>
      </c>
      <c r="H270" s="185">
        <v>51</v>
      </c>
      <c r="I270" s="186"/>
      <c r="J270" s="187">
        <f>ROUND(I270*H270,2)</f>
        <v>0</v>
      </c>
      <c r="K270" s="183" t="s">
        <v>203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1.1E-4</v>
      </c>
      <c r="R270" s="190">
        <f>Q270*H270</f>
        <v>5.6100000000000004E-3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197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197</v>
      </c>
      <c r="BM270" s="192" t="s">
        <v>6792</v>
      </c>
    </row>
    <row r="271" spans="1:65" s="2" customFormat="1" ht="19.5">
      <c r="A271" s="37"/>
      <c r="B271" s="38"/>
      <c r="C271" s="39"/>
      <c r="D271" s="194" t="s">
        <v>199</v>
      </c>
      <c r="E271" s="39"/>
      <c r="F271" s="195" t="s">
        <v>6793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1.25">
      <c r="A272" s="37"/>
      <c r="B272" s="38"/>
      <c r="C272" s="39"/>
      <c r="D272" s="199" t="s">
        <v>206</v>
      </c>
      <c r="E272" s="39"/>
      <c r="F272" s="200" t="s">
        <v>6794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206</v>
      </c>
      <c r="AU272" s="20" t="s">
        <v>82</v>
      </c>
    </row>
    <row r="273" spans="1:65" s="2" customFormat="1" ht="16.5" customHeight="1">
      <c r="A273" s="37"/>
      <c r="B273" s="38"/>
      <c r="C273" s="181" t="s">
        <v>640</v>
      </c>
      <c r="D273" s="181" t="s">
        <v>193</v>
      </c>
      <c r="E273" s="182" t="s">
        <v>6795</v>
      </c>
      <c r="F273" s="183" t="s">
        <v>6796</v>
      </c>
      <c r="G273" s="184" t="s">
        <v>301</v>
      </c>
      <c r="H273" s="185">
        <v>51</v>
      </c>
      <c r="I273" s="186"/>
      <c r="J273" s="187">
        <f>ROUND(I273*H273,2)</f>
        <v>0</v>
      </c>
      <c r="K273" s="183" t="s">
        <v>203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197</v>
      </c>
      <c r="AT273" s="192" t="s">
        <v>193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197</v>
      </c>
      <c r="BM273" s="192" t="s">
        <v>6797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6798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1.25">
      <c r="A275" s="37"/>
      <c r="B275" s="38"/>
      <c r="C275" s="39"/>
      <c r="D275" s="199" t="s">
        <v>206</v>
      </c>
      <c r="E275" s="39"/>
      <c r="F275" s="200" t="s">
        <v>6799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206</v>
      </c>
      <c r="AU275" s="20" t="s">
        <v>82</v>
      </c>
    </row>
    <row r="276" spans="1:65" s="12" customFormat="1" ht="22.9" customHeight="1">
      <c r="B276" s="165"/>
      <c r="C276" s="166"/>
      <c r="D276" s="167" t="s">
        <v>72</v>
      </c>
      <c r="E276" s="179" t="s">
        <v>1357</v>
      </c>
      <c r="F276" s="179" t="s">
        <v>1358</v>
      </c>
      <c r="G276" s="166"/>
      <c r="H276" s="166"/>
      <c r="I276" s="169"/>
      <c r="J276" s="180">
        <f>BK276</f>
        <v>0</v>
      </c>
      <c r="K276" s="166"/>
      <c r="L276" s="171"/>
      <c r="M276" s="172"/>
      <c r="N276" s="173"/>
      <c r="O276" s="173"/>
      <c r="P276" s="174">
        <f>SUM(P277:P296)</f>
        <v>0</v>
      </c>
      <c r="Q276" s="173"/>
      <c r="R276" s="174">
        <f>SUM(R277:R296)</f>
        <v>0</v>
      </c>
      <c r="S276" s="173"/>
      <c r="T276" s="175">
        <f>SUM(T277:T296)</f>
        <v>0</v>
      </c>
      <c r="AR276" s="176" t="s">
        <v>80</v>
      </c>
      <c r="AT276" s="177" t="s">
        <v>72</v>
      </c>
      <c r="AU276" s="177" t="s">
        <v>80</v>
      </c>
      <c r="AY276" s="176" t="s">
        <v>191</v>
      </c>
      <c r="BK276" s="178">
        <f>SUM(BK277:BK296)</f>
        <v>0</v>
      </c>
    </row>
    <row r="277" spans="1:65" s="2" customFormat="1" ht="16.5" customHeight="1">
      <c r="A277" s="37"/>
      <c r="B277" s="38"/>
      <c r="C277" s="181" t="s">
        <v>645</v>
      </c>
      <c r="D277" s="181" t="s">
        <v>193</v>
      </c>
      <c r="E277" s="182" t="s">
        <v>6800</v>
      </c>
      <c r="F277" s="183" t="s">
        <v>6801</v>
      </c>
      <c r="G277" s="184" t="s">
        <v>255</v>
      </c>
      <c r="H277" s="185">
        <v>12.88</v>
      </c>
      <c r="I277" s="186"/>
      <c r="J277" s="187">
        <f>ROUND(I277*H277,2)</f>
        <v>0</v>
      </c>
      <c r="K277" s="183" t="s">
        <v>203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197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197</v>
      </c>
      <c r="BM277" s="192" t="s">
        <v>6802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6803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1.25">
      <c r="A279" s="37"/>
      <c r="B279" s="38"/>
      <c r="C279" s="39"/>
      <c r="D279" s="199" t="s">
        <v>206</v>
      </c>
      <c r="E279" s="39"/>
      <c r="F279" s="200" t="s">
        <v>6804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206</v>
      </c>
      <c r="AU279" s="20" t="s">
        <v>82</v>
      </c>
    </row>
    <row r="280" spans="1:65" s="2" customFormat="1" ht="16.5" customHeight="1">
      <c r="A280" s="37"/>
      <c r="B280" s="38"/>
      <c r="C280" s="181" t="s">
        <v>652</v>
      </c>
      <c r="D280" s="181" t="s">
        <v>193</v>
      </c>
      <c r="E280" s="182" t="s">
        <v>6805</v>
      </c>
      <c r="F280" s="183" t="s">
        <v>6806</v>
      </c>
      <c r="G280" s="184" t="s">
        <v>255</v>
      </c>
      <c r="H280" s="185">
        <v>180.32</v>
      </c>
      <c r="I280" s="186"/>
      <c r="J280" s="187">
        <f>ROUND(I280*H280,2)</f>
        <v>0</v>
      </c>
      <c r="K280" s="183" t="s">
        <v>203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197</v>
      </c>
      <c r="AT280" s="192" t="s">
        <v>193</v>
      </c>
      <c r="AU280" s="192" t="s">
        <v>82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197</v>
      </c>
      <c r="BM280" s="192" t="s">
        <v>6807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6808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82</v>
      </c>
    </row>
    <row r="282" spans="1:65" s="2" customFormat="1" ht="11.25">
      <c r="A282" s="37"/>
      <c r="B282" s="38"/>
      <c r="C282" s="39"/>
      <c r="D282" s="199" t="s">
        <v>206</v>
      </c>
      <c r="E282" s="39"/>
      <c r="F282" s="200" t="s">
        <v>6809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206</v>
      </c>
      <c r="AU282" s="20" t="s">
        <v>82</v>
      </c>
    </row>
    <row r="283" spans="1:65" s="13" customFormat="1" ht="11.25">
      <c r="B283" s="201"/>
      <c r="C283" s="202"/>
      <c r="D283" s="194" t="s">
        <v>208</v>
      </c>
      <c r="E283" s="203" t="s">
        <v>19</v>
      </c>
      <c r="F283" s="204" t="s">
        <v>6810</v>
      </c>
      <c r="G283" s="202"/>
      <c r="H283" s="205">
        <v>180.32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208</v>
      </c>
      <c r="AU283" s="211" t="s">
        <v>82</v>
      </c>
      <c r="AV283" s="13" t="s">
        <v>82</v>
      </c>
      <c r="AW283" s="13" t="s">
        <v>34</v>
      </c>
      <c r="AX283" s="13" t="s">
        <v>80</v>
      </c>
      <c r="AY283" s="211" t="s">
        <v>191</v>
      </c>
    </row>
    <row r="284" spans="1:65" s="2" customFormat="1" ht="16.5" customHeight="1">
      <c r="A284" s="37"/>
      <c r="B284" s="38"/>
      <c r="C284" s="181" t="s">
        <v>655</v>
      </c>
      <c r="D284" s="181" t="s">
        <v>193</v>
      </c>
      <c r="E284" s="182" t="s">
        <v>5029</v>
      </c>
      <c r="F284" s="183" t="s">
        <v>5030</v>
      </c>
      <c r="G284" s="184" t="s">
        <v>255</v>
      </c>
      <c r="H284" s="185">
        <v>15.79</v>
      </c>
      <c r="I284" s="186"/>
      <c r="J284" s="187">
        <f>ROUND(I284*H284,2)</f>
        <v>0</v>
      </c>
      <c r="K284" s="183" t="s">
        <v>203</v>
      </c>
      <c r="L284" s="42"/>
      <c r="M284" s="188" t="s">
        <v>19</v>
      </c>
      <c r="N284" s="189" t="s">
        <v>44</v>
      </c>
      <c r="O284" s="6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2" t="s">
        <v>197</v>
      </c>
      <c r="AT284" s="192" t="s">
        <v>193</v>
      </c>
      <c r="AU284" s="192" t="s">
        <v>82</v>
      </c>
      <c r="AY284" s="20" t="s">
        <v>191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0" t="s">
        <v>80</v>
      </c>
      <c r="BK284" s="193">
        <f>ROUND(I284*H284,2)</f>
        <v>0</v>
      </c>
      <c r="BL284" s="20" t="s">
        <v>197</v>
      </c>
      <c r="BM284" s="192" t="s">
        <v>6811</v>
      </c>
    </row>
    <row r="285" spans="1:65" s="2" customFormat="1" ht="11.25">
      <c r="A285" s="37"/>
      <c r="B285" s="38"/>
      <c r="C285" s="39"/>
      <c r="D285" s="194" t="s">
        <v>199</v>
      </c>
      <c r="E285" s="39"/>
      <c r="F285" s="195" t="s">
        <v>5032</v>
      </c>
      <c r="G285" s="39"/>
      <c r="H285" s="39"/>
      <c r="I285" s="196"/>
      <c r="J285" s="39"/>
      <c r="K285" s="39"/>
      <c r="L285" s="42"/>
      <c r="M285" s="197"/>
      <c r="N285" s="198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199</v>
      </c>
      <c r="AU285" s="20" t="s">
        <v>82</v>
      </c>
    </row>
    <row r="286" spans="1:65" s="2" customFormat="1" ht="11.25">
      <c r="A286" s="37"/>
      <c r="B286" s="38"/>
      <c r="C286" s="39"/>
      <c r="D286" s="199" t="s">
        <v>206</v>
      </c>
      <c r="E286" s="39"/>
      <c r="F286" s="200" t="s">
        <v>6812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206</v>
      </c>
      <c r="AU286" s="20" t="s">
        <v>82</v>
      </c>
    </row>
    <row r="287" spans="1:65" s="2" customFormat="1" ht="16.5" customHeight="1">
      <c r="A287" s="37"/>
      <c r="B287" s="38"/>
      <c r="C287" s="181" t="s">
        <v>662</v>
      </c>
      <c r="D287" s="181" t="s">
        <v>193</v>
      </c>
      <c r="E287" s="182" t="s">
        <v>5034</v>
      </c>
      <c r="F287" s="183" t="s">
        <v>5035</v>
      </c>
      <c r="G287" s="184" t="s">
        <v>255</v>
      </c>
      <c r="H287" s="185">
        <v>221.06</v>
      </c>
      <c r="I287" s="186"/>
      <c r="J287" s="187">
        <f>ROUND(I287*H287,2)</f>
        <v>0</v>
      </c>
      <c r="K287" s="183" t="s">
        <v>203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197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197</v>
      </c>
      <c r="BM287" s="192" t="s">
        <v>6813</v>
      </c>
    </row>
    <row r="288" spans="1:65" s="2" customFormat="1" ht="19.5">
      <c r="A288" s="37"/>
      <c r="B288" s="38"/>
      <c r="C288" s="39"/>
      <c r="D288" s="194" t="s">
        <v>199</v>
      </c>
      <c r="E288" s="39"/>
      <c r="F288" s="195" t="s">
        <v>5037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1.25">
      <c r="A289" s="37"/>
      <c r="B289" s="38"/>
      <c r="C289" s="39"/>
      <c r="D289" s="199" t="s">
        <v>206</v>
      </c>
      <c r="E289" s="39"/>
      <c r="F289" s="200" t="s">
        <v>6814</v>
      </c>
      <c r="G289" s="39"/>
      <c r="H289" s="39"/>
      <c r="I289" s="196"/>
      <c r="J289" s="39"/>
      <c r="K289" s="39"/>
      <c r="L289" s="42"/>
      <c r="M289" s="197"/>
      <c r="N289" s="198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206</v>
      </c>
      <c r="AU289" s="20" t="s">
        <v>82</v>
      </c>
    </row>
    <row r="290" spans="1:65" s="13" customFormat="1" ht="11.25">
      <c r="B290" s="201"/>
      <c r="C290" s="202"/>
      <c r="D290" s="194" t="s">
        <v>208</v>
      </c>
      <c r="E290" s="203" t="s">
        <v>19</v>
      </c>
      <c r="F290" s="204" t="s">
        <v>6815</v>
      </c>
      <c r="G290" s="202"/>
      <c r="H290" s="205">
        <v>221.06</v>
      </c>
      <c r="I290" s="206"/>
      <c r="J290" s="202"/>
      <c r="K290" s="202"/>
      <c r="L290" s="207"/>
      <c r="M290" s="208"/>
      <c r="N290" s="209"/>
      <c r="O290" s="209"/>
      <c r="P290" s="209"/>
      <c r="Q290" s="209"/>
      <c r="R290" s="209"/>
      <c r="S290" s="209"/>
      <c r="T290" s="210"/>
      <c r="AT290" s="211" t="s">
        <v>208</v>
      </c>
      <c r="AU290" s="211" t="s">
        <v>82</v>
      </c>
      <c r="AV290" s="13" t="s">
        <v>82</v>
      </c>
      <c r="AW290" s="13" t="s">
        <v>34</v>
      </c>
      <c r="AX290" s="13" t="s">
        <v>80</v>
      </c>
      <c r="AY290" s="211" t="s">
        <v>191</v>
      </c>
    </row>
    <row r="291" spans="1:65" s="2" customFormat="1" ht="24.2" customHeight="1">
      <c r="A291" s="37"/>
      <c r="B291" s="38"/>
      <c r="C291" s="181" t="s">
        <v>668</v>
      </c>
      <c r="D291" s="181" t="s">
        <v>193</v>
      </c>
      <c r="E291" s="182" t="s">
        <v>5045</v>
      </c>
      <c r="F291" s="183" t="s">
        <v>5046</v>
      </c>
      <c r="G291" s="184" t="s">
        <v>255</v>
      </c>
      <c r="H291" s="185">
        <v>15.79</v>
      </c>
      <c r="I291" s="186"/>
      <c r="J291" s="187">
        <f>ROUND(I291*H291,2)</f>
        <v>0</v>
      </c>
      <c r="K291" s="183" t="s">
        <v>203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197</v>
      </c>
      <c r="AT291" s="192" t="s">
        <v>193</v>
      </c>
      <c r="AU291" s="192" t="s">
        <v>82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197</v>
      </c>
      <c r="BM291" s="192" t="s">
        <v>6816</v>
      </c>
    </row>
    <row r="292" spans="1:65" s="2" customFormat="1" ht="19.5">
      <c r="A292" s="37"/>
      <c r="B292" s="38"/>
      <c r="C292" s="39"/>
      <c r="D292" s="194" t="s">
        <v>199</v>
      </c>
      <c r="E292" s="39"/>
      <c r="F292" s="195" t="s">
        <v>5048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82</v>
      </c>
    </row>
    <row r="293" spans="1:65" s="2" customFormat="1" ht="11.25">
      <c r="A293" s="37"/>
      <c r="B293" s="38"/>
      <c r="C293" s="39"/>
      <c r="D293" s="199" t="s">
        <v>206</v>
      </c>
      <c r="E293" s="39"/>
      <c r="F293" s="200" t="s">
        <v>6817</v>
      </c>
      <c r="G293" s="39"/>
      <c r="H293" s="39"/>
      <c r="I293" s="196"/>
      <c r="J293" s="39"/>
      <c r="K293" s="39"/>
      <c r="L293" s="42"/>
      <c r="M293" s="197"/>
      <c r="N293" s="198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206</v>
      </c>
      <c r="AU293" s="20" t="s">
        <v>82</v>
      </c>
    </row>
    <row r="294" spans="1:65" s="2" customFormat="1" ht="24.2" customHeight="1">
      <c r="A294" s="37"/>
      <c r="B294" s="38"/>
      <c r="C294" s="181" t="s">
        <v>672</v>
      </c>
      <c r="D294" s="181" t="s">
        <v>193</v>
      </c>
      <c r="E294" s="182" t="s">
        <v>6818</v>
      </c>
      <c r="F294" s="183" t="s">
        <v>6819</v>
      </c>
      <c r="G294" s="184" t="s">
        <v>255</v>
      </c>
      <c r="H294" s="185">
        <v>12.88</v>
      </c>
      <c r="I294" s="186"/>
      <c r="J294" s="187">
        <f>ROUND(I294*H294,2)</f>
        <v>0</v>
      </c>
      <c r="K294" s="183" t="s">
        <v>203</v>
      </c>
      <c r="L294" s="42"/>
      <c r="M294" s="188" t="s">
        <v>19</v>
      </c>
      <c r="N294" s="189" t="s">
        <v>44</v>
      </c>
      <c r="O294" s="6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2" t="s">
        <v>197</v>
      </c>
      <c r="AT294" s="192" t="s">
        <v>193</v>
      </c>
      <c r="AU294" s="192" t="s">
        <v>82</v>
      </c>
      <c r="AY294" s="20" t="s">
        <v>191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0" t="s">
        <v>80</v>
      </c>
      <c r="BK294" s="193">
        <f>ROUND(I294*H294,2)</f>
        <v>0</v>
      </c>
      <c r="BL294" s="20" t="s">
        <v>197</v>
      </c>
      <c r="BM294" s="192" t="s">
        <v>6820</v>
      </c>
    </row>
    <row r="295" spans="1:65" s="2" customFormat="1" ht="19.5">
      <c r="A295" s="37"/>
      <c r="B295" s="38"/>
      <c r="C295" s="39"/>
      <c r="D295" s="194" t="s">
        <v>199</v>
      </c>
      <c r="E295" s="39"/>
      <c r="F295" s="195" t="s">
        <v>6821</v>
      </c>
      <c r="G295" s="39"/>
      <c r="H295" s="39"/>
      <c r="I295" s="196"/>
      <c r="J295" s="39"/>
      <c r="K295" s="39"/>
      <c r="L295" s="42"/>
      <c r="M295" s="197"/>
      <c r="N295" s="198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199</v>
      </c>
      <c r="AU295" s="20" t="s">
        <v>82</v>
      </c>
    </row>
    <row r="296" spans="1:65" s="2" customFormat="1" ht="11.25">
      <c r="A296" s="37"/>
      <c r="B296" s="38"/>
      <c r="C296" s="39"/>
      <c r="D296" s="199" t="s">
        <v>206</v>
      </c>
      <c r="E296" s="39"/>
      <c r="F296" s="200" t="s">
        <v>6822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206</v>
      </c>
      <c r="AU296" s="20" t="s">
        <v>82</v>
      </c>
    </row>
    <row r="297" spans="1:65" s="12" customFormat="1" ht="22.9" customHeight="1">
      <c r="B297" s="165"/>
      <c r="C297" s="166"/>
      <c r="D297" s="167" t="s">
        <v>72</v>
      </c>
      <c r="E297" s="179" t="s">
        <v>1392</v>
      </c>
      <c r="F297" s="179" t="s">
        <v>1393</v>
      </c>
      <c r="G297" s="166"/>
      <c r="H297" s="166"/>
      <c r="I297" s="169"/>
      <c r="J297" s="180">
        <f>BK297</f>
        <v>0</v>
      </c>
      <c r="K297" s="166"/>
      <c r="L297" s="171"/>
      <c r="M297" s="172"/>
      <c r="N297" s="173"/>
      <c r="O297" s="173"/>
      <c r="P297" s="174">
        <f>SUM(P298:P300)</f>
        <v>0</v>
      </c>
      <c r="Q297" s="173"/>
      <c r="R297" s="174">
        <f>SUM(R298:R300)</f>
        <v>0</v>
      </c>
      <c r="S297" s="173"/>
      <c r="T297" s="175">
        <f>SUM(T298:T300)</f>
        <v>0</v>
      </c>
      <c r="AR297" s="176" t="s">
        <v>80</v>
      </c>
      <c r="AT297" s="177" t="s">
        <v>72</v>
      </c>
      <c r="AU297" s="177" t="s">
        <v>80</v>
      </c>
      <c r="AY297" s="176" t="s">
        <v>191</v>
      </c>
      <c r="BK297" s="178">
        <f>SUM(BK298:BK300)</f>
        <v>0</v>
      </c>
    </row>
    <row r="298" spans="1:65" s="2" customFormat="1" ht="21.75" customHeight="1">
      <c r="A298" s="37"/>
      <c r="B298" s="38"/>
      <c r="C298" s="181" t="s">
        <v>679</v>
      </c>
      <c r="D298" s="181" t="s">
        <v>193</v>
      </c>
      <c r="E298" s="182" t="s">
        <v>6533</v>
      </c>
      <c r="F298" s="183" t="s">
        <v>6534</v>
      </c>
      <c r="G298" s="184" t="s">
        <v>255</v>
      </c>
      <c r="H298" s="185">
        <v>294.08300000000003</v>
      </c>
      <c r="I298" s="186"/>
      <c r="J298" s="187">
        <f>ROUND(I298*H298,2)</f>
        <v>0</v>
      </c>
      <c r="K298" s="183" t="s">
        <v>203</v>
      </c>
      <c r="L298" s="42"/>
      <c r="M298" s="188" t="s">
        <v>19</v>
      </c>
      <c r="N298" s="189" t="s">
        <v>44</v>
      </c>
      <c r="O298" s="6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2" t="s">
        <v>197</v>
      </c>
      <c r="AT298" s="192" t="s">
        <v>193</v>
      </c>
      <c r="AU298" s="192" t="s">
        <v>82</v>
      </c>
      <c r="AY298" s="20" t="s">
        <v>191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0" t="s">
        <v>80</v>
      </c>
      <c r="BK298" s="193">
        <f>ROUND(I298*H298,2)</f>
        <v>0</v>
      </c>
      <c r="BL298" s="20" t="s">
        <v>197</v>
      </c>
      <c r="BM298" s="192" t="s">
        <v>6823</v>
      </c>
    </row>
    <row r="299" spans="1:65" s="2" customFormat="1" ht="19.5">
      <c r="A299" s="37"/>
      <c r="B299" s="38"/>
      <c r="C299" s="39"/>
      <c r="D299" s="194" t="s">
        <v>199</v>
      </c>
      <c r="E299" s="39"/>
      <c r="F299" s="195" t="s">
        <v>6536</v>
      </c>
      <c r="G299" s="39"/>
      <c r="H299" s="39"/>
      <c r="I299" s="196"/>
      <c r="J299" s="39"/>
      <c r="K299" s="39"/>
      <c r="L299" s="42"/>
      <c r="M299" s="197"/>
      <c r="N299" s="198"/>
      <c r="O299" s="67"/>
      <c r="P299" s="67"/>
      <c r="Q299" s="67"/>
      <c r="R299" s="67"/>
      <c r="S299" s="67"/>
      <c r="T299" s="68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T299" s="20" t="s">
        <v>199</v>
      </c>
      <c r="AU299" s="20" t="s">
        <v>82</v>
      </c>
    </row>
    <row r="300" spans="1:65" s="2" customFormat="1" ht="11.25">
      <c r="A300" s="37"/>
      <c r="B300" s="38"/>
      <c r="C300" s="39"/>
      <c r="D300" s="199" t="s">
        <v>206</v>
      </c>
      <c r="E300" s="39"/>
      <c r="F300" s="200" t="s">
        <v>6537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206</v>
      </c>
      <c r="AU300" s="20" t="s">
        <v>82</v>
      </c>
    </row>
    <row r="301" spans="1:65" s="12" customFormat="1" ht="25.9" customHeight="1">
      <c r="B301" s="165"/>
      <c r="C301" s="166"/>
      <c r="D301" s="167" t="s">
        <v>72</v>
      </c>
      <c r="E301" s="168" t="s">
        <v>1400</v>
      </c>
      <c r="F301" s="168" t="s">
        <v>2979</v>
      </c>
      <c r="G301" s="166"/>
      <c r="H301" s="166"/>
      <c r="I301" s="169"/>
      <c r="J301" s="170">
        <f>BK301</f>
        <v>0</v>
      </c>
      <c r="K301" s="166"/>
      <c r="L301" s="171"/>
      <c r="M301" s="172"/>
      <c r="N301" s="173"/>
      <c r="O301" s="173"/>
      <c r="P301" s="174">
        <f>P302</f>
        <v>0</v>
      </c>
      <c r="Q301" s="173"/>
      <c r="R301" s="174">
        <f>R302</f>
        <v>2.52E-4</v>
      </c>
      <c r="S301" s="173"/>
      <c r="T301" s="175">
        <f>T302</f>
        <v>0</v>
      </c>
      <c r="AR301" s="176" t="s">
        <v>82</v>
      </c>
      <c r="AT301" s="177" t="s">
        <v>72</v>
      </c>
      <c r="AU301" s="177" t="s">
        <v>73</v>
      </c>
      <c r="AY301" s="176" t="s">
        <v>191</v>
      </c>
      <c r="BK301" s="178">
        <f>BK302</f>
        <v>0</v>
      </c>
    </row>
    <row r="302" spans="1:65" s="12" customFormat="1" ht="22.9" customHeight="1">
      <c r="B302" s="165"/>
      <c r="C302" s="166"/>
      <c r="D302" s="167" t="s">
        <v>72</v>
      </c>
      <c r="E302" s="179" t="s">
        <v>3514</v>
      </c>
      <c r="F302" s="179" t="s">
        <v>3515</v>
      </c>
      <c r="G302" s="166"/>
      <c r="H302" s="166"/>
      <c r="I302" s="169"/>
      <c r="J302" s="180">
        <f>BK302</f>
        <v>0</v>
      </c>
      <c r="K302" s="166"/>
      <c r="L302" s="171"/>
      <c r="M302" s="172"/>
      <c r="N302" s="173"/>
      <c r="O302" s="173"/>
      <c r="P302" s="174">
        <f>SUM(P303:P305)</f>
        <v>0</v>
      </c>
      <c r="Q302" s="173"/>
      <c r="R302" s="174">
        <f>SUM(R303:R305)</f>
        <v>2.52E-4</v>
      </c>
      <c r="S302" s="173"/>
      <c r="T302" s="175">
        <f>SUM(T303:T305)</f>
        <v>0</v>
      </c>
      <c r="AR302" s="176" t="s">
        <v>82</v>
      </c>
      <c r="AT302" s="177" t="s">
        <v>72</v>
      </c>
      <c r="AU302" s="177" t="s">
        <v>80</v>
      </c>
      <c r="AY302" s="176" t="s">
        <v>191</v>
      </c>
      <c r="BK302" s="178">
        <f>SUM(BK303:BK305)</f>
        <v>0</v>
      </c>
    </row>
    <row r="303" spans="1:65" s="2" customFormat="1" ht="16.5" customHeight="1">
      <c r="A303" s="37"/>
      <c r="B303" s="38"/>
      <c r="C303" s="181" t="s">
        <v>685</v>
      </c>
      <c r="D303" s="181" t="s">
        <v>193</v>
      </c>
      <c r="E303" s="182" t="s">
        <v>6824</v>
      </c>
      <c r="F303" s="183" t="s">
        <v>6825</v>
      </c>
      <c r="G303" s="184" t="s">
        <v>282</v>
      </c>
      <c r="H303" s="185">
        <v>1.2</v>
      </c>
      <c r="I303" s="186"/>
      <c r="J303" s="187">
        <f>ROUND(I303*H303,2)</f>
        <v>0</v>
      </c>
      <c r="K303" s="183" t="s">
        <v>203</v>
      </c>
      <c r="L303" s="42"/>
      <c r="M303" s="188" t="s">
        <v>19</v>
      </c>
      <c r="N303" s="189" t="s">
        <v>44</v>
      </c>
      <c r="O303" s="67"/>
      <c r="P303" s="190">
        <f>O303*H303</f>
        <v>0</v>
      </c>
      <c r="Q303" s="190">
        <v>2.1000000000000001E-4</v>
      </c>
      <c r="R303" s="190">
        <f>Q303*H303</f>
        <v>2.52E-4</v>
      </c>
      <c r="S303" s="190">
        <v>0</v>
      </c>
      <c r="T303" s="191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2" t="s">
        <v>292</v>
      </c>
      <c r="AT303" s="192" t="s">
        <v>193</v>
      </c>
      <c r="AU303" s="192" t="s">
        <v>82</v>
      </c>
      <c r="AY303" s="20" t="s">
        <v>191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0" t="s">
        <v>80</v>
      </c>
      <c r="BK303" s="193">
        <f>ROUND(I303*H303,2)</f>
        <v>0</v>
      </c>
      <c r="BL303" s="20" t="s">
        <v>292</v>
      </c>
      <c r="BM303" s="192" t="s">
        <v>6826</v>
      </c>
    </row>
    <row r="304" spans="1:65" s="2" customFormat="1" ht="11.25">
      <c r="A304" s="37"/>
      <c r="B304" s="38"/>
      <c r="C304" s="39"/>
      <c r="D304" s="194" t="s">
        <v>199</v>
      </c>
      <c r="E304" s="39"/>
      <c r="F304" s="195" t="s">
        <v>6825</v>
      </c>
      <c r="G304" s="39"/>
      <c r="H304" s="39"/>
      <c r="I304" s="196"/>
      <c r="J304" s="39"/>
      <c r="K304" s="39"/>
      <c r="L304" s="42"/>
      <c r="M304" s="197"/>
      <c r="N304" s="198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199</v>
      </c>
      <c r="AU304" s="20" t="s">
        <v>82</v>
      </c>
    </row>
    <row r="305" spans="1:47" s="2" customFormat="1" ht="11.25">
      <c r="A305" s="37"/>
      <c r="B305" s="38"/>
      <c r="C305" s="39"/>
      <c r="D305" s="199" t="s">
        <v>206</v>
      </c>
      <c r="E305" s="39"/>
      <c r="F305" s="200" t="s">
        <v>6827</v>
      </c>
      <c r="G305" s="39"/>
      <c r="H305" s="39"/>
      <c r="I305" s="196"/>
      <c r="J305" s="39"/>
      <c r="K305" s="39"/>
      <c r="L305" s="42"/>
      <c r="M305" s="245"/>
      <c r="N305" s="246"/>
      <c r="O305" s="247"/>
      <c r="P305" s="247"/>
      <c r="Q305" s="247"/>
      <c r="R305" s="247"/>
      <c r="S305" s="247"/>
      <c r="T305" s="24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206</v>
      </c>
      <c r="AU305" s="20" t="s">
        <v>82</v>
      </c>
    </row>
    <row r="306" spans="1:47" s="2" customFormat="1" ht="6.95" customHeight="1">
      <c r="A306" s="37"/>
      <c r="B306" s="50"/>
      <c r="C306" s="51"/>
      <c r="D306" s="51"/>
      <c r="E306" s="51"/>
      <c r="F306" s="51"/>
      <c r="G306" s="51"/>
      <c r="H306" s="51"/>
      <c r="I306" s="51"/>
      <c r="J306" s="51"/>
      <c r="K306" s="51"/>
      <c r="L306" s="42"/>
      <c r="M306" s="37"/>
      <c r="O306" s="37"/>
      <c r="P306" s="37"/>
      <c r="Q306" s="37"/>
      <c r="R306" s="37"/>
      <c r="S306" s="37"/>
      <c r="T306" s="37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</row>
  </sheetData>
  <sheetProtection algorithmName="SHA-512" hashValue="k6XH7oB/+xxenME+MvTGY5FTa9FsDkVzqPzTwvXDd2tAW75oPVO1XKV4FQ1pulCu0qgocQlbi+Cl4nUW2naWKg==" saltValue="gGdEi8BihUtDVZ7SWD1TppbKIs/+dYFVpTfvmePUDvqucs09ok9jVFSxI6TDYMYR7C5DX5z4tKEYvj1L00WE+g==" spinCount="100000" sheet="1" objects="1" scenarios="1" formatColumns="0" formatRows="0" autoFilter="0"/>
  <autoFilter ref="C94:K305" xr:uid="{00000000-0009-0000-0000-00000E000000}"/>
  <mergeCells count="12">
    <mergeCell ref="E87:H87"/>
    <mergeCell ref="L2:V2"/>
    <mergeCell ref="E50:H50"/>
    <mergeCell ref="E52:H52"/>
    <mergeCell ref="E54:H54"/>
    <mergeCell ref="E83:H83"/>
    <mergeCell ref="E85:H85"/>
    <mergeCell ref="E7:H7"/>
    <mergeCell ref="E9:H9"/>
    <mergeCell ref="E11:H11"/>
    <mergeCell ref="E20:H20"/>
    <mergeCell ref="E29:H29"/>
  </mergeCells>
  <hyperlinks>
    <hyperlink ref="F100" r:id="rId1" xr:uid="{00000000-0004-0000-0E00-000000000000}"/>
    <hyperlink ref="F103" r:id="rId2" xr:uid="{00000000-0004-0000-0E00-000001000000}"/>
    <hyperlink ref="F106" r:id="rId3" xr:uid="{00000000-0004-0000-0E00-000002000000}"/>
    <hyperlink ref="F109" r:id="rId4" xr:uid="{00000000-0004-0000-0E00-000003000000}"/>
    <hyperlink ref="F112" r:id="rId5" xr:uid="{00000000-0004-0000-0E00-000004000000}"/>
    <hyperlink ref="F118" r:id="rId6" xr:uid="{00000000-0004-0000-0E00-000005000000}"/>
    <hyperlink ref="F121" r:id="rId7" xr:uid="{00000000-0004-0000-0E00-000006000000}"/>
    <hyperlink ref="F124" r:id="rId8" xr:uid="{00000000-0004-0000-0E00-000007000000}"/>
    <hyperlink ref="F127" r:id="rId9" xr:uid="{00000000-0004-0000-0E00-000008000000}"/>
    <hyperlink ref="F130" r:id="rId10" xr:uid="{00000000-0004-0000-0E00-000009000000}"/>
    <hyperlink ref="F134" r:id="rId11" xr:uid="{00000000-0004-0000-0E00-00000A000000}"/>
    <hyperlink ref="F138" r:id="rId12" xr:uid="{00000000-0004-0000-0E00-00000B000000}"/>
    <hyperlink ref="F142" r:id="rId13" xr:uid="{00000000-0004-0000-0E00-00000C000000}"/>
    <hyperlink ref="F145" r:id="rId14" xr:uid="{00000000-0004-0000-0E00-00000D000000}"/>
    <hyperlink ref="F149" r:id="rId15" xr:uid="{00000000-0004-0000-0E00-00000E000000}"/>
    <hyperlink ref="F152" r:id="rId16" xr:uid="{00000000-0004-0000-0E00-00000F000000}"/>
    <hyperlink ref="F155" r:id="rId17" xr:uid="{00000000-0004-0000-0E00-000010000000}"/>
    <hyperlink ref="F158" r:id="rId18" xr:uid="{00000000-0004-0000-0E00-000011000000}"/>
    <hyperlink ref="F163" r:id="rId19" xr:uid="{00000000-0004-0000-0E00-000012000000}"/>
    <hyperlink ref="F166" r:id="rId20" xr:uid="{00000000-0004-0000-0E00-000013000000}"/>
    <hyperlink ref="F169" r:id="rId21" xr:uid="{00000000-0004-0000-0E00-000014000000}"/>
    <hyperlink ref="F175" r:id="rId22" xr:uid="{00000000-0004-0000-0E00-000015000000}"/>
    <hyperlink ref="F182" r:id="rId23" xr:uid="{00000000-0004-0000-0E00-000016000000}"/>
    <hyperlink ref="F188" r:id="rId24" xr:uid="{00000000-0004-0000-0E00-000017000000}"/>
    <hyperlink ref="F193" r:id="rId25" xr:uid="{00000000-0004-0000-0E00-000018000000}"/>
    <hyperlink ref="F196" r:id="rId26" xr:uid="{00000000-0004-0000-0E00-000019000000}"/>
    <hyperlink ref="F199" r:id="rId27" xr:uid="{00000000-0004-0000-0E00-00001A000000}"/>
    <hyperlink ref="F202" r:id="rId28" xr:uid="{00000000-0004-0000-0E00-00001B000000}"/>
    <hyperlink ref="F205" r:id="rId29" xr:uid="{00000000-0004-0000-0E00-00001C000000}"/>
    <hyperlink ref="F208" r:id="rId30" xr:uid="{00000000-0004-0000-0E00-00001D000000}"/>
    <hyperlink ref="F211" r:id="rId31" xr:uid="{00000000-0004-0000-0E00-00001E000000}"/>
    <hyperlink ref="F214" r:id="rId32" xr:uid="{00000000-0004-0000-0E00-00001F000000}"/>
    <hyperlink ref="F217" r:id="rId33" xr:uid="{00000000-0004-0000-0E00-000020000000}"/>
    <hyperlink ref="F220" r:id="rId34" xr:uid="{00000000-0004-0000-0E00-000021000000}"/>
    <hyperlink ref="F223" r:id="rId35" xr:uid="{00000000-0004-0000-0E00-000022000000}"/>
    <hyperlink ref="F230" r:id="rId36" xr:uid="{00000000-0004-0000-0E00-000023000000}"/>
    <hyperlink ref="F236" r:id="rId37" xr:uid="{00000000-0004-0000-0E00-000024000000}"/>
    <hyperlink ref="F241" r:id="rId38" xr:uid="{00000000-0004-0000-0E00-000025000000}"/>
    <hyperlink ref="F246" r:id="rId39" xr:uid="{00000000-0004-0000-0E00-000026000000}"/>
    <hyperlink ref="F253" r:id="rId40" xr:uid="{00000000-0004-0000-0E00-000027000000}"/>
    <hyperlink ref="F256" r:id="rId41" xr:uid="{00000000-0004-0000-0E00-000028000000}"/>
    <hyperlink ref="F259" r:id="rId42" xr:uid="{00000000-0004-0000-0E00-000029000000}"/>
    <hyperlink ref="F264" r:id="rId43" xr:uid="{00000000-0004-0000-0E00-00002A000000}"/>
    <hyperlink ref="F269" r:id="rId44" xr:uid="{00000000-0004-0000-0E00-00002B000000}"/>
    <hyperlink ref="F272" r:id="rId45" xr:uid="{00000000-0004-0000-0E00-00002C000000}"/>
    <hyperlink ref="F275" r:id="rId46" xr:uid="{00000000-0004-0000-0E00-00002D000000}"/>
    <hyperlink ref="F279" r:id="rId47" xr:uid="{00000000-0004-0000-0E00-00002E000000}"/>
    <hyperlink ref="F282" r:id="rId48" xr:uid="{00000000-0004-0000-0E00-00002F000000}"/>
    <hyperlink ref="F286" r:id="rId49" xr:uid="{00000000-0004-0000-0E00-000030000000}"/>
    <hyperlink ref="F289" r:id="rId50" xr:uid="{00000000-0004-0000-0E00-000031000000}"/>
    <hyperlink ref="F293" r:id="rId51" xr:uid="{00000000-0004-0000-0E00-000032000000}"/>
    <hyperlink ref="F296" r:id="rId52" xr:uid="{00000000-0004-0000-0E00-000033000000}"/>
    <hyperlink ref="F300" r:id="rId53" xr:uid="{00000000-0004-0000-0E00-000034000000}"/>
    <hyperlink ref="F305" r:id="rId54" xr:uid="{00000000-0004-0000-0E00-000035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5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12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134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2" customFormat="1" ht="12" customHeight="1">
      <c r="A8" s="37"/>
      <c r="B8" s="42"/>
      <c r="C8" s="37"/>
      <c r="D8" s="115" t="s">
        <v>136</v>
      </c>
      <c r="E8" s="37"/>
      <c r="F8" s="37"/>
      <c r="G8" s="37"/>
      <c r="H8" s="37"/>
      <c r="I8" s="37"/>
      <c r="J8" s="37"/>
      <c r="K8" s="37"/>
      <c r="L8" s="116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</row>
    <row r="9" spans="1:46" s="2" customFormat="1" ht="16.5" customHeight="1">
      <c r="A9" s="37"/>
      <c r="B9" s="42"/>
      <c r="C9" s="37"/>
      <c r="D9" s="37"/>
      <c r="E9" s="395" t="s">
        <v>6828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1.25">
      <c r="A10" s="37"/>
      <c r="B10" s="42"/>
      <c r="C10" s="37"/>
      <c r="D10" s="37"/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2" customHeight="1">
      <c r="A11" s="37"/>
      <c r="B11" s="42"/>
      <c r="C11" s="37"/>
      <c r="D11" s="115" t="s">
        <v>18</v>
      </c>
      <c r="E11" s="37"/>
      <c r="F11" s="106" t="s">
        <v>19</v>
      </c>
      <c r="G11" s="37"/>
      <c r="H11" s="37"/>
      <c r="I11" s="115" t="s">
        <v>20</v>
      </c>
      <c r="J11" s="106" t="s">
        <v>19</v>
      </c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21</v>
      </c>
      <c r="E12" s="37"/>
      <c r="F12" s="106" t="s">
        <v>22</v>
      </c>
      <c r="G12" s="37"/>
      <c r="H12" s="37"/>
      <c r="I12" s="115" t="s">
        <v>23</v>
      </c>
      <c r="J12" s="117" t="str">
        <f>'Rekapitulace stavby'!AN8</f>
        <v>Vyplň údaj</v>
      </c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0.9" customHeight="1">
      <c r="A13" s="37"/>
      <c r="B13" s="42"/>
      <c r="C13" s="37"/>
      <c r="D13" s="37"/>
      <c r="E13" s="37"/>
      <c r="F13" s="37"/>
      <c r="G13" s="37"/>
      <c r="H13" s="37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24</v>
      </c>
      <c r="E14" s="37"/>
      <c r="F14" s="37"/>
      <c r="G14" s="37"/>
      <c r="H14" s="37"/>
      <c r="I14" s="115" t="s">
        <v>25</v>
      </c>
      <c r="J14" s="106" t="s">
        <v>26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8" customHeight="1">
      <c r="A15" s="37"/>
      <c r="B15" s="42"/>
      <c r="C15" s="37"/>
      <c r="D15" s="37"/>
      <c r="E15" s="106" t="s">
        <v>27</v>
      </c>
      <c r="F15" s="37"/>
      <c r="G15" s="37"/>
      <c r="H15" s="37"/>
      <c r="I15" s="115" t="s">
        <v>28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6.95" customHeight="1">
      <c r="A16" s="37"/>
      <c r="B16" s="42"/>
      <c r="C16" s="37"/>
      <c r="D16" s="37"/>
      <c r="E16" s="37"/>
      <c r="F16" s="37"/>
      <c r="G16" s="37"/>
      <c r="H16" s="37"/>
      <c r="I16" s="37"/>
      <c r="J16" s="37"/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2" customHeight="1">
      <c r="A17" s="37"/>
      <c r="B17" s="42"/>
      <c r="C17" s="37"/>
      <c r="D17" s="115" t="s">
        <v>29</v>
      </c>
      <c r="E17" s="37"/>
      <c r="F17" s="37"/>
      <c r="G17" s="37"/>
      <c r="H17" s="37"/>
      <c r="I17" s="115" t="s">
        <v>25</v>
      </c>
      <c r="J17" s="33" t="str">
        <f>'Rekapitulace stavby'!AN13</f>
        <v>Vyplň údaj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8" customHeight="1">
      <c r="A18" s="37"/>
      <c r="B18" s="42"/>
      <c r="C18" s="37"/>
      <c r="D18" s="37"/>
      <c r="E18" s="396" t="str">
        <f>'Rekapitulace stavby'!E14</f>
        <v>Vyplň údaj</v>
      </c>
      <c r="F18" s="397"/>
      <c r="G18" s="397"/>
      <c r="H18" s="397"/>
      <c r="I18" s="115" t="s">
        <v>28</v>
      </c>
      <c r="J18" s="33" t="str">
        <f>'Rekapitulace stavby'!AN14</f>
        <v>Vyplň údaj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6.95" customHeight="1">
      <c r="A19" s="37"/>
      <c r="B19" s="42"/>
      <c r="C19" s="37"/>
      <c r="D19" s="37"/>
      <c r="E19" s="37"/>
      <c r="F19" s="37"/>
      <c r="G19" s="37"/>
      <c r="H19" s="37"/>
      <c r="I19" s="37"/>
      <c r="J19" s="37"/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2" customHeight="1">
      <c r="A20" s="37"/>
      <c r="B20" s="42"/>
      <c r="C20" s="37"/>
      <c r="D20" s="115" t="s">
        <v>31</v>
      </c>
      <c r="E20" s="37"/>
      <c r="F20" s="37"/>
      <c r="G20" s="37"/>
      <c r="H20" s="37"/>
      <c r="I20" s="115" t="s">
        <v>25</v>
      </c>
      <c r="J20" s="106" t="s">
        <v>32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8" customHeight="1">
      <c r="A21" s="37"/>
      <c r="B21" s="42"/>
      <c r="C21" s="37"/>
      <c r="D21" s="37"/>
      <c r="E21" s="106" t="s">
        <v>33</v>
      </c>
      <c r="F21" s="37"/>
      <c r="G21" s="37"/>
      <c r="H21" s="37"/>
      <c r="I21" s="115" t="s">
        <v>28</v>
      </c>
      <c r="J21" s="106" t="s">
        <v>19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6.95" customHeight="1">
      <c r="A22" s="37"/>
      <c r="B22" s="42"/>
      <c r="C22" s="37"/>
      <c r="D22" s="37"/>
      <c r="E22" s="37"/>
      <c r="F22" s="37"/>
      <c r="G22" s="37"/>
      <c r="H22" s="37"/>
      <c r="I22" s="37"/>
      <c r="J22" s="37"/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2" customHeight="1">
      <c r="A23" s="37"/>
      <c r="B23" s="42"/>
      <c r="C23" s="37"/>
      <c r="D23" s="115" t="s">
        <v>35</v>
      </c>
      <c r="E23" s="37"/>
      <c r="F23" s="37"/>
      <c r="G23" s="37"/>
      <c r="H23" s="37"/>
      <c r="I23" s="115" t="s">
        <v>25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8" customHeight="1">
      <c r="A24" s="37"/>
      <c r="B24" s="42"/>
      <c r="C24" s="37"/>
      <c r="D24" s="37"/>
      <c r="E24" s="106" t="s">
        <v>36</v>
      </c>
      <c r="F24" s="37"/>
      <c r="G24" s="37"/>
      <c r="H24" s="37"/>
      <c r="I24" s="115" t="s">
        <v>28</v>
      </c>
      <c r="J24" s="106" t="s">
        <v>19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6.95" customHeight="1">
      <c r="A25" s="37"/>
      <c r="B25" s="42"/>
      <c r="C25" s="37"/>
      <c r="D25" s="37"/>
      <c r="E25" s="37"/>
      <c r="F25" s="37"/>
      <c r="G25" s="37"/>
      <c r="H25" s="37"/>
      <c r="I25" s="37"/>
      <c r="J25" s="37"/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2" customHeight="1">
      <c r="A26" s="37"/>
      <c r="B26" s="42"/>
      <c r="C26" s="37"/>
      <c r="D26" s="115" t="s">
        <v>37</v>
      </c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8" customFormat="1" ht="16.5" customHeight="1">
      <c r="A27" s="118"/>
      <c r="B27" s="119"/>
      <c r="C27" s="118"/>
      <c r="D27" s="118"/>
      <c r="E27" s="398" t="s">
        <v>19</v>
      </c>
      <c r="F27" s="398"/>
      <c r="G27" s="398"/>
      <c r="H27" s="398"/>
      <c r="I27" s="118"/>
      <c r="J27" s="118"/>
      <c r="K27" s="118"/>
      <c r="L27" s="120"/>
      <c r="S27" s="118"/>
      <c r="T27" s="118"/>
      <c r="U27" s="118"/>
      <c r="V27" s="118"/>
      <c r="W27" s="118"/>
      <c r="X27" s="118"/>
      <c r="Y27" s="118"/>
      <c r="Z27" s="118"/>
      <c r="AA27" s="118"/>
      <c r="AB27" s="118"/>
      <c r="AC27" s="118"/>
      <c r="AD27" s="118"/>
      <c r="AE27" s="118"/>
    </row>
    <row r="28" spans="1:31" s="2" customFormat="1" ht="6.95" customHeight="1">
      <c r="A28" s="37"/>
      <c r="B28" s="42"/>
      <c r="C28" s="37"/>
      <c r="D28" s="37"/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121"/>
      <c r="E29" s="121"/>
      <c r="F29" s="121"/>
      <c r="G29" s="121"/>
      <c r="H29" s="121"/>
      <c r="I29" s="121"/>
      <c r="J29" s="121"/>
      <c r="K29" s="121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25.35" customHeight="1">
      <c r="A30" s="37"/>
      <c r="B30" s="42"/>
      <c r="C30" s="37"/>
      <c r="D30" s="122" t="s">
        <v>39</v>
      </c>
      <c r="E30" s="37"/>
      <c r="F30" s="37"/>
      <c r="G30" s="37"/>
      <c r="H30" s="37"/>
      <c r="I30" s="37"/>
      <c r="J30" s="123">
        <f>ROUND(J84, 2)</f>
        <v>0</v>
      </c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14.45" customHeight="1">
      <c r="A32" s="37"/>
      <c r="B32" s="42"/>
      <c r="C32" s="37"/>
      <c r="D32" s="37"/>
      <c r="E32" s="37"/>
      <c r="F32" s="124" t="s">
        <v>41</v>
      </c>
      <c r="G32" s="37"/>
      <c r="H32" s="37"/>
      <c r="I32" s="124" t="s">
        <v>40</v>
      </c>
      <c r="J32" s="124" t="s">
        <v>42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14.45" customHeight="1">
      <c r="A33" s="37"/>
      <c r="B33" s="42"/>
      <c r="C33" s="37"/>
      <c r="D33" s="125" t="s">
        <v>43</v>
      </c>
      <c r="E33" s="115" t="s">
        <v>44</v>
      </c>
      <c r="F33" s="126">
        <f>ROUND((SUM(BE84:BE126)),  2)</f>
        <v>0</v>
      </c>
      <c r="G33" s="37"/>
      <c r="H33" s="37"/>
      <c r="I33" s="127">
        <v>0.21</v>
      </c>
      <c r="J33" s="126">
        <f>ROUND(((SUM(BE84:BE126))*I33),  2)</f>
        <v>0</v>
      </c>
      <c r="K33" s="37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115" t="s">
        <v>45</v>
      </c>
      <c r="F34" s="126">
        <f>ROUND((SUM(BF84:BF126)),  2)</f>
        <v>0</v>
      </c>
      <c r="G34" s="37"/>
      <c r="H34" s="37"/>
      <c r="I34" s="127">
        <v>0.12</v>
      </c>
      <c r="J34" s="126">
        <f>ROUND(((SUM(BF84:BF126))*I34), 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hidden="1" customHeight="1">
      <c r="A35" s="37"/>
      <c r="B35" s="42"/>
      <c r="C35" s="37"/>
      <c r="D35" s="37"/>
      <c r="E35" s="115" t="s">
        <v>46</v>
      </c>
      <c r="F35" s="126">
        <f>ROUND((SUM(BG84:BG126)),  2)</f>
        <v>0</v>
      </c>
      <c r="G35" s="37"/>
      <c r="H35" s="37"/>
      <c r="I35" s="127">
        <v>0.21</v>
      </c>
      <c r="J35" s="126">
        <f>0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hidden="1" customHeight="1">
      <c r="A36" s="37"/>
      <c r="B36" s="42"/>
      <c r="C36" s="37"/>
      <c r="D36" s="37"/>
      <c r="E36" s="115" t="s">
        <v>47</v>
      </c>
      <c r="F36" s="126">
        <f>ROUND((SUM(BH84:BH126)),  2)</f>
        <v>0</v>
      </c>
      <c r="G36" s="37"/>
      <c r="H36" s="37"/>
      <c r="I36" s="127">
        <v>0.12</v>
      </c>
      <c r="J36" s="126">
        <f>0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48</v>
      </c>
      <c r="F37" s="126">
        <f>ROUND((SUM(BI84:BI126)),  2)</f>
        <v>0</v>
      </c>
      <c r="G37" s="37"/>
      <c r="H37" s="37"/>
      <c r="I37" s="127">
        <v>0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6.95" customHeight="1">
      <c r="A38" s="37"/>
      <c r="B38" s="42"/>
      <c r="C38" s="37"/>
      <c r="D38" s="37"/>
      <c r="E38" s="37"/>
      <c r="F38" s="37"/>
      <c r="G38" s="37"/>
      <c r="H38" s="37"/>
      <c r="I38" s="37"/>
      <c r="J38" s="37"/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25.35" customHeight="1">
      <c r="A39" s="37"/>
      <c r="B39" s="42"/>
      <c r="C39" s="128"/>
      <c r="D39" s="129" t="s">
        <v>49</v>
      </c>
      <c r="E39" s="130"/>
      <c r="F39" s="130"/>
      <c r="G39" s="131" t="s">
        <v>50</v>
      </c>
      <c r="H39" s="132" t="s">
        <v>51</v>
      </c>
      <c r="I39" s="130"/>
      <c r="J39" s="133">
        <f>SUM(J30:J37)</f>
        <v>0</v>
      </c>
      <c r="K39" s="134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customHeight="1">
      <c r="A40" s="37"/>
      <c r="B40" s="135"/>
      <c r="C40" s="136"/>
      <c r="D40" s="136"/>
      <c r="E40" s="136"/>
      <c r="F40" s="136"/>
      <c r="G40" s="136"/>
      <c r="H40" s="136"/>
      <c r="I40" s="136"/>
      <c r="J40" s="136"/>
      <c r="K40" s="136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4" spans="1:31" s="2" customFormat="1" ht="6.95" customHeight="1">
      <c r="A44" s="37"/>
      <c r="B44" s="137"/>
      <c r="C44" s="138"/>
      <c r="D44" s="138"/>
      <c r="E44" s="138"/>
      <c r="F44" s="138"/>
      <c r="G44" s="138"/>
      <c r="H44" s="138"/>
      <c r="I44" s="138"/>
      <c r="J44" s="138"/>
      <c r="K44" s="138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5" spans="1:31" s="2" customFormat="1" ht="24.95" customHeight="1">
      <c r="A45" s="37"/>
      <c r="B45" s="38"/>
      <c r="C45" s="26" t="s">
        <v>140</v>
      </c>
      <c r="D45" s="39"/>
      <c r="E45" s="39"/>
      <c r="F45" s="39"/>
      <c r="G45" s="39"/>
      <c r="H45" s="39"/>
      <c r="I45" s="39"/>
      <c r="J45" s="39"/>
      <c r="K45" s="39"/>
      <c r="L45" s="116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1:31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12" customHeight="1">
      <c r="A47" s="37"/>
      <c r="B47" s="38"/>
      <c r="C47" s="32" t="s">
        <v>16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16.5" customHeight="1">
      <c r="A48" s="37"/>
      <c r="B48" s="38"/>
      <c r="C48" s="39"/>
      <c r="D48" s="39"/>
      <c r="E48" s="399" t="str">
        <f>E7</f>
        <v>Rekonstrukce plaveckého bazénu ZŠ a MŠ Weberova</v>
      </c>
      <c r="F48" s="400"/>
      <c r="G48" s="400"/>
      <c r="H48" s="400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136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52" t="str">
        <f>E9</f>
        <v>VRN - Vedlejší rozpočtové náklady a náklady spojené s umístěním stavby</v>
      </c>
      <c r="F50" s="401"/>
      <c r="G50" s="401"/>
      <c r="H50" s="401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2" customFormat="1" ht="6.95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47" s="2" customFormat="1" ht="12" customHeight="1">
      <c r="A52" s="37"/>
      <c r="B52" s="38"/>
      <c r="C52" s="32" t="s">
        <v>21</v>
      </c>
      <c r="D52" s="39"/>
      <c r="E52" s="39"/>
      <c r="F52" s="30" t="str">
        <f>F12</f>
        <v>areál ZŠ a MŠ Weberova v Praze 5-Košířích</v>
      </c>
      <c r="G52" s="39"/>
      <c r="H52" s="39"/>
      <c r="I52" s="32" t="s">
        <v>23</v>
      </c>
      <c r="J52" s="62" t="str">
        <f>IF(J12="","",J12)</f>
        <v>Vyplň údaj</v>
      </c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6.95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40.15" customHeight="1">
      <c r="A54" s="37"/>
      <c r="B54" s="38"/>
      <c r="C54" s="32" t="s">
        <v>24</v>
      </c>
      <c r="D54" s="39"/>
      <c r="E54" s="39"/>
      <c r="F54" s="30" t="str">
        <f>E15</f>
        <v>Městská část Praha 5, nám. 14. října 4, Praha 5</v>
      </c>
      <c r="G54" s="39"/>
      <c r="H54" s="39"/>
      <c r="I54" s="32" t="s">
        <v>31</v>
      </c>
      <c r="J54" s="35" t="str">
        <f>E21</f>
        <v>Atelier 11 Hradec Králové s.r.o., Jižní 870/2</v>
      </c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15.2" customHeight="1">
      <c r="A55" s="37"/>
      <c r="B55" s="38"/>
      <c r="C55" s="32" t="s">
        <v>29</v>
      </c>
      <c r="D55" s="39"/>
      <c r="E55" s="39"/>
      <c r="F55" s="30" t="str">
        <f>IF(E18="","",E18)</f>
        <v>Vyplň údaj</v>
      </c>
      <c r="G55" s="39"/>
      <c r="H55" s="39"/>
      <c r="I55" s="32" t="s">
        <v>35</v>
      </c>
      <c r="J55" s="35" t="str">
        <f>E24</f>
        <v xml:space="preserve"> </v>
      </c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0.35" customHeight="1">
      <c r="A56" s="37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29.25" customHeight="1">
      <c r="A57" s="37"/>
      <c r="B57" s="38"/>
      <c r="C57" s="139" t="s">
        <v>141</v>
      </c>
      <c r="D57" s="140"/>
      <c r="E57" s="140"/>
      <c r="F57" s="140"/>
      <c r="G57" s="140"/>
      <c r="H57" s="140"/>
      <c r="I57" s="140"/>
      <c r="J57" s="141" t="s">
        <v>142</v>
      </c>
      <c r="K57" s="140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10.35" customHeight="1">
      <c r="A58" s="37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22.9" customHeight="1">
      <c r="A59" s="37"/>
      <c r="B59" s="38"/>
      <c r="C59" s="142" t="s">
        <v>71</v>
      </c>
      <c r="D59" s="39"/>
      <c r="E59" s="39"/>
      <c r="F59" s="39"/>
      <c r="G59" s="39"/>
      <c r="H59" s="39"/>
      <c r="I59" s="39"/>
      <c r="J59" s="80">
        <f>J84</f>
        <v>0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U59" s="20" t="s">
        <v>143</v>
      </c>
    </row>
    <row r="60" spans="1:47" s="9" customFormat="1" ht="24.95" customHeight="1">
      <c r="B60" s="143"/>
      <c r="C60" s="144"/>
      <c r="D60" s="145" t="s">
        <v>6829</v>
      </c>
      <c r="E60" s="146"/>
      <c r="F60" s="146"/>
      <c r="G60" s="146"/>
      <c r="H60" s="146"/>
      <c r="I60" s="146"/>
      <c r="J60" s="147">
        <f>J85</f>
        <v>0</v>
      </c>
      <c r="K60" s="144"/>
      <c r="L60" s="148"/>
    </row>
    <row r="61" spans="1:47" s="10" customFormat="1" ht="19.899999999999999" customHeight="1">
      <c r="B61" s="149"/>
      <c r="C61" s="100"/>
      <c r="D61" s="150" t="s">
        <v>6830</v>
      </c>
      <c r="E61" s="151"/>
      <c r="F61" s="151"/>
      <c r="G61" s="151"/>
      <c r="H61" s="151"/>
      <c r="I61" s="151"/>
      <c r="J61" s="152">
        <f>J86</f>
        <v>0</v>
      </c>
      <c r="K61" s="100"/>
      <c r="L61" s="153"/>
    </row>
    <row r="62" spans="1:47" s="10" customFormat="1" ht="19.899999999999999" customHeight="1">
      <c r="B62" s="149"/>
      <c r="C62" s="100"/>
      <c r="D62" s="150" t="s">
        <v>6831</v>
      </c>
      <c r="E62" s="151"/>
      <c r="F62" s="151"/>
      <c r="G62" s="151"/>
      <c r="H62" s="151"/>
      <c r="I62" s="151"/>
      <c r="J62" s="152">
        <f>J100</f>
        <v>0</v>
      </c>
      <c r="K62" s="100"/>
      <c r="L62" s="153"/>
    </row>
    <row r="63" spans="1:47" s="10" customFormat="1" ht="19.899999999999999" customHeight="1">
      <c r="B63" s="149"/>
      <c r="C63" s="100"/>
      <c r="D63" s="150" t="s">
        <v>6832</v>
      </c>
      <c r="E63" s="151"/>
      <c r="F63" s="151"/>
      <c r="G63" s="151"/>
      <c r="H63" s="151"/>
      <c r="I63" s="151"/>
      <c r="J63" s="152">
        <f>J108</f>
        <v>0</v>
      </c>
      <c r="K63" s="100"/>
      <c r="L63" s="153"/>
    </row>
    <row r="64" spans="1:47" s="10" customFormat="1" ht="19.899999999999999" customHeight="1">
      <c r="B64" s="149"/>
      <c r="C64" s="100"/>
      <c r="D64" s="150" t="s">
        <v>6833</v>
      </c>
      <c r="E64" s="151"/>
      <c r="F64" s="151"/>
      <c r="G64" s="151"/>
      <c r="H64" s="151"/>
      <c r="I64" s="151"/>
      <c r="J64" s="152">
        <f>J123</f>
        <v>0</v>
      </c>
      <c r="K64" s="100"/>
      <c r="L64" s="153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176</v>
      </c>
      <c r="D71" s="39"/>
      <c r="E71" s="39"/>
      <c r="F71" s="39"/>
      <c r="G71" s="39"/>
      <c r="H71" s="39"/>
      <c r="I71" s="39"/>
      <c r="J71" s="39"/>
      <c r="K71" s="39"/>
      <c r="L71" s="116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6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6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399" t="str">
        <f>E7</f>
        <v>Rekonstrukce plaveckého bazénu ZŠ a MŠ Weberova</v>
      </c>
      <c r="F74" s="400"/>
      <c r="G74" s="400"/>
      <c r="H74" s="400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2" customHeight="1">
      <c r="A75" s="37"/>
      <c r="B75" s="38"/>
      <c r="C75" s="32" t="s">
        <v>136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16.5" customHeight="1">
      <c r="A76" s="37"/>
      <c r="B76" s="38"/>
      <c r="C76" s="39"/>
      <c r="D76" s="39"/>
      <c r="E76" s="352" t="str">
        <f>E9</f>
        <v>VRN - Vedlejší rozpočtové náklady a náklady spojené s umístěním stavby</v>
      </c>
      <c r="F76" s="401"/>
      <c r="G76" s="401"/>
      <c r="H76" s="401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6.95" customHeight="1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21</v>
      </c>
      <c r="D78" s="39"/>
      <c r="E78" s="39"/>
      <c r="F78" s="30" t="str">
        <f>F12</f>
        <v>areál ZŠ a MŠ Weberova v Praze 5-Košířích</v>
      </c>
      <c r="G78" s="39"/>
      <c r="H78" s="39"/>
      <c r="I78" s="32" t="s">
        <v>23</v>
      </c>
      <c r="J78" s="62" t="str">
        <f>IF(J12="","",J12)</f>
        <v>Vyplň údaj</v>
      </c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40.15" customHeight="1">
      <c r="A80" s="37"/>
      <c r="B80" s="38"/>
      <c r="C80" s="32" t="s">
        <v>24</v>
      </c>
      <c r="D80" s="39"/>
      <c r="E80" s="39"/>
      <c r="F80" s="30" t="str">
        <f>E15</f>
        <v>Městská část Praha 5, nám. 14. října 4, Praha 5</v>
      </c>
      <c r="G80" s="39"/>
      <c r="H80" s="39"/>
      <c r="I80" s="32" t="s">
        <v>31</v>
      </c>
      <c r="J80" s="35" t="str">
        <f>E21</f>
        <v>Atelier 11 Hradec Králové s.r.o., Jižní 870/2</v>
      </c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5.2" customHeight="1">
      <c r="A81" s="37"/>
      <c r="B81" s="38"/>
      <c r="C81" s="32" t="s">
        <v>29</v>
      </c>
      <c r="D81" s="39"/>
      <c r="E81" s="39"/>
      <c r="F81" s="30" t="str">
        <f>IF(E18="","",E18)</f>
        <v>Vyplň údaj</v>
      </c>
      <c r="G81" s="39"/>
      <c r="H81" s="39"/>
      <c r="I81" s="32" t="s">
        <v>35</v>
      </c>
      <c r="J81" s="35" t="str">
        <f>E24</f>
        <v xml:space="preserve"> </v>
      </c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0.3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1" customFormat="1" ht="29.25" customHeight="1">
      <c r="A83" s="154"/>
      <c r="B83" s="155"/>
      <c r="C83" s="156" t="s">
        <v>177</v>
      </c>
      <c r="D83" s="157" t="s">
        <v>58</v>
      </c>
      <c r="E83" s="157" t="s">
        <v>54</v>
      </c>
      <c r="F83" s="157" t="s">
        <v>55</v>
      </c>
      <c r="G83" s="157" t="s">
        <v>178</v>
      </c>
      <c r="H83" s="157" t="s">
        <v>179</v>
      </c>
      <c r="I83" s="157" t="s">
        <v>180</v>
      </c>
      <c r="J83" s="157" t="s">
        <v>142</v>
      </c>
      <c r="K83" s="158" t="s">
        <v>181</v>
      </c>
      <c r="L83" s="159"/>
      <c r="M83" s="71" t="s">
        <v>19</v>
      </c>
      <c r="N83" s="72" t="s">
        <v>43</v>
      </c>
      <c r="O83" s="72" t="s">
        <v>182</v>
      </c>
      <c r="P83" s="72" t="s">
        <v>183</v>
      </c>
      <c r="Q83" s="72" t="s">
        <v>184</v>
      </c>
      <c r="R83" s="72" t="s">
        <v>185</v>
      </c>
      <c r="S83" s="72" t="s">
        <v>186</v>
      </c>
      <c r="T83" s="73" t="s">
        <v>187</v>
      </c>
      <c r="U83" s="154"/>
      <c r="V83" s="154"/>
      <c r="W83" s="154"/>
      <c r="X83" s="154"/>
      <c r="Y83" s="154"/>
      <c r="Z83" s="154"/>
      <c r="AA83" s="154"/>
      <c r="AB83" s="154"/>
      <c r="AC83" s="154"/>
      <c r="AD83" s="154"/>
      <c r="AE83" s="154"/>
    </row>
    <row r="84" spans="1:65" s="2" customFormat="1" ht="22.9" customHeight="1">
      <c r="A84" s="37"/>
      <c r="B84" s="38"/>
      <c r="C84" s="78" t="s">
        <v>188</v>
      </c>
      <c r="D84" s="39"/>
      <c r="E84" s="39"/>
      <c r="F84" s="39"/>
      <c r="G84" s="39"/>
      <c r="H84" s="39"/>
      <c r="I84" s="39"/>
      <c r="J84" s="160">
        <f>BK84</f>
        <v>0</v>
      </c>
      <c r="K84" s="39"/>
      <c r="L84" s="42"/>
      <c r="M84" s="74"/>
      <c r="N84" s="161"/>
      <c r="O84" s="75"/>
      <c r="P84" s="162">
        <f>P85</f>
        <v>0</v>
      </c>
      <c r="Q84" s="75"/>
      <c r="R84" s="162">
        <f>R85</f>
        <v>0</v>
      </c>
      <c r="S84" s="75"/>
      <c r="T84" s="163">
        <f>T85</f>
        <v>0</v>
      </c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  <c r="AT84" s="20" t="s">
        <v>72</v>
      </c>
      <c r="AU84" s="20" t="s">
        <v>143</v>
      </c>
      <c r="BK84" s="164">
        <f>BK85</f>
        <v>0</v>
      </c>
    </row>
    <row r="85" spans="1:65" s="12" customFormat="1" ht="25.9" customHeight="1">
      <c r="B85" s="165"/>
      <c r="C85" s="166"/>
      <c r="D85" s="167" t="s">
        <v>72</v>
      </c>
      <c r="E85" s="168" t="s">
        <v>132</v>
      </c>
      <c r="F85" s="168" t="s">
        <v>6834</v>
      </c>
      <c r="G85" s="166"/>
      <c r="H85" s="166"/>
      <c r="I85" s="169"/>
      <c r="J85" s="170">
        <f>BK85</f>
        <v>0</v>
      </c>
      <c r="K85" s="166"/>
      <c r="L85" s="171"/>
      <c r="M85" s="172"/>
      <c r="N85" s="173"/>
      <c r="O85" s="173"/>
      <c r="P85" s="174">
        <f>P86+P100+P108+P123</f>
        <v>0</v>
      </c>
      <c r="Q85" s="173"/>
      <c r="R85" s="174">
        <f>R86+R100+R108+R123</f>
        <v>0</v>
      </c>
      <c r="S85" s="173"/>
      <c r="T85" s="175">
        <f>T86+T100+T108+T123</f>
        <v>0</v>
      </c>
      <c r="AR85" s="176" t="s">
        <v>216</v>
      </c>
      <c r="AT85" s="177" t="s">
        <v>72</v>
      </c>
      <c r="AU85" s="177" t="s">
        <v>73</v>
      </c>
      <c r="AY85" s="176" t="s">
        <v>191</v>
      </c>
      <c r="BK85" s="178">
        <f>BK86+BK100+BK108+BK123</f>
        <v>0</v>
      </c>
    </row>
    <row r="86" spans="1:65" s="12" customFormat="1" ht="22.9" customHeight="1">
      <c r="B86" s="165"/>
      <c r="C86" s="166"/>
      <c r="D86" s="167" t="s">
        <v>72</v>
      </c>
      <c r="E86" s="179" t="s">
        <v>6835</v>
      </c>
      <c r="F86" s="179" t="s">
        <v>6836</v>
      </c>
      <c r="G86" s="166"/>
      <c r="H86" s="166"/>
      <c r="I86" s="169"/>
      <c r="J86" s="180">
        <f>BK86</f>
        <v>0</v>
      </c>
      <c r="K86" s="166"/>
      <c r="L86" s="171"/>
      <c r="M86" s="172"/>
      <c r="N86" s="173"/>
      <c r="O86" s="173"/>
      <c r="P86" s="174">
        <f>SUM(P87:P99)</f>
        <v>0</v>
      </c>
      <c r="Q86" s="173"/>
      <c r="R86" s="174">
        <f>SUM(R87:R99)</f>
        <v>0</v>
      </c>
      <c r="S86" s="173"/>
      <c r="T86" s="175">
        <f>SUM(T87:T99)</f>
        <v>0</v>
      </c>
      <c r="AR86" s="176" t="s">
        <v>216</v>
      </c>
      <c r="AT86" s="177" t="s">
        <v>72</v>
      </c>
      <c r="AU86" s="177" t="s">
        <v>80</v>
      </c>
      <c r="AY86" s="176" t="s">
        <v>191</v>
      </c>
      <c r="BK86" s="178">
        <f>SUM(BK87:BK99)</f>
        <v>0</v>
      </c>
    </row>
    <row r="87" spans="1:65" s="2" customFormat="1" ht="16.5" customHeight="1">
      <c r="A87" s="37"/>
      <c r="B87" s="38"/>
      <c r="C87" s="181" t="s">
        <v>80</v>
      </c>
      <c r="D87" s="181" t="s">
        <v>193</v>
      </c>
      <c r="E87" s="182" t="s">
        <v>6837</v>
      </c>
      <c r="F87" s="183" t="s">
        <v>6838</v>
      </c>
      <c r="G87" s="184" t="s">
        <v>6839</v>
      </c>
      <c r="H87" s="185">
        <v>1</v>
      </c>
      <c r="I87" s="186"/>
      <c r="J87" s="187">
        <f>ROUND(I87*H87,2)</f>
        <v>0</v>
      </c>
      <c r="K87" s="183" t="s">
        <v>203</v>
      </c>
      <c r="L87" s="42"/>
      <c r="M87" s="188" t="s">
        <v>19</v>
      </c>
      <c r="N87" s="189" t="s">
        <v>44</v>
      </c>
      <c r="O87" s="67"/>
      <c r="P87" s="190">
        <f>O87*H87</f>
        <v>0</v>
      </c>
      <c r="Q87" s="190">
        <v>0</v>
      </c>
      <c r="R87" s="190">
        <f>Q87*H87</f>
        <v>0</v>
      </c>
      <c r="S87" s="190">
        <v>0</v>
      </c>
      <c r="T87" s="191">
        <f>S87*H87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R87" s="192" t="s">
        <v>6840</v>
      </c>
      <c r="AT87" s="192" t="s">
        <v>193</v>
      </c>
      <c r="AU87" s="192" t="s">
        <v>82</v>
      </c>
      <c r="AY87" s="20" t="s">
        <v>191</v>
      </c>
      <c r="BE87" s="193">
        <f>IF(N87="základní",J87,0)</f>
        <v>0</v>
      </c>
      <c r="BF87" s="193">
        <f>IF(N87="snížená",J87,0)</f>
        <v>0</v>
      </c>
      <c r="BG87" s="193">
        <f>IF(N87="zákl. přenesená",J87,0)</f>
        <v>0</v>
      </c>
      <c r="BH87" s="193">
        <f>IF(N87="sníž. přenesená",J87,0)</f>
        <v>0</v>
      </c>
      <c r="BI87" s="193">
        <f>IF(N87="nulová",J87,0)</f>
        <v>0</v>
      </c>
      <c r="BJ87" s="20" t="s">
        <v>80</v>
      </c>
      <c r="BK87" s="193">
        <f>ROUND(I87*H87,2)</f>
        <v>0</v>
      </c>
      <c r="BL87" s="20" t="s">
        <v>6840</v>
      </c>
      <c r="BM87" s="192" t="s">
        <v>6841</v>
      </c>
    </row>
    <row r="88" spans="1:65" s="2" customFormat="1" ht="11.25">
      <c r="A88" s="37"/>
      <c r="B88" s="38"/>
      <c r="C88" s="39"/>
      <c r="D88" s="194" t="s">
        <v>199</v>
      </c>
      <c r="E88" s="39"/>
      <c r="F88" s="195" t="s">
        <v>6838</v>
      </c>
      <c r="G88" s="39"/>
      <c r="H88" s="39"/>
      <c r="I88" s="196"/>
      <c r="J88" s="39"/>
      <c r="K88" s="39"/>
      <c r="L88" s="42"/>
      <c r="M88" s="197"/>
      <c r="N88" s="198"/>
      <c r="O88" s="67"/>
      <c r="P88" s="67"/>
      <c r="Q88" s="67"/>
      <c r="R88" s="67"/>
      <c r="S88" s="67"/>
      <c r="T88" s="68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T88" s="20" t="s">
        <v>199</v>
      </c>
      <c r="AU88" s="20" t="s">
        <v>82</v>
      </c>
    </row>
    <row r="89" spans="1:65" s="2" customFormat="1" ht="11.25">
      <c r="A89" s="37"/>
      <c r="B89" s="38"/>
      <c r="C89" s="39"/>
      <c r="D89" s="199" t="s">
        <v>206</v>
      </c>
      <c r="E89" s="39"/>
      <c r="F89" s="200" t="s">
        <v>6842</v>
      </c>
      <c r="G89" s="39"/>
      <c r="H89" s="39"/>
      <c r="I89" s="196"/>
      <c r="J89" s="39"/>
      <c r="K89" s="39"/>
      <c r="L89" s="42"/>
      <c r="M89" s="197"/>
      <c r="N89" s="198"/>
      <c r="O89" s="67"/>
      <c r="P89" s="67"/>
      <c r="Q89" s="67"/>
      <c r="R89" s="67"/>
      <c r="S89" s="67"/>
      <c r="T89" s="68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T89" s="20" t="s">
        <v>206</v>
      </c>
      <c r="AU89" s="20" t="s">
        <v>82</v>
      </c>
    </row>
    <row r="90" spans="1:65" s="2" customFormat="1" ht="16.5" customHeight="1">
      <c r="A90" s="37"/>
      <c r="B90" s="38"/>
      <c r="C90" s="181" t="s">
        <v>82</v>
      </c>
      <c r="D90" s="181" t="s">
        <v>193</v>
      </c>
      <c r="E90" s="182" t="s">
        <v>6843</v>
      </c>
      <c r="F90" s="183" t="s">
        <v>6844</v>
      </c>
      <c r="G90" s="184" t="s">
        <v>6839</v>
      </c>
      <c r="H90" s="185">
        <v>1</v>
      </c>
      <c r="I90" s="186"/>
      <c r="J90" s="187">
        <f>ROUND(I90*H90,2)</f>
        <v>0</v>
      </c>
      <c r="K90" s="183" t="s">
        <v>203</v>
      </c>
      <c r="L90" s="42"/>
      <c r="M90" s="188" t="s">
        <v>19</v>
      </c>
      <c r="N90" s="189" t="s">
        <v>44</v>
      </c>
      <c r="O90" s="67"/>
      <c r="P90" s="190">
        <f>O90*H90</f>
        <v>0</v>
      </c>
      <c r="Q90" s="190">
        <v>0</v>
      </c>
      <c r="R90" s="190">
        <f>Q90*H90</f>
        <v>0</v>
      </c>
      <c r="S90" s="190">
        <v>0</v>
      </c>
      <c r="T90" s="191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2" t="s">
        <v>6840</v>
      </c>
      <c r="AT90" s="192" t="s">
        <v>193</v>
      </c>
      <c r="AU90" s="192" t="s">
        <v>82</v>
      </c>
      <c r="AY90" s="20" t="s">
        <v>191</v>
      </c>
      <c r="BE90" s="193">
        <f>IF(N90="základní",J90,0)</f>
        <v>0</v>
      </c>
      <c r="BF90" s="193">
        <f>IF(N90="snížená",J90,0)</f>
        <v>0</v>
      </c>
      <c r="BG90" s="193">
        <f>IF(N90="zákl. přenesená",J90,0)</f>
        <v>0</v>
      </c>
      <c r="BH90" s="193">
        <f>IF(N90="sníž. přenesená",J90,0)</f>
        <v>0</v>
      </c>
      <c r="BI90" s="193">
        <f>IF(N90="nulová",J90,0)</f>
        <v>0</v>
      </c>
      <c r="BJ90" s="20" t="s">
        <v>80</v>
      </c>
      <c r="BK90" s="193">
        <f>ROUND(I90*H90,2)</f>
        <v>0</v>
      </c>
      <c r="BL90" s="20" t="s">
        <v>6840</v>
      </c>
      <c r="BM90" s="192" t="s">
        <v>6845</v>
      </c>
    </row>
    <row r="91" spans="1:65" s="2" customFormat="1" ht="11.25">
      <c r="A91" s="37"/>
      <c r="B91" s="38"/>
      <c r="C91" s="39"/>
      <c r="D91" s="194" t="s">
        <v>199</v>
      </c>
      <c r="E91" s="39"/>
      <c r="F91" s="195" t="s">
        <v>6844</v>
      </c>
      <c r="G91" s="39"/>
      <c r="H91" s="39"/>
      <c r="I91" s="196"/>
      <c r="J91" s="39"/>
      <c r="K91" s="39"/>
      <c r="L91" s="42"/>
      <c r="M91" s="197"/>
      <c r="N91" s="198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199</v>
      </c>
      <c r="AU91" s="20" t="s">
        <v>82</v>
      </c>
    </row>
    <row r="92" spans="1:65" s="2" customFormat="1" ht="11.25">
      <c r="A92" s="37"/>
      <c r="B92" s="38"/>
      <c r="C92" s="39"/>
      <c r="D92" s="199" t="s">
        <v>206</v>
      </c>
      <c r="E92" s="39"/>
      <c r="F92" s="200" t="s">
        <v>6846</v>
      </c>
      <c r="G92" s="39"/>
      <c r="H92" s="39"/>
      <c r="I92" s="196"/>
      <c r="J92" s="39"/>
      <c r="K92" s="39"/>
      <c r="L92" s="42"/>
      <c r="M92" s="197"/>
      <c r="N92" s="198"/>
      <c r="O92" s="67"/>
      <c r="P92" s="67"/>
      <c r="Q92" s="67"/>
      <c r="R92" s="67"/>
      <c r="S92" s="67"/>
      <c r="T92" s="68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T92" s="20" t="s">
        <v>206</v>
      </c>
      <c r="AU92" s="20" t="s">
        <v>82</v>
      </c>
    </row>
    <row r="93" spans="1:65" s="2" customFormat="1" ht="16.5" customHeight="1">
      <c r="A93" s="37"/>
      <c r="B93" s="38"/>
      <c r="C93" s="181" t="s">
        <v>96</v>
      </c>
      <c r="D93" s="181" t="s">
        <v>193</v>
      </c>
      <c r="E93" s="182" t="s">
        <v>6847</v>
      </c>
      <c r="F93" s="183" t="s">
        <v>6848</v>
      </c>
      <c r="G93" s="184" t="s">
        <v>6839</v>
      </c>
      <c r="H93" s="185">
        <v>1</v>
      </c>
      <c r="I93" s="186"/>
      <c r="J93" s="187">
        <f>ROUND(I93*H93,2)</f>
        <v>0</v>
      </c>
      <c r="K93" s="183" t="s">
        <v>203</v>
      </c>
      <c r="L93" s="42"/>
      <c r="M93" s="188" t="s">
        <v>19</v>
      </c>
      <c r="N93" s="189" t="s">
        <v>44</v>
      </c>
      <c r="O93" s="67"/>
      <c r="P93" s="190">
        <f>O93*H93</f>
        <v>0</v>
      </c>
      <c r="Q93" s="190">
        <v>0</v>
      </c>
      <c r="R93" s="190">
        <f>Q93*H93</f>
        <v>0</v>
      </c>
      <c r="S93" s="190">
        <v>0</v>
      </c>
      <c r="T93" s="191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2" t="s">
        <v>6840</v>
      </c>
      <c r="AT93" s="192" t="s">
        <v>193</v>
      </c>
      <c r="AU93" s="192" t="s">
        <v>82</v>
      </c>
      <c r="AY93" s="20" t="s">
        <v>191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0" t="s">
        <v>80</v>
      </c>
      <c r="BK93" s="193">
        <f>ROUND(I93*H93,2)</f>
        <v>0</v>
      </c>
      <c r="BL93" s="20" t="s">
        <v>6840</v>
      </c>
      <c r="BM93" s="192" t="s">
        <v>6849</v>
      </c>
    </row>
    <row r="94" spans="1:65" s="2" customFormat="1" ht="11.25">
      <c r="A94" s="37"/>
      <c r="B94" s="38"/>
      <c r="C94" s="39"/>
      <c r="D94" s="194" t="s">
        <v>199</v>
      </c>
      <c r="E94" s="39"/>
      <c r="F94" s="195" t="s">
        <v>6848</v>
      </c>
      <c r="G94" s="39"/>
      <c r="H94" s="39"/>
      <c r="I94" s="196"/>
      <c r="J94" s="39"/>
      <c r="K94" s="39"/>
      <c r="L94" s="42"/>
      <c r="M94" s="197"/>
      <c r="N94" s="198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199</v>
      </c>
      <c r="AU94" s="20" t="s">
        <v>82</v>
      </c>
    </row>
    <row r="95" spans="1:65" s="2" customFormat="1" ht="11.25">
      <c r="A95" s="37"/>
      <c r="B95" s="38"/>
      <c r="C95" s="39"/>
      <c r="D95" s="199" t="s">
        <v>206</v>
      </c>
      <c r="E95" s="39"/>
      <c r="F95" s="200" t="s">
        <v>6850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206</v>
      </c>
      <c r="AU95" s="20" t="s">
        <v>82</v>
      </c>
    </row>
    <row r="96" spans="1:65" s="2" customFormat="1" ht="16.5" customHeight="1">
      <c r="A96" s="37"/>
      <c r="B96" s="38"/>
      <c r="C96" s="181" t="s">
        <v>197</v>
      </c>
      <c r="D96" s="181" t="s">
        <v>193</v>
      </c>
      <c r="E96" s="182" t="s">
        <v>6851</v>
      </c>
      <c r="F96" s="183" t="s">
        <v>6852</v>
      </c>
      <c r="G96" s="184" t="s">
        <v>6839</v>
      </c>
      <c r="H96" s="185">
        <v>1</v>
      </c>
      <c r="I96" s="186"/>
      <c r="J96" s="187">
        <f>ROUND(I96*H96,2)</f>
        <v>0</v>
      </c>
      <c r="K96" s="183" t="s">
        <v>203</v>
      </c>
      <c r="L96" s="42"/>
      <c r="M96" s="188" t="s">
        <v>19</v>
      </c>
      <c r="N96" s="189" t="s">
        <v>44</v>
      </c>
      <c r="O96" s="67"/>
      <c r="P96" s="190">
        <f>O96*H96</f>
        <v>0</v>
      </c>
      <c r="Q96" s="190">
        <v>0</v>
      </c>
      <c r="R96" s="190">
        <f>Q96*H96</f>
        <v>0</v>
      </c>
      <c r="S96" s="190">
        <v>0</v>
      </c>
      <c r="T96" s="191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2" t="s">
        <v>6840</v>
      </c>
      <c r="AT96" s="192" t="s">
        <v>193</v>
      </c>
      <c r="AU96" s="192" t="s">
        <v>82</v>
      </c>
      <c r="AY96" s="20" t="s">
        <v>191</v>
      </c>
      <c r="BE96" s="193">
        <f>IF(N96="základní",J96,0)</f>
        <v>0</v>
      </c>
      <c r="BF96" s="193">
        <f>IF(N96="snížená",J96,0)</f>
        <v>0</v>
      </c>
      <c r="BG96" s="193">
        <f>IF(N96="zákl. přenesená",J96,0)</f>
        <v>0</v>
      </c>
      <c r="BH96" s="193">
        <f>IF(N96="sníž. přenesená",J96,0)</f>
        <v>0</v>
      </c>
      <c r="BI96" s="193">
        <f>IF(N96="nulová",J96,0)</f>
        <v>0</v>
      </c>
      <c r="BJ96" s="20" t="s">
        <v>80</v>
      </c>
      <c r="BK96" s="193">
        <f>ROUND(I96*H96,2)</f>
        <v>0</v>
      </c>
      <c r="BL96" s="20" t="s">
        <v>6840</v>
      </c>
      <c r="BM96" s="192" t="s">
        <v>6853</v>
      </c>
    </row>
    <row r="97" spans="1:65" s="2" customFormat="1" ht="11.25">
      <c r="A97" s="37"/>
      <c r="B97" s="38"/>
      <c r="C97" s="39"/>
      <c r="D97" s="194" t="s">
        <v>199</v>
      </c>
      <c r="E97" s="39"/>
      <c r="F97" s="195" t="s">
        <v>6852</v>
      </c>
      <c r="G97" s="39"/>
      <c r="H97" s="39"/>
      <c r="I97" s="196"/>
      <c r="J97" s="39"/>
      <c r="K97" s="39"/>
      <c r="L97" s="42"/>
      <c r="M97" s="197"/>
      <c r="N97" s="198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199</v>
      </c>
      <c r="AU97" s="20" t="s">
        <v>82</v>
      </c>
    </row>
    <row r="98" spans="1:65" s="2" customFormat="1" ht="11.25">
      <c r="A98" s="37"/>
      <c r="B98" s="38"/>
      <c r="C98" s="39"/>
      <c r="D98" s="199" t="s">
        <v>206</v>
      </c>
      <c r="E98" s="39"/>
      <c r="F98" s="200" t="s">
        <v>6854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206</v>
      </c>
      <c r="AU98" s="20" t="s">
        <v>82</v>
      </c>
    </row>
    <row r="99" spans="1:65" s="2" customFormat="1" ht="146.25">
      <c r="A99" s="37"/>
      <c r="B99" s="38"/>
      <c r="C99" s="39"/>
      <c r="D99" s="194" t="s">
        <v>402</v>
      </c>
      <c r="E99" s="39"/>
      <c r="F99" s="243" t="s">
        <v>6855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402</v>
      </c>
      <c r="AU99" s="20" t="s">
        <v>82</v>
      </c>
    </row>
    <row r="100" spans="1:65" s="12" customFormat="1" ht="22.9" customHeight="1">
      <c r="B100" s="165"/>
      <c r="C100" s="166"/>
      <c r="D100" s="167" t="s">
        <v>72</v>
      </c>
      <c r="E100" s="179" t="s">
        <v>6856</v>
      </c>
      <c r="F100" s="179" t="s">
        <v>6857</v>
      </c>
      <c r="G100" s="166"/>
      <c r="H100" s="166"/>
      <c r="I100" s="169"/>
      <c r="J100" s="180">
        <f>BK100</f>
        <v>0</v>
      </c>
      <c r="K100" s="166"/>
      <c r="L100" s="171"/>
      <c r="M100" s="172"/>
      <c r="N100" s="173"/>
      <c r="O100" s="173"/>
      <c r="P100" s="174">
        <f>SUM(P101:P107)</f>
        <v>0</v>
      </c>
      <c r="Q100" s="173"/>
      <c r="R100" s="174">
        <f>SUM(R101:R107)</f>
        <v>0</v>
      </c>
      <c r="S100" s="173"/>
      <c r="T100" s="175">
        <f>SUM(T101:T107)</f>
        <v>0</v>
      </c>
      <c r="AR100" s="176" t="s">
        <v>216</v>
      </c>
      <c r="AT100" s="177" t="s">
        <v>72</v>
      </c>
      <c r="AU100" s="177" t="s">
        <v>80</v>
      </c>
      <c r="AY100" s="176" t="s">
        <v>191</v>
      </c>
      <c r="BK100" s="178">
        <f>SUM(BK101:BK107)</f>
        <v>0</v>
      </c>
    </row>
    <row r="101" spans="1:65" s="2" customFormat="1" ht="16.5" customHeight="1">
      <c r="A101" s="37"/>
      <c r="B101" s="38"/>
      <c r="C101" s="181" t="s">
        <v>216</v>
      </c>
      <c r="D101" s="181" t="s">
        <v>193</v>
      </c>
      <c r="E101" s="182" t="s">
        <v>6858</v>
      </c>
      <c r="F101" s="183" t="s">
        <v>6859</v>
      </c>
      <c r="G101" s="184" t="s">
        <v>6839</v>
      </c>
      <c r="H101" s="185">
        <v>1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6840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6840</v>
      </c>
      <c r="BM101" s="192" t="s">
        <v>6860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6859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6861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223</v>
      </c>
      <c r="D104" s="181" t="s">
        <v>193</v>
      </c>
      <c r="E104" s="182" t="s">
        <v>6862</v>
      </c>
      <c r="F104" s="183" t="s">
        <v>6863</v>
      </c>
      <c r="G104" s="184" t="s">
        <v>6839</v>
      </c>
      <c r="H104" s="185">
        <v>1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6840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6840</v>
      </c>
      <c r="BM104" s="192" t="s">
        <v>6864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6863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6.5" customHeight="1">
      <c r="A106" s="37"/>
      <c r="B106" s="38"/>
      <c r="C106" s="181" t="s">
        <v>230</v>
      </c>
      <c r="D106" s="181" t="s">
        <v>193</v>
      </c>
      <c r="E106" s="182" t="s">
        <v>80</v>
      </c>
      <c r="F106" s="183" t="s">
        <v>6865</v>
      </c>
      <c r="G106" s="184" t="s">
        <v>6839</v>
      </c>
      <c r="H106" s="185">
        <v>1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6840</v>
      </c>
      <c r="AT106" s="192" t="s">
        <v>193</v>
      </c>
      <c r="AU106" s="192" t="s">
        <v>82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6840</v>
      </c>
      <c r="BM106" s="192" t="s">
        <v>6866</v>
      </c>
    </row>
    <row r="107" spans="1:65" s="2" customFormat="1" ht="11.25">
      <c r="A107" s="37"/>
      <c r="B107" s="38"/>
      <c r="C107" s="39"/>
      <c r="D107" s="194" t="s">
        <v>199</v>
      </c>
      <c r="E107" s="39"/>
      <c r="F107" s="195" t="s">
        <v>6865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82</v>
      </c>
    </row>
    <row r="108" spans="1:65" s="12" customFormat="1" ht="22.9" customHeight="1">
      <c r="B108" s="165"/>
      <c r="C108" s="166"/>
      <c r="D108" s="167" t="s">
        <v>72</v>
      </c>
      <c r="E108" s="179" t="s">
        <v>6867</v>
      </c>
      <c r="F108" s="179" t="s">
        <v>6868</v>
      </c>
      <c r="G108" s="166"/>
      <c r="H108" s="166"/>
      <c r="I108" s="169"/>
      <c r="J108" s="180">
        <f>BK108</f>
        <v>0</v>
      </c>
      <c r="K108" s="166"/>
      <c r="L108" s="171"/>
      <c r="M108" s="172"/>
      <c r="N108" s="173"/>
      <c r="O108" s="173"/>
      <c r="P108" s="174">
        <f>SUM(P109:P122)</f>
        <v>0</v>
      </c>
      <c r="Q108" s="173"/>
      <c r="R108" s="174">
        <f>SUM(R109:R122)</f>
        <v>0</v>
      </c>
      <c r="S108" s="173"/>
      <c r="T108" s="175">
        <f>SUM(T109:T122)</f>
        <v>0</v>
      </c>
      <c r="AR108" s="176" t="s">
        <v>216</v>
      </c>
      <c r="AT108" s="177" t="s">
        <v>72</v>
      </c>
      <c r="AU108" s="177" t="s">
        <v>80</v>
      </c>
      <c r="AY108" s="176" t="s">
        <v>191</v>
      </c>
      <c r="BK108" s="178">
        <f>SUM(BK109:BK122)</f>
        <v>0</v>
      </c>
    </row>
    <row r="109" spans="1:65" s="2" customFormat="1" ht="16.5" customHeight="1">
      <c r="A109" s="37"/>
      <c r="B109" s="38"/>
      <c r="C109" s="181" t="s">
        <v>239</v>
      </c>
      <c r="D109" s="181" t="s">
        <v>193</v>
      </c>
      <c r="E109" s="182" t="s">
        <v>6869</v>
      </c>
      <c r="F109" s="183" t="s">
        <v>6870</v>
      </c>
      <c r="G109" s="184" t="s">
        <v>6839</v>
      </c>
      <c r="H109" s="185">
        <v>1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6840</v>
      </c>
      <c r="AT109" s="192" t="s">
        <v>193</v>
      </c>
      <c r="AU109" s="192" t="s">
        <v>82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6840</v>
      </c>
      <c r="BM109" s="192" t="s">
        <v>6871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6870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82</v>
      </c>
    </row>
    <row r="111" spans="1:65" s="2" customFormat="1" ht="19.5">
      <c r="A111" s="37"/>
      <c r="B111" s="38"/>
      <c r="C111" s="39"/>
      <c r="D111" s="194" t="s">
        <v>402</v>
      </c>
      <c r="E111" s="39"/>
      <c r="F111" s="243" t="s">
        <v>6872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402</v>
      </c>
      <c r="AU111" s="20" t="s">
        <v>82</v>
      </c>
    </row>
    <row r="112" spans="1:65" s="2" customFormat="1" ht="16.5" customHeight="1">
      <c r="A112" s="37"/>
      <c r="B112" s="38"/>
      <c r="C112" s="181" t="s">
        <v>246</v>
      </c>
      <c r="D112" s="181" t="s">
        <v>193</v>
      </c>
      <c r="E112" s="182" t="s">
        <v>6873</v>
      </c>
      <c r="F112" s="183" t="s">
        <v>6874</v>
      </c>
      <c r="G112" s="184" t="s">
        <v>6839</v>
      </c>
      <c r="H112" s="185">
        <v>1</v>
      </c>
      <c r="I112" s="186"/>
      <c r="J112" s="187">
        <f>ROUND(I112*H112,2)</f>
        <v>0</v>
      </c>
      <c r="K112" s="183" t="s">
        <v>203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6840</v>
      </c>
      <c r="AT112" s="192" t="s">
        <v>193</v>
      </c>
      <c r="AU112" s="192" t="s">
        <v>82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6840</v>
      </c>
      <c r="BM112" s="192" t="s">
        <v>6875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6874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82</v>
      </c>
    </row>
    <row r="114" spans="1:65" s="2" customFormat="1" ht="11.25">
      <c r="A114" s="37"/>
      <c r="B114" s="38"/>
      <c r="C114" s="39"/>
      <c r="D114" s="199" t="s">
        <v>206</v>
      </c>
      <c r="E114" s="39"/>
      <c r="F114" s="200" t="s">
        <v>6876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206</v>
      </c>
      <c r="AU114" s="20" t="s">
        <v>82</v>
      </c>
    </row>
    <row r="115" spans="1:65" s="2" customFormat="1" ht="19.5">
      <c r="A115" s="37"/>
      <c r="B115" s="38"/>
      <c r="C115" s="39"/>
      <c r="D115" s="194" t="s">
        <v>402</v>
      </c>
      <c r="E115" s="39"/>
      <c r="F115" s="243" t="s">
        <v>6877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402</v>
      </c>
      <c r="AU115" s="20" t="s">
        <v>82</v>
      </c>
    </row>
    <row r="116" spans="1:65" s="2" customFormat="1" ht="16.5" customHeight="1">
      <c r="A116" s="37"/>
      <c r="B116" s="38"/>
      <c r="C116" s="181" t="s">
        <v>252</v>
      </c>
      <c r="D116" s="181" t="s">
        <v>193</v>
      </c>
      <c r="E116" s="182" t="s">
        <v>6878</v>
      </c>
      <c r="F116" s="183" t="s">
        <v>6879</v>
      </c>
      <c r="G116" s="184" t="s">
        <v>6839</v>
      </c>
      <c r="H116" s="185">
        <v>1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6840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6840</v>
      </c>
      <c r="BM116" s="192" t="s">
        <v>6880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6879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6881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9.5">
      <c r="A119" s="37"/>
      <c r="B119" s="38"/>
      <c r="C119" s="39"/>
      <c r="D119" s="194" t="s">
        <v>402</v>
      </c>
      <c r="E119" s="39"/>
      <c r="F119" s="243" t="s">
        <v>6872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402</v>
      </c>
      <c r="AU119" s="20" t="s">
        <v>82</v>
      </c>
    </row>
    <row r="120" spans="1:65" s="2" customFormat="1" ht="16.5" customHeight="1">
      <c r="A120" s="37"/>
      <c r="B120" s="38"/>
      <c r="C120" s="181" t="s">
        <v>8</v>
      </c>
      <c r="D120" s="181" t="s">
        <v>193</v>
      </c>
      <c r="E120" s="182" t="s">
        <v>6882</v>
      </c>
      <c r="F120" s="183" t="s">
        <v>6883</v>
      </c>
      <c r="G120" s="184" t="s">
        <v>6839</v>
      </c>
      <c r="H120" s="185">
        <v>1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6840</v>
      </c>
      <c r="AT120" s="192" t="s">
        <v>193</v>
      </c>
      <c r="AU120" s="192" t="s">
        <v>82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6840</v>
      </c>
      <c r="BM120" s="192" t="s">
        <v>6884</v>
      </c>
    </row>
    <row r="121" spans="1:65" s="2" customFormat="1" ht="11.25">
      <c r="A121" s="37"/>
      <c r="B121" s="38"/>
      <c r="C121" s="39"/>
      <c r="D121" s="194" t="s">
        <v>199</v>
      </c>
      <c r="E121" s="39"/>
      <c r="F121" s="195" t="s">
        <v>6883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82</v>
      </c>
    </row>
    <row r="122" spans="1:65" s="2" customFormat="1" ht="19.5">
      <c r="A122" s="37"/>
      <c r="B122" s="38"/>
      <c r="C122" s="39"/>
      <c r="D122" s="194" t="s">
        <v>402</v>
      </c>
      <c r="E122" s="39"/>
      <c r="F122" s="243" t="s">
        <v>6872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402</v>
      </c>
      <c r="AU122" s="20" t="s">
        <v>82</v>
      </c>
    </row>
    <row r="123" spans="1:65" s="12" customFormat="1" ht="22.9" customHeight="1">
      <c r="B123" s="165"/>
      <c r="C123" s="166"/>
      <c r="D123" s="167" t="s">
        <v>72</v>
      </c>
      <c r="E123" s="179" t="s">
        <v>6885</v>
      </c>
      <c r="F123" s="179" t="s">
        <v>6886</v>
      </c>
      <c r="G123" s="166"/>
      <c r="H123" s="166"/>
      <c r="I123" s="169"/>
      <c r="J123" s="180">
        <f>BK123</f>
        <v>0</v>
      </c>
      <c r="K123" s="166"/>
      <c r="L123" s="171"/>
      <c r="M123" s="172"/>
      <c r="N123" s="173"/>
      <c r="O123" s="173"/>
      <c r="P123" s="174">
        <f>SUM(P124:P126)</f>
        <v>0</v>
      </c>
      <c r="Q123" s="173"/>
      <c r="R123" s="174">
        <f>SUM(R124:R126)</f>
        <v>0</v>
      </c>
      <c r="S123" s="173"/>
      <c r="T123" s="175">
        <f>SUM(T124:T126)</f>
        <v>0</v>
      </c>
      <c r="AR123" s="176" t="s">
        <v>216</v>
      </c>
      <c r="AT123" s="177" t="s">
        <v>72</v>
      </c>
      <c r="AU123" s="177" t="s">
        <v>80</v>
      </c>
      <c r="AY123" s="176" t="s">
        <v>191</v>
      </c>
      <c r="BK123" s="178">
        <f>SUM(BK124:BK126)</f>
        <v>0</v>
      </c>
    </row>
    <row r="124" spans="1:65" s="2" customFormat="1" ht="21.75" customHeight="1">
      <c r="A124" s="37"/>
      <c r="B124" s="38"/>
      <c r="C124" s="181" t="s">
        <v>260</v>
      </c>
      <c r="D124" s="181" t="s">
        <v>193</v>
      </c>
      <c r="E124" s="182" t="s">
        <v>6887</v>
      </c>
      <c r="F124" s="183" t="s">
        <v>6888</v>
      </c>
      <c r="G124" s="184" t="s">
        <v>6839</v>
      </c>
      <c r="H124" s="185">
        <v>1</v>
      </c>
      <c r="I124" s="186"/>
      <c r="J124" s="187">
        <f>ROUND(I124*H124,2)</f>
        <v>0</v>
      </c>
      <c r="K124" s="183" t="s">
        <v>203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6840</v>
      </c>
      <c r="AT124" s="192" t="s">
        <v>193</v>
      </c>
      <c r="AU124" s="192" t="s">
        <v>82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6840</v>
      </c>
      <c r="BM124" s="192" t="s">
        <v>6889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6888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82</v>
      </c>
    </row>
    <row r="126" spans="1:65" s="2" customFormat="1" ht="11.25">
      <c r="A126" s="37"/>
      <c r="B126" s="38"/>
      <c r="C126" s="39"/>
      <c r="D126" s="199" t="s">
        <v>206</v>
      </c>
      <c r="E126" s="39"/>
      <c r="F126" s="200" t="s">
        <v>6890</v>
      </c>
      <c r="G126" s="39"/>
      <c r="H126" s="39"/>
      <c r="I126" s="196"/>
      <c r="J126" s="39"/>
      <c r="K126" s="39"/>
      <c r="L126" s="42"/>
      <c r="M126" s="245"/>
      <c r="N126" s="246"/>
      <c r="O126" s="247"/>
      <c r="P126" s="247"/>
      <c r="Q126" s="247"/>
      <c r="R126" s="247"/>
      <c r="S126" s="247"/>
      <c r="T126" s="24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206</v>
      </c>
      <c r="AU126" s="20" t="s">
        <v>82</v>
      </c>
    </row>
    <row r="127" spans="1:65" s="2" customFormat="1" ht="6.95" customHeight="1">
      <c r="A127" s="37"/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42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</sheetData>
  <sheetProtection algorithmName="SHA-512" hashValue="bkuqN5GRg1SLw74uzfMXM+awF4j6bbxIeRM8xuJNxsZfZWIWzDv3MC+Jbr3VE990B93OoPzTfE5of2aIEX11aQ==" saltValue="ddbmPmgDn1Rk2328pajTHwqVtkALssOsjHwsY//7tC7SE3M1TA+cshu0YBiweyktwTBxcirm2GAinU4jL/fUxQ==" spinCount="100000" sheet="1" objects="1" scenarios="1" formatColumns="0" formatRows="0" autoFilter="0"/>
  <autoFilter ref="C83:K126" xr:uid="{00000000-0009-0000-0000-00000F000000}"/>
  <mergeCells count="9">
    <mergeCell ref="E50:H50"/>
    <mergeCell ref="E74:H74"/>
    <mergeCell ref="E76:H76"/>
    <mergeCell ref="L2:V2"/>
    <mergeCell ref="E7:H7"/>
    <mergeCell ref="E9:H9"/>
    <mergeCell ref="E18:H18"/>
    <mergeCell ref="E27:H27"/>
    <mergeCell ref="E48:H48"/>
  </mergeCells>
  <hyperlinks>
    <hyperlink ref="F89" r:id="rId1" xr:uid="{00000000-0004-0000-0F00-000000000000}"/>
    <hyperlink ref="F92" r:id="rId2" xr:uid="{00000000-0004-0000-0F00-000001000000}"/>
    <hyperlink ref="F95" r:id="rId3" xr:uid="{00000000-0004-0000-0F00-000002000000}"/>
    <hyperlink ref="F98" r:id="rId4" xr:uid="{00000000-0004-0000-0F00-000003000000}"/>
    <hyperlink ref="F103" r:id="rId5" xr:uid="{00000000-0004-0000-0F00-000004000000}"/>
    <hyperlink ref="F114" r:id="rId6" xr:uid="{00000000-0004-0000-0F00-000005000000}"/>
    <hyperlink ref="F118" r:id="rId7" xr:uid="{00000000-0004-0000-0F00-000006000000}"/>
    <hyperlink ref="F126" r:id="rId8" xr:uid="{00000000-0004-0000-0F00-000007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9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K219"/>
  <sheetViews>
    <sheetView showGridLines="0" topLeftCell="A43" zoomScale="110" zoomScaleNormal="110" workbookViewId="0"/>
  </sheetViews>
  <sheetFormatPr defaultRowHeight="15"/>
  <cols>
    <col min="1" max="1" width="8.33203125" style="260" customWidth="1"/>
    <col min="2" max="2" width="1.6640625" style="260" customWidth="1"/>
    <col min="3" max="4" width="5" style="260" customWidth="1"/>
    <col min="5" max="5" width="11.6640625" style="260" customWidth="1"/>
    <col min="6" max="6" width="9.1640625" style="260" customWidth="1"/>
    <col min="7" max="7" width="5" style="260" customWidth="1"/>
    <col min="8" max="8" width="77.83203125" style="260" customWidth="1"/>
    <col min="9" max="10" width="20" style="260" customWidth="1"/>
    <col min="11" max="11" width="1.6640625" style="260" customWidth="1"/>
  </cols>
  <sheetData>
    <row r="1" spans="2:11" s="1" customFormat="1" ht="37.5" customHeight="1"/>
    <row r="2" spans="2:11" s="1" customFormat="1" ht="7.5" customHeight="1">
      <c r="B2" s="261"/>
      <c r="C2" s="262"/>
      <c r="D2" s="262"/>
      <c r="E2" s="262"/>
      <c r="F2" s="262"/>
      <c r="G2" s="262"/>
      <c r="H2" s="262"/>
      <c r="I2" s="262"/>
      <c r="J2" s="262"/>
      <c r="K2" s="263"/>
    </row>
    <row r="3" spans="2:11" s="17" customFormat="1" ht="45" customHeight="1">
      <c r="B3" s="264"/>
      <c r="C3" s="406" t="s">
        <v>6891</v>
      </c>
      <c r="D3" s="406"/>
      <c r="E3" s="406"/>
      <c r="F3" s="406"/>
      <c r="G3" s="406"/>
      <c r="H3" s="406"/>
      <c r="I3" s="406"/>
      <c r="J3" s="406"/>
      <c r="K3" s="265"/>
    </row>
    <row r="4" spans="2:11" s="1" customFormat="1" ht="25.5" customHeight="1">
      <c r="B4" s="266"/>
      <c r="C4" s="405" t="s">
        <v>6892</v>
      </c>
      <c r="D4" s="405"/>
      <c r="E4" s="405"/>
      <c r="F4" s="405"/>
      <c r="G4" s="405"/>
      <c r="H4" s="405"/>
      <c r="I4" s="405"/>
      <c r="J4" s="405"/>
      <c r="K4" s="267"/>
    </row>
    <row r="5" spans="2:11" s="1" customFormat="1" ht="5.25" customHeight="1">
      <c r="B5" s="266"/>
      <c r="C5" s="268"/>
      <c r="D5" s="268"/>
      <c r="E5" s="268"/>
      <c r="F5" s="268"/>
      <c r="G5" s="268"/>
      <c r="H5" s="268"/>
      <c r="I5" s="268"/>
      <c r="J5" s="268"/>
      <c r="K5" s="267"/>
    </row>
    <row r="6" spans="2:11" s="1" customFormat="1" ht="15" customHeight="1">
      <c r="B6" s="266"/>
      <c r="C6" s="404" t="s">
        <v>6893</v>
      </c>
      <c r="D6" s="404"/>
      <c r="E6" s="404"/>
      <c r="F6" s="404"/>
      <c r="G6" s="404"/>
      <c r="H6" s="404"/>
      <c r="I6" s="404"/>
      <c r="J6" s="404"/>
      <c r="K6" s="267"/>
    </row>
    <row r="7" spans="2:11" s="1" customFormat="1" ht="15" customHeight="1">
      <c r="B7" s="270"/>
      <c r="C7" s="404" t="s">
        <v>6894</v>
      </c>
      <c r="D7" s="404"/>
      <c r="E7" s="404"/>
      <c r="F7" s="404"/>
      <c r="G7" s="404"/>
      <c r="H7" s="404"/>
      <c r="I7" s="404"/>
      <c r="J7" s="404"/>
      <c r="K7" s="267"/>
    </row>
    <row r="8" spans="2:11" s="1" customFormat="1" ht="12.75" customHeight="1">
      <c r="B8" s="270"/>
      <c r="C8" s="269"/>
      <c r="D8" s="269"/>
      <c r="E8" s="269"/>
      <c r="F8" s="269"/>
      <c r="G8" s="269"/>
      <c r="H8" s="269"/>
      <c r="I8" s="269"/>
      <c r="J8" s="269"/>
      <c r="K8" s="267"/>
    </row>
    <row r="9" spans="2:11" s="1" customFormat="1" ht="15" customHeight="1">
      <c r="B9" s="270"/>
      <c r="C9" s="404" t="s">
        <v>6895</v>
      </c>
      <c r="D9" s="404"/>
      <c r="E9" s="404"/>
      <c r="F9" s="404"/>
      <c r="G9" s="404"/>
      <c r="H9" s="404"/>
      <c r="I9" s="404"/>
      <c r="J9" s="404"/>
      <c r="K9" s="267"/>
    </row>
    <row r="10" spans="2:11" s="1" customFormat="1" ht="15" customHeight="1">
      <c r="B10" s="270"/>
      <c r="C10" s="269"/>
      <c r="D10" s="404" t="s">
        <v>6896</v>
      </c>
      <c r="E10" s="404"/>
      <c r="F10" s="404"/>
      <c r="G10" s="404"/>
      <c r="H10" s="404"/>
      <c r="I10" s="404"/>
      <c r="J10" s="404"/>
      <c r="K10" s="267"/>
    </row>
    <row r="11" spans="2:11" s="1" customFormat="1" ht="15" customHeight="1">
      <c r="B11" s="270"/>
      <c r="C11" s="271"/>
      <c r="D11" s="404" t="s">
        <v>6897</v>
      </c>
      <c r="E11" s="404"/>
      <c r="F11" s="404"/>
      <c r="G11" s="404"/>
      <c r="H11" s="404"/>
      <c r="I11" s="404"/>
      <c r="J11" s="404"/>
      <c r="K11" s="267"/>
    </row>
    <row r="12" spans="2:11" s="1" customFormat="1" ht="15" customHeight="1">
      <c r="B12" s="270"/>
      <c r="C12" s="271"/>
      <c r="D12" s="269"/>
      <c r="E12" s="269"/>
      <c r="F12" s="269"/>
      <c r="G12" s="269"/>
      <c r="H12" s="269"/>
      <c r="I12" s="269"/>
      <c r="J12" s="269"/>
      <c r="K12" s="267"/>
    </row>
    <row r="13" spans="2:11" s="1" customFormat="1" ht="15" customHeight="1">
      <c r="B13" s="270"/>
      <c r="C13" s="271"/>
      <c r="D13" s="272" t="s">
        <v>6898</v>
      </c>
      <c r="E13" s="269"/>
      <c r="F13" s="269"/>
      <c r="G13" s="269"/>
      <c r="H13" s="269"/>
      <c r="I13" s="269"/>
      <c r="J13" s="269"/>
      <c r="K13" s="267"/>
    </row>
    <row r="14" spans="2:11" s="1" customFormat="1" ht="12.75" customHeight="1">
      <c r="B14" s="270"/>
      <c r="C14" s="271"/>
      <c r="D14" s="271"/>
      <c r="E14" s="271"/>
      <c r="F14" s="271"/>
      <c r="G14" s="271"/>
      <c r="H14" s="271"/>
      <c r="I14" s="271"/>
      <c r="J14" s="271"/>
      <c r="K14" s="267"/>
    </row>
    <row r="15" spans="2:11" s="1" customFormat="1" ht="15" customHeight="1">
      <c r="B15" s="270"/>
      <c r="C15" s="271"/>
      <c r="D15" s="404" t="s">
        <v>6899</v>
      </c>
      <c r="E15" s="404"/>
      <c r="F15" s="404"/>
      <c r="G15" s="404"/>
      <c r="H15" s="404"/>
      <c r="I15" s="404"/>
      <c r="J15" s="404"/>
      <c r="K15" s="267"/>
    </row>
    <row r="16" spans="2:11" s="1" customFormat="1" ht="15" customHeight="1">
      <c r="B16" s="270"/>
      <c r="C16" s="271"/>
      <c r="D16" s="404" t="s">
        <v>6900</v>
      </c>
      <c r="E16" s="404"/>
      <c r="F16" s="404"/>
      <c r="G16" s="404"/>
      <c r="H16" s="404"/>
      <c r="I16" s="404"/>
      <c r="J16" s="404"/>
      <c r="K16" s="267"/>
    </row>
    <row r="17" spans="2:11" s="1" customFormat="1" ht="15" customHeight="1">
      <c r="B17" s="270"/>
      <c r="C17" s="271"/>
      <c r="D17" s="404" t="s">
        <v>6901</v>
      </c>
      <c r="E17" s="404"/>
      <c r="F17" s="404"/>
      <c r="G17" s="404"/>
      <c r="H17" s="404"/>
      <c r="I17" s="404"/>
      <c r="J17" s="404"/>
      <c r="K17" s="267"/>
    </row>
    <row r="18" spans="2:11" s="1" customFormat="1" ht="15" customHeight="1">
      <c r="B18" s="270"/>
      <c r="C18" s="271"/>
      <c r="D18" s="271"/>
      <c r="E18" s="273" t="s">
        <v>79</v>
      </c>
      <c r="F18" s="404" t="s">
        <v>6902</v>
      </c>
      <c r="G18" s="404"/>
      <c r="H18" s="404"/>
      <c r="I18" s="404"/>
      <c r="J18" s="404"/>
      <c r="K18" s="267"/>
    </row>
    <row r="19" spans="2:11" s="1" customFormat="1" ht="15" customHeight="1">
      <c r="B19" s="270"/>
      <c r="C19" s="271"/>
      <c r="D19" s="271"/>
      <c r="E19" s="273" t="s">
        <v>6903</v>
      </c>
      <c r="F19" s="404" t="s">
        <v>6904</v>
      </c>
      <c r="G19" s="404"/>
      <c r="H19" s="404"/>
      <c r="I19" s="404"/>
      <c r="J19" s="404"/>
      <c r="K19" s="267"/>
    </row>
    <row r="20" spans="2:11" s="1" customFormat="1" ht="15" customHeight="1">
      <c r="B20" s="270"/>
      <c r="C20" s="271"/>
      <c r="D20" s="271"/>
      <c r="E20" s="273" t="s">
        <v>6905</v>
      </c>
      <c r="F20" s="404" t="s">
        <v>6906</v>
      </c>
      <c r="G20" s="404"/>
      <c r="H20" s="404"/>
      <c r="I20" s="404"/>
      <c r="J20" s="404"/>
      <c r="K20" s="267"/>
    </row>
    <row r="21" spans="2:11" s="1" customFormat="1" ht="15" customHeight="1">
      <c r="B21" s="270"/>
      <c r="C21" s="271"/>
      <c r="D21" s="271"/>
      <c r="E21" s="273" t="s">
        <v>6907</v>
      </c>
      <c r="F21" s="404" t="s">
        <v>6908</v>
      </c>
      <c r="G21" s="404"/>
      <c r="H21" s="404"/>
      <c r="I21" s="404"/>
      <c r="J21" s="404"/>
      <c r="K21" s="267"/>
    </row>
    <row r="22" spans="2:11" s="1" customFormat="1" ht="15" customHeight="1">
      <c r="B22" s="270"/>
      <c r="C22" s="271"/>
      <c r="D22" s="271"/>
      <c r="E22" s="273" t="s">
        <v>6109</v>
      </c>
      <c r="F22" s="404" t="s">
        <v>125</v>
      </c>
      <c r="G22" s="404"/>
      <c r="H22" s="404"/>
      <c r="I22" s="404"/>
      <c r="J22" s="404"/>
      <c r="K22" s="267"/>
    </row>
    <row r="23" spans="2:11" s="1" customFormat="1" ht="15" customHeight="1">
      <c r="B23" s="270"/>
      <c r="C23" s="271"/>
      <c r="D23" s="271"/>
      <c r="E23" s="273" t="s">
        <v>86</v>
      </c>
      <c r="F23" s="404" t="s">
        <v>6909</v>
      </c>
      <c r="G23" s="404"/>
      <c r="H23" s="404"/>
      <c r="I23" s="404"/>
      <c r="J23" s="404"/>
      <c r="K23" s="267"/>
    </row>
    <row r="24" spans="2:11" s="1" customFormat="1" ht="12.75" customHeight="1">
      <c r="B24" s="270"/>
      <c r="C24" s="271"/>
      <c r="D24" s="271"/>
      <c r="E24" s="271"/>
      <c r="F24" s="271"/>
      <c r="G24" s="271"/>
      <c r="H24" s="271"/>
      <c r="I24" s="271"/>
      <c r="J24" s="271"/>
      <c r="K24" s="267"/>
    </row>
    <row r="25" spans="2:11" s="1" customFormat="1" ht="15" customHeight="1">
      <c r="B25" s="270"/>
      <c r="C25" s="404" t="s">
        <v>6910</v>
      </c>
      <c r="D25" s="404"/>
      <c r="E25" s="404"/>
      <c r="F25" s="404"/>
      <c r="G25" s="404"/>
      <c r="H25" s="404"/>
      <c r="I25" s="404"/>
      <c r="J25" s="404"/>
      <c r="K25" s="267"/>
    </row>
    <row r="26" spans="2:11" s="1" customFormat="1" ht="15" customHeight="1">
      <c r="B26" s="270"/>
      <c r="C26" s="404" t="s">
        <v>6911</v>
      </c>
      <c r="D26" s="404"/>
      <c r="E26" s="404"/>
      <c r="F26" s="404"/>
      <c r="G26" s="404"/>
      <c r="H26" s="404"/>
      <c r="I26" s="404"/>
      <c r="J26" s="404"/>
      <c r="K26" s="267"/>
    </row>
    <row r="27" spans="2:11" s="1" customFormat="1" ht="15" customHeight="1">
      <c r="B27" s="270"/>
      <c r="C27" s="269"/>
      <c r="D27" s="404" t="s">
        <v>6912</v>
      </c>
      <c r="E27" s="404"/>
      <c r="F27" s="404"/>
      <c r="G27" s="404"/>
      <c r="H27" s="404"/>
      <c r="I27" s="404"/>
      <c r="J27" s="404"/>
      <c r="K27" s="267"/>
    </row>
    <row r="28" spans="2:11" s="1" customFormat="1" ht="15" customHeight="1">
      <c r="B28" s="270"/>
      <c r="C28" s="271"/>
      <c r="D28" s="404" t="s">
        <v>6913</v>
      </c>
      <c r="E28" s="404"/>
      <c r="F28" s="404"/>
      <c r="G28" s="404"/>
      <c r="H28" s="404"/>
      <c r="I28" s="404"/>
      <c r="J28" s="404"/>
      <c r="K28" s="267"/>
    </row>
    <row r="29" spans="2:11" s="1" customFormat="1" ht="12.75" customHeight="1">
      <c r="B29" s="270"/>
      <c r="C29" s="271"/>
      <c r="D29" s="271"/>
      <c r="E29" s="271"/>
      <c r="F29" s="271"/>
      <c r="G29" s="271"/>
      <c r="H29" s="271"/>
      <c r="I29" s="271"/>
      <c r="J29" s="271"/>
      <c r="K29" s="267"/>
    </row>
    <row r="30" spans="2:11" s="1" customFormat="1" ht="15" customHeight="1">
      <c r="B30" s="270"/>
      <c r="C30" s="271"/>
      <c r="D30" s="404" t="s">
        <v>6914</v>
      </c>
      <c r="E30" s="404"/>
      <c r="F30" s="404"/>
      <c r="G30" s="404"/>
      <c r="H30" s="404"/>
      <c r="I30" s="404"/>
      <c r="J30" s="404"/>
      <c r="K30" s="267"/>
    </row>
    <row r="31" spans="2:11" s="1" customFormat="1" ht="15" customHeight="1">
      <c r="B31" s="270"/>
      <c r="C31" s="271"/>
      <c r="D31" s="404" t="s">
        <v>6915</v>
      </c>
      <c r="E31" s="404"/>
      <c r="F31" s="404"/>
      <c r="G31" s="404"/>
      <c r="H31" s="404"/>
      <c r="I31" s="404"/>
      <c r="J31" s="404"/>
      <c r="K31" s="267"/>
    </row>
    <row r="32" spans="2:11" s="1" customFormat="1" ht="12.75" customHeight="1">
      <c r="B32" s="270"/>
      <c r="C32" s="271"/>
      <c r="D32" s="271"/>
      <c r="E32" s="271"/>
      <c r="F32" s="271"/>
      <c r="G32" s="271"/>
      <c r="H32" s="271"/>
      <c r="I32" s="271"/>
      <c r="J32" s="271"/>
      <c r="K32" s="267"/>
    </row>
    <row r="33" spans="2:11" s="1" customFormat="1" ht="15" customHeight="1">
      <c r="B33" s="270"/>
      <c r="C33" s="271"/>
      <c r="D33" s="404" t="s">
        <v>6916</v>
      </c>
      <c r="E33" s="404"/>
      <c r="F33" s="404"/>
      <c r="G33" s="404"/>
      <c r="H33" s="404"/>
      <c r="I33" s="404"/>
      <c r="J33" s="404"/>
      <c r="K33" s="267"/>
    </row>
    <row r="34" spans="2:11" s="1" customFormat="1" ht="15" customHeight="1">
      <c r="B34" s="270"/>
      <c r="C34" s="271"/>
      <c r="D34" s="404" t="s">
        <v>6917</v>
      </c>
      <c r="E34" s="404"/>
      <c r="F34" s="404"/>
      <c r="G34" s="404"/>
      <c r="H34" s="404"/>
      <c r="I34" s="404"/>
      <c r="J34" s="404"/>
      <c r="K34" s="267"/>
    </row>
    <row r="35" spans="2:11" s="1" customFormat="1" ht="15" customHeight="1">
      <c r="B35" s="270"/>
      <c r="C35" s="271"/>
      <c r="D35" s="404" t="s">
        <v>6918</v>
      </c>
      <c r="E35" s="404"/>
      <c r="F35" s="404"/>
      <c r="G35" s="404"/>
      <c r="H35" s="404"/>
      <c r="I35" s="404"/>
      <c r="J35" s="404"/>
      <c r="K35" s="267"/>
    </row>
    <row r="36" spans="2:11" s="1" customFormat="1" ht="15" customHeight="1">
      <c r="B36" s="270"/>
      <c r="C36" s="271"/>
      <c r="D36" s="269"/>
      <c r="E36" s="272" t="s">
        <v>177</v>
      </c>
      <c r="F36" s="269"/>
      <c r="G36" s="404" t="s">
        <v>6919</v>
      </c>
      <c r="H36" s="404"/>
      <c r="I36" s="404"/>
      <c r="J36" s="404"/>
      <c r="K36" s="267"/>
    </row>
    <row r="37" spans="2:11" s="1" customFormat="1" ht="30.75" customHeight="1">
      <c r="B37" s="270"/>
      <c r="C37" s="271"/>
      <c r="D37" s="269"/>
      <c r="E37" s="272" t="s">
        <v>6920</v>
      </c>
      <c r="F37" s="269"/>
      <c r="G37" s="404" t="s">
        <v>6921</v>
      </c>
      <c r="H37" s="404"/>
      <c r="I37" s="404"/>
      <c r="J37" s="404"/>
      <c r="K37" s="267"/>
    </row>
    <row r="38" spans="2:11" s="1" customFormat="1" ht="15" customHeight="1">
      <c r="B38" s="270"/>
      <c r="C38" s="271"/>
      <c r="D38" s="269"/>
      <c r="E38" s="272" t="s">
        <v>54</v>
      </c>
      <c r="F38" s="269"/>
      <c r="G38" s="404" t="s">
        <v>6922</v>
      </c>
      <c r="H38" s="404"/>
      <c r="I38" s="404"/>
      <c r="J38" s="404"/>
      <c r="K38" s="267"/>
    </row>
    <row r="39" spans="2:11" s="1" customFormat="1" ht="15" customHeight="1">
      <c r="B39" s="270"/>
      <c r="C39" s="271"/>
      <c r="D39" s="269"/>
      <c r="E39" s="272" t="s">
        <v>55</v>
      </c>
      <c r="F39" s="269"/>
      <c r="G39" s="404" t="s">
        <v>6923</v>
      </c>
      <c r="H39" s="404"/>
      <c r="I39" s="404"/>
      <c r="J39" s="404"/>
      <c r="K39" s="267"/>
    </row>
    <row r="40" spans="2:11" s="1" customFormat="1" ht="15" customHeight="1">
      <c r="B40" s="270"/>
      <c r="C40" s="271"/>
      <c r="D40" s="269"/>
      <c r="E40" s="272" t="s">
        <v>178</v>
      </c>
      <c r="F40" s="269"/>
      <c r="G40" s="404" t="s">
        <v>6924</v>
      </c>
      <c r="H40" s="404"/>
      <c r="I40" s="404"/>
      <c r="J40" s="404"/>
      <c r="K40" s="267"/>
    </row>
    <row r="41" spans="2:11" s="1" customFormat="1" ht="15" customHeight="1">
      <c r="B41" s="270"/>
      <c r="C41" s="271"/>
      <c r="D41" s="269"/>
      <c r="E41" s="272" t="s">
        <v>179</v>
      </c>
      <c r="F41" s="269"/>
      <c r="G41" s="404" t="s">
        <v>6925</v>
      </c>
      <c r="H41" s="404"/>
      <c r="I41" s="404"/>
      <c r="J41" s="404"/>
      <c r="K41" s="267"/>
    </row>
    <row r="42" spans="2:11" s="1" customFormat="1" ht="15" customHeight="1">
      <c r="B42" s="270"/>
      <c r="C42" s="271"/>
      <c r="D42" s="269"/>
      <c r="E42" s="272" t="s">
        <v>6926</v>
      </c>
      <c r="F42" s="269"/>
      <c r="G42" s="404" t="s">
        <v>6927</v>
      </c>
      <c r="H42" s="404"/>
      <c r="I42" s="404"/>
      <c r="J42" s="404"/>
      <c r="K42" s="267"/>
    </row>
    <row r="43" spans="2:11" s="1" customFormat="1" ht="15" customHeight="1">
      <c r="B43" s="270"/>
      <c r="C43" s="271"/>
      <c r="D43" s="269"/>
      <c r="E43" s="272"/>
      <c r="F43" s="269"/>
      <c r="G43" s="404" t="s">
        <v>6928</v>
      </c>
      <c r="H43" s="404"/>
      <c r="I43" s="404"/>
      <c r="J43" s="404"/>
      <c r="K43" s="267"/>
    </row>
    <row r="44" spans="2:11" s="1" customFormat="1" ht="15" customHeight="1">
      <c r="B44" s="270"/>
      <c r="C44" s="271"/>
      <c r="D44" s="269"/>
      <c r="E44" s="272" t="s">
        <v>6929</v>
      </c>
      <c r="F44" s="269"/>
      <c r="G44" s="404" t="s">
        <v>6930</v>
      </c>
      <c r="H44" s="404"/>
      <c r="I44" s="404"/>
      <c r="J44" s="404"/>
      <c r="K44" s="267"/>
    </row>
    <row r="45" spans="2:11" s="1" customFormat="1" ht="15" customHeight="1">
      <c r="B45" s="270"/>
      <c r="C45" s="271"/>
      <c r="D45" s="269"/>
      <c r="E45" s="272" t="s">
        <v>181</v>
      </c>
      <c r="F45" s="269"/>
      <c r="G45" s="404" t="s">
        <v>6931</v>
      </c>
      <c r="H45" s="404"/>
      <c r="I45" s="404"/>
      <c r="J45" s="404"/>
      <c r="K45" s="267"/>
    </row>
    <row r="46" spans="2:11" s="1" customFormat="1" ht="12.75" customHeight="1">
      <c r="B46" s="270"/>
      <c r="C46" s="271"/>
      <c r="D46" s="269"/>
      <c r="E46" s="269"/>
      <c r="F46" s="269"/>
      <c r="G46" s="269"/>
      <c r="H46" s="269"/>
      <c r="I46" s="269"/>
      <c r="J46" s="269"/>
      <c r="K46" s="267"/>
    </row>
    <row r="47" spans="2:11" s="1" customFormat="1" ht="15" customHeight="1">
      <c r="B47" s="270"/>
      <c r="C47" s="271"/>
      <c r="D47" s="404" t="s">
        <v>6932</v>
      </c>
      <c r="E47" s="404"/>
      <c r="F47" s="404"/>
      <c r="G47" s="404"/>
      <c r="H47" s="404"/>
      <c r="I47" s="404"/>
      <c r="J47" s="404"/>
      <c r="K47" s="267"/>
    </row>
    <row r="48" spans="2:11" s="1" customFormat="1" ht="15" customHeight="1">
      <c r="B48" s="270"/>
      <c r="C48" s="271"/>
      <c r="D48" s="271"/>
      <c r="E48" s="404" t="s">
        <v>6933</v>
      </c>
      <c r="F48" s="404"/>
      <c r="G48" s="404"/>
      <c r="H48" s="404"/>
      <c r="I48" s="404"/>
      <c r="J48" s="404"/>
      <c r="K48" s="267"/>
    </row>
    <row r="49" spans="2:11" s="1" customFormat="1" ht="15" customHeight="1">
      <c r="B49" s="270"/>
      <c r="C49" s="271"/>
      <c r="D49" s="271"/>
      <c r="E49" s="404" t="s">
        <v>6934</v>
      </c>
      <c r="F49" s="404"/>
      <c r="G49" s="404"/>
      <c r="H49" s="404"/>
      <c r="I49" s="404"/>
      <c r="J49" s="404"/>
      <c r="K49" s="267"/>
    </row>
    <row r="50" spans="2:11" s="1" customFormat="1" ht="15" customHeight="1">
      <c r="B50" s="270"/>
      <c r="C50" s="271"/>
      <c r="D50" s="271"/>
      <c r="E50" s="404" t="s">
        <v>6935</v>
      </c>
      <c r="F50" s="404"/>
      <c r="G50" s="404"/>
      <c r="H50" s="404"/>
      <c r="I50" s="404"/>
      <c r="J50" s="404"/>
      <c r="K50" s="267"/>
    </row>
    <row r="51" spans="2:11" s="1" customFormat="1" ht="15" customHeight="1">
      <c r="B51" s="270"/>
      <c r="C51" s="271"/>
      <c r="D51" s="404" t="s">
        <v>6936</v>
      </c>
      <c r="E51" s="404"/>
      <c r="F51" s="404"/>
      <c r="G51" s="404"/>
      <c r="H51" s="404"/>
      <c r="I51" s="404"/>
      <c r="J51" s="404"/>
      <c r="K51" s="267"/>
    </row>
    <row r="52" spans="2:11" s="1" customFormat="1" ht="25.5" customHeight="1">
      <c r="B52" s="266"/>
      <c r="C52" s="405" t="s">
        <v>6937</v>
      </c>
      <c r="D52" s="405"/>
      <c r="E52" s="405"/>
      <c r="F52" s="405"/>
      <c r="G52" s="405"/>
      <c r="H52" s="405"/>
      <c r="I52" s="405"/>
      <c r="J52" s="405"/>
      <c r="K52" s="267"/>
    </row>
    <row r="53" spans="2:11" s="1" customFormat="1" ht="5.25" customHeight="1">
      <c r="B53" s="266"/>
      <c r="C53" s="268"/>
      <c r="D53" s="268"/>
      <c r="E53" s="268"/>
      <c r="F53" s="268"/>
      <c r="G53" s="268"/>
      <c r="H53" s="268"/>
      <c r="I53" s="268"/>
      <c r="J53" s="268"/>
      <c r="K53" s="267"/>
    </row>
    <row r="54" spans="2:11" s="1" customFormat="1" ht="15" customHeight="1">
      <c r="B54" s="266"/>
      <c r="C54" s="404" t="s">
        <v>6938</v>
      </c>
      <c r="D54" s="404"/>
      <c r="E54" s="404"/>
      <c r="F54" s="404"/>
      <c r="G54" s="404"/>
      <c r="H54" s="404"/>
      <c r="I54" s="404"/>
      <c r="J54" s="404"/>
      <c r="K54" s="267"/>
    </row>
    <row r="55" spans="2:11" s="1" customFormat="1" ht="15" customHeight="1">
      <c r="B55" s="266"/>
      <c r="C55" s="404" t="s">
        <v>6939</v>
      </c>
      <c r="D55" s="404"/>
      <c r="E55" s="404"/>
      <c r="F55" s="404"/>
      <c r="G55" s="404"/>
      <c r="H55" s="404"/>
      <c r="I55" s="404"/>
      <c r="J55" s="404"/>
      <c r="K55" s="267"/>
    </row>
    <row r="56" spans="2:11" s="1" customFormat="1" ht="12.75" customHeight="1">
      <c r="B56" s="266"/>
      <c r="C56" s="269"/>
      <c r="D56" s="269"/>
      <c r="E56" s="269"/>
      <c r="F56" s="269"/>
      <c r="G56" s="269"/>
      <c r="H56" s="269"/>
      <c r="I56" s="269"/>
      <c r="J56" s="269"/>
      <c r="K56" s="267"/>
    </row>
    <row r="57" spans="2:11" s="1" customFormat="1" ht="15" customHeight="1">
      <c r="B57" s="266"/>
      <c r="C57" s="404" t="s">
        <v>6940</v>
      </c>
      <c r="D57" s="404"/>
      <c r="E57" s="404"/>
      <c r="F57" s="404"/>
      <c r="G57" s="404"/>
      <c r="H57" s="404"/>
      <c r="I57" s="404"/>
      <c r="J57" s="404"/>
      <c r="K57" s="267"/>
    </row>
    <row r="58" spans="2:11" s="1" customFormat="1" ht="15" customHeight="1">
      <c r="B58" s="266"/>
      <c r="C58" s="271"/>
      <c r="D58" s="404" t="s">
        <v>6941</v>
      </c>
      <c r="E58" s="404"/>
      <c r="F58" s="404"/>
      <c r="G58" s="404"/>
      <c r="H58" s="404"/>
      <c r="I58" s="404"/>
      <c r="J58" s="404"/>
      <c r="K58" s="267"/>
    </row>
    <row r="59" spans="2:11" s="1" customFormat="1" ht="15" customHeight="1">
      <c r="B59" s="266"/>
      <c r="C59" s="271"/>
      <c r="D59" s="404" t="s">
        <v>6942</v>
      </c>
      <c r="E59" s="404"/>
      <c r="F59" s="404"/>
      <c r="G59" s="404"/>
      <c r="H59" s="404"/>
      <c r="I59" s="404"/>
      <c r="J59" s="404"/>
      <c r="K59" s="267"/>
    </row>
    <row r="60" spans="2:11" s="1" customFormat="1" ht="15" customHeight="1">
      <c r="B60" s="266"/>
      <c r="C60" s="271"/>
      <c r="D60" s="404" t="s">
        <v>6943</v>
      </c>
      <c r="E60" s="404"/>
      <c r="F60" s="404"/>
      <c r="G60" s="404"/>
      <c r="H60" s="404"/>
      <c r="I60" s="404"/>
      <c r="J60" s="404"/>
      <c r="K60" s="267"/>
    </row>
    <row r="61" spans="2:11" s="1" customFormat="1" ht="15" customHeight="1">
      <c r="B61" s="266"/>
      <c r="C61" s="271"/>
      <c r="D61" s="404" t="s">
        <v>6944</v>
      </c>
      <c r="E61" s="404"/>
      <c r="F61" s="404"/>
      <c r="G61" s="404"/>
      <c r="H61" s="404"/>
      <c r="I61" s="404"/>
      <c r="J61" s="404"/>
      <c r="K61" s="267"/>
    </row>
    <row r="62" spans="2:11" s="1" customFormat="1" ht="15" customHeight="1">
      <c r="B62" s="266"/>
      <c r="C62" s="271"/>
      <c r="D62" s="407" t="s">
        <v>6945</v>
      </c>
      <c r="E62" s="407"/>
      <c r="F62" s="407"/>
      <c r="G62" s="407"/>
      <c r="H62" s="407"/>
      <c r="I62" s="407"/>
      <c r="J62" s="407"/>
      <c r="K62" s="267"/>
    </row>
    <row r="63" spans="2:11" s="1" customFormat="1" ht="15" customHeight="1">
      <c r="B63" s="266"/>
      <c r="C63" s="271"/>
      <c r="D63" s="404" t="s">
        <v>6946</v>
      </c>
      <c r="E63" s="404"/>
      <c r="F63" s="404"/>
      <c r="G63" s="404"/>
      <c r="H63" s="404"/>
      <c r="I63" s="404"/>
      <c r="J63" s="404"/>
      <c r="K63" s="267"/>
    </row>
    <row r="64" spans="2:11" s="1" customFormat="1" ht="12.75" customHeight="1">
      <c r="B64" s="266"/>
      <c r="C64" s="271"/>
      <c r="D64" s="271"/>
      <c r="E64" s="274"/>
      <c r="F64" s="271"/>
      <c r="G64" s="271"/>
      <c r="H64" s="271"/>
      <c r="I64" s="271"/>
      <c r="J64" s="271"/>
      <c r="K64" s="267"/>
    </row>
    <row r="65" spans="2:11" s="1" customFormat="1" ht="15" customHeight="1">
      <c r="B65" s="266"/>
      <c r="C65" s="271"/>
      <c r="D65" s="404" t="s">
        <v>6947</v>
      </c>
      <c r="E65" s="404"/>
      <c r="F65" s="404"/>
      <c r="G65" s="404"/>
      <c r="H65" s="404"/>
      <c r="I65" s="404"/>
      <c r="J65" s="404"/>
      <c r="K65" s="267"/>
    </row>
    <row r="66" spans="2:11" s="1" customFormat="1" ht="15" customHeight="1">
      <c r="B66" s="266"/>
      <c r="C66" s="271"/>
      <c r="D66" s="407" t="s">
        <v>6948</v>
      </c>
      <c r="E66" s="407"/>
      <c r="F66" s="407"/>
      <c r="G66" s="407"/>
      <c r="H66" s="407"/>
      <c r="I66" s="407"/>
      <c r="J66" s="407"/>
      <c r="K66" s="267"/>
    </row>
    <row r="67" spans="2:11" s="1" customFormat="1" ht="15" customHeight="1">
      <c r="B67" s="266"/>
      <c r="C67" s="271"/>
      <c r="D67" s="404" t="s">
        <v>6949</v>
      </c>
      <c r="E67" s="404"/>
      <c r="F67" s="404"/>
      <c r="G67" s="404"/>
      <c r="H67" s="404"/>
      <c r="I67" s="404"/>
      <c r="J67" s="404"/>
      <c r="K67" s="267"/>
    </row>
    <row r="68" spans="2:11" s="1" customFormat="1" ht="15" customHeight="1">
      <c r="B68" s="266"/>
      <c r="C68" s="271"/>
      <c r="D68" s="404" t="s">
        <v>6950</v>
      </c>
      <c r="E68" s="404"/>
      <c r="F68" s="404"/>
      <c r="G68" s="404"/>
      <c r="H68" s="404"/>
      <c r="I68" s="404"/>
      <c r="J68" s="404"/>
      <c r="K68" s="267"/>
    </row>
    <row r="69" spans="2:11" s="1" customFormat="1" ht="15" customHeight="1">
      <c r="B69" s="266"/>
      <c r="C69" s="271"/>
      <c r="D69" s="404" t="s">
        <v>6951</v>
      </c>
      <c r="E69" s="404"/>
      <c r="F69" s="404"/>
      <c r="G69" s="404"/>
      <c r="H69" s="404"/>
      <c r="I69" s="404"/>
      <c r="J69" s="404"/>
      <c r="K69" s="267"/>
    </row>
    <row r="70" spans="2:11" s="1" customFormat="1" ht="15" customHeight="1">
      <c r="B70" s="266"/>
      <c r="C70" s="271"/>
      <c r="D70" s="404" t="s">
        <v>6952</v>
      </c>
      <c r="E70" s="404"/>
      <c r="F70" s="404"/>
      <c r="G70" s="404"/>
      <c r="H70" s="404"/>
      <c r="I70" s="404"/>
      <c r="J70" s="404"/>
      <c r="K70" s="267"/>
    </row>
    <row r="71" spans="2:11" s="1" customFormat="1" ht="12.75" customHeight="1">
      <c r="B71" s="275"/>
      <c r="C71" s="276"/>
      <c r="D71" s="276"/>
      <c r="E71" s="276"/>
      <c r="F71" s="276"/>
      <c r="G71" s="276"/>
      <c r="H71" s="276"/>
      <c r="I71" s="276"/>
      <c r="J71" s="276"/>
      <c r="K71" s="277"/>
    </row>
    <row r="72" spans="2:11" s="1" customFormat="1" ht="18.75" customHeight="1">
      <c r="B72" s="278"/>
      <c r="C72" s="278"/>
      <c r="D72" s="278"/>
      <c r="E72" s="278"/>
      <c r="F72" s="278"/>
      <c r="G72" s="278"/>
      <c r="H72" s="278"/>
      <c r="I72" s="278"/>
      <c r="J72" s="278"/>
      <c r="K72" s="279"/>
    </row>
    <row r="73" spans="2:11" s="1" customFormat="1" ht="18.75" customHeight="1">
      <c r="B73" s="279"/>
      <c r="C73" s="279"/>
      <c r="D73" s="279"/>
      <c r="E73" s="279"/>
      <c r="F73" s="279"/>
      <c r="G73" s="279"/>
      <c r="H73" s="279"/>
      <c r="I73" s="279"/>
      <c r="J73" s="279"/>
      <c r="K73" s="279"/>
    </row>
    <row r="74" spans="2:11" s="1" customFormat="1" ht="7.5" customHeight="1">
      <c r="B74" s="280"/>
      <c r="C74" s="281"/>
      <c r="D74" s="281"/>
      <c r="E74" s="281"/>
      <c r="F74" s="281"/>
      <c r="G74" s="281"/>
      <c r="H74" s="281"/>
      <c r="I74" s="281"/>
      <c r="J74" s="281"/>
      <c r="K74" s="282"/>
    </row>
    <row r="75" spans="2:11" s="1" customFormat="1" ht="45" customHeight="1">
      <c r="B75" s="283"/>
      <c r="C75" s="408" t="s">
        <v>6953</v>
      </c>
      <c r="D75" s="408"/>
      <c r="E75" s="408"/>
      <c r="F75" s="408"/>
      <c r="G75" s="408"/>
      <c r="H75" s="408"/>
      <c r="I75" s="408"/>
      <c r="J75" s="408"/>
      <c r="K75" s="284"/>
    </row>
    <row r="76" spans="2:11" s="1" customFormat="1" ht="17.25" customHeight="1">
      <c r="B76" s="283"/>
      <c r="C76" s="285" t="s">
        <v>6954</v>
      </c>
      <c r="D76" s="285"/>
      <c r="E76" s="285"/>
      <c r="F76" s="285" t="s">
        <v>6955</v>
      </c>
      <c r="G76" s="286"/>
      <c r="H76" s="285" t="s">
        <v>55</v>
      </c>
      <c r="I76" s="285" t="s">
        <v>58</v>
      </c>
      <c r="J76" s="285" t="s">
        <v>6956</v>
      </c>
      <c r="K76" s="284"/>
    </row>
    <row r="77" spans="2:11" s="1" customFormat="1" ht="17.25" customHeight="1">
      <c r="B77" s="283"/>
      <c r="C77" s="287" t="s">
        <v>6957</v>
      </c>
      <c r="D77" s="287"/>
      <c r="E77" s="287"/>
      <c r="F77" s="288" t="s">
        <v>6958</v>
      </c>
      <c r="G77" s="289"/>
      <c r="H77" s="287"/>
      <c r="I77" s="287"/>
      <c r="J77" s="287" t="s">
        <v>6959</v>
      </c>
      <c r="K77" s="284"/>
    </row>
    <row r="78" spans="2:11" s="1" customFormat="1" ht="5.25" customHeight="1">
      <c r="B78" s="283"/>
      <c r="C78" s="290"/>
      <c r="D78" s="290"/>
      <c r="E78" s="290"/>
      <c r="F78" s="290"/>
      <c r="G78" s="291"/>
      <c r="H78" s="290"/>
      <c r="I78" s="290"/>
      <c r="J78" s="290"/>
      <c r="K78" s="284"/>
    </row>
    <row r="79" spans="2:11" s="1" customFormat="1" ht="15" customHeight="1">
      <c r="B79" s="283"/>
      <c r="C79" s="272" t="s">
        <v>54</v>
      </c>
      <c r="D79" s="292"/>
      <c r="E79" s="292"/>
      <c r="F79" s="293" t="s">
        <v>6960</v>
      </c>
      <c r="G79" s="294"/>
      <c r="H79" s="272" t="s">
        <v>6961</v>
      </c>
      <c r="I79" s="272" t="s">
        <v>6962</v>
      </c>
      <c r="J79" s="272">
        <v>20</v>
      </c>
      <c r="K79" s="284"/>
    </row>
    <row r="80" spans="2:11" s="1" customFormat="1" ht="15" customHeight="1">
      <c r="B80" s="283"/>
      <c r="C80" s="272" t="s">
        <v>6963</v>
      </c>
      <c r="D80" s="272"/>
      <c r="E80" s="272"/>
      <c r="F80" s="293" t="s">
        <v>6960</v>
      </c>
      <c r="G80" s="294"/>
      <c r="H80" s="272" t="s">
        <v>6964</v>
      </c>
      <c r="I80" s="272" t="s">
        <v>6962</v>
      </c>
      <c r="J80" s="272">
        <v>120</v>
      </c>
      <c r="K80" s="284"/>
    </row>
    <row r="81" spans="2:11" s="1" customFormat="1" ht="15" customHeight="1">
      <c r="B81" s="295"/>
      <c r="C81" s="272" t="s">
        <v>6965</v>
      </c>
      <c r="D81" s="272"/>
      <c r="E81" s="272"/>
      <c r="F81" s="293" t="s">
        <v>6966</v>
      </c>
      <c r="G81" s="294"/>
      <c r="H81" s="272" t="s">
        <v>6967</v>
      </c>
      <c r="I81" s="272" t="s">
        <v>6962</v>
      </c>
      <c r="J81" s="272">
        <v>50</v>
      </c>
      <c r="K81" s="284"/>
    </row>
    <row r="82" spans="2:11" s="1" customFormat="1" ht="15" customHeight="1">
      <c r="B82" s="295"/>
      <c r="C82" s="272" t="s">
        <v>6968</v>
      </c>
      <c r="D82" s="272"/>
      <c r="E82" s="272"/>
      <c r="F82" s="293" t="s">
        <v>6960</v>
      </c>
      <c r="G82" s="294"/>
      <c r="H82" s="272" t="s">
        <v>6969</v>
      </c>
      <c r="I82" s="272" t="s">
        <v>6970</v>
      </c>
      <c r="J82" s="272"/>
      <c r="K82" s="284"/>
    </row>
    <row r="83" spans="2:11" s="1" customFormat="1" ht="15" customHeight="1">
      <c r="B83" s="295"/>
      <c r="C83" s="296" t="s">
        <v>6971</v>
      </c>
      <c r="D83" s="296"/>
      <c r="E83" s="296"/>
      <c r="F83" s="297" t="s">
        <v>6966</v>
      </c>
      <c r="G83" s="296"/>
      <c r="H83" s="296" t="s">
        <v>6972</v>
      </c>
      <c r="I83" s="296" t="s">
        <v>6962</v>
      </c>
      <c r="J83" s="296">
        <v>15</v>
      </c>
      <c r="K83" s="284"/>
    </row>
    <row r="84" spans="2:11" s="1" customFormat="1" ht="15" customHeight="1">
      <c r="B84" s="295"/>
      <c r="C84" s="296" t="s">
        <v>6973</v>
      </c>
      <c r="D84" s="296"/>
      <c r="E84" s="296"/>
      <c r="F84" s="297" t="s">
        <v>6966</v>
      </c>
      <c r="G84" s="296"/>
      <c r="H84" s="296" t="s">
        <v>6974</v>
      </c>
      <c r="I84" s="296" t="s">
        <v>6962</v>
      </c>
      <c r="J84" s="296">
        <v>15</v>
      </c>
      <c r="K84" s="284"/>
    </row>
    <row r="85" spans="2:11" s="1" customFormat="1" ht="15" customHeight="1">
      <c r="B85" s="295"/>
      <c r="C85" s="296" t="s">
        <v>6975</v>
      </c>
      <c r="D85" s="296"/>
      <c r="E85" s="296"/>
      <c r="F85" s="297" t="s">
        <v>6966</v>
      </c>
      <c r="G85" s="296"/>
      <c r="H85" s="296" t="s">
        <v>6976</v>
      </c>
      <c r="I85" s="296" t="s">
        <v>6962</v>
      </c>
      <c r="J85" s="296">
        <v>20</v>
      </c>
      <c r="K85" s="284"/>
    </row>
    <row r="86" spans="2:11" s="1" customFormat="1" ht="15" customHeight="1">
      <c r="B86" s="295"/>
      <c r="C86" s="296" t="s">
        <v>6977</v>
      </c>
      <c r="D86" s="296"/>
      <c r="E86" s="296"/>
      <c r="F86" s="297" t="s">
        <v>6966</v>
      </c>
      <c r="G86" s="296"/>
      <c r="H86" s="296" t="s">
        <v>6978</v>
      </c>
      <c r="I86" s="296" t="s">
        <v>6962</v>
      </c>
      <c r="J86" s="296">
        <v>20</v>
      </c>
      <c r="K86" s="284"/>
    </row>
    <row r="87" spans="2:11" s="1" customFormat="1" ht="15" customHeight="1">
      <c r="B87" s="295"/>
      <c r="C87" s="272" t="s">
        <v>6979</v>
      </c>
      <c r="D87" s="272"/>
      <c r="E87" s="272"/>
      <c r="F87" s="293" t="s">
        <v>6966</v>
      </c>
      <c r="G87" s="294"/>
      <c r="H87" s="272" t="s">
        <v>6980</v>
      </c>
      <c r="I87" s="272" t="s">
        <v>6962</v>
      </c>
      <c r="J87" s="272">
        <v>50</v>
      </c>
      <c r="K87" s="284"/>
    </row>
    <row r="88" spans="2:11" s="1" customFormat="1" ht="15" customHeight="1">
      <c r="B88" s="295"/>
      <c r="C88" s="272" t="s">
        <v>6981</v>
      </c>
      <c r="D88" s="272"/>
      <c r="E88" s="272"/>
      <c r="F88" s="293" t="s">
        <v>6966</v>
      </c>
      <c r="G88" s="294"/>
      <c r="H88" s="272" t="s">
        <v>6982</v>
      </c>
      <c r="I88" s="272" t="s">
        <v>6962</v>
      </c>
      <c r="J88" s="272">
        <v>20</v>
      </c>
      <c r="K88" s="284"/>
    </row>
    <row r="89" spans="2:11" s="1" customFormat="1" ht="15" customHeight="1">
      <c r="B89" s="295"/>
      <c r="C89" s="272" t="s">
        <v>6983</v>
      </c>
      <c r="D89" s="272"/>
      <c r="E89" s="272"/>
      <c r="F89" s="293" t="s">
        <v>6966</v>
      </c>
      <c r="G89" s="294"/>
      <c r="H89" s="272" t="s">
        <v>6984</v>
      </c>
      <c r="I89" s="272" t="s">
        <v>6962</v>
      </c>
      <c r="J89" s="272">
        <v>20</v>
      </c>
      <c r="K89" s="284"/>
    </row>
    <row r="90" spans="2:11" s="1" customFormat="1" ht="15" customHeight="1">
      <c r="B90" s="295"/>
      <c r="C90" s="272" t="s">
        <v>6985</v>
      </c>
      <c r="D90" s="272"/>
      <c r="E90" s="272"/>
      <c r="F90" s="293" t="s">
        <v>6966</v>
      </c>
      <c r="G90" s="294"/>
      <c r="H90" s="272" t="s">
        <v>6986</v>
      </c>
      <c r="I90" s="272" t="s">
        <v>6962</v>
      </c>
      <c r="J90" s="272">
        <v>50</v>
      </c>
      <c r="K90" s="284"/>
    </row>
    <row r="91" spans="2:11" s="1" customFormat="1" ht="15" customHeight="1">
      <c r="B91" s="295"/>
      <c r="C91" s="272" t="s">
        <v>6987</v>
      </c>
      <c r="D91" s="272"/>
      <c r="E91" s="272"/>
      <c r="F91" s="293" t="s">
        <v>6966</v>
      </c>
      <c r="G91" s="294"/>
      <c r="H91" s="272" t="s">
        <v>6987</v>
      </c>
      <c r="I91" s="272" t="s">
        <v>6962</v>
      </c>
      <c r="J91" s="272">
        <v>50</v>
      </c>
      <c r="K91" s="284"/>
    </row>
    <row r="92" spans="2:11" s="1" customFormat="1" ht="15" customHeight="1">
      <c r="B92" s="295"/>
      <c r="C92" s="272" t="s">
        <v>6988</v>
      </c>
      <c r="D92" s="272"/>
      <c r="E92" s="272"/>
      <c r="F92" s="293" t="s">
        <v>6966</v>
      </c>
      <c r="G92" s="294"/>
      <c r="H92" s="272" t="s">
        <v>6989</v>
      </c>
      <c r="I92" s="272" t="s">
        <v>6962</v>
      </c>
      <c r="J92" s="272">
        <v>255</v>
      </c>
      <c r="K92" s="284"/>
    </row>
    <row r="93" spans="2:11" s="1" customFormat="1" ht="15" customHeight="1">
      <c r="B93" s="295"/>
      <c r="C93" s="272" t="s">
        <v>6990</v>
      </c>
      <c r="D93" s="272"/>
      <c r="E93" s="272"/>
      <c r="F93" s="293" t="s">
        <v>6960</v>
      </c>
      <c r="G93" s="294"/>
      <c r="H93" s="272" t="s">
        <v>6991</v>
      </c>
      <c r="I93" s="272" t="s">
        <v>6992</v>
      </c>
      <c r="J93" s="272"/>
      <c r="K93" s="284"/>
    </row>
    <row r="94" spans="2:11" s="1" customFormat="1" ht="15" customHeight="1">
      <c r="B94" s="295"/>
      <c r="C94" s="272" t="s">
        <v>6993</v>
      </c>
      <c r="D94" s="272"/>
      <c r="E94" s="272"/>
      <c r="F94" s="293" t="s">
        <v>6960</v>
      </c>
      <c r="G94" s="294"/>
      <c r="H94" s="272" t="s">
        <v>6994</v>
      </c>
      <c r="I94" s="272" t="s">
        <v>6995</v>
      </c>
      <c r="J94" s="272"/>
      <c r="K94" s="284"/>
    </row>
    <row r="95" spans="2:11" s="1" customFormat="1" ht="15" customHeight="1">
      <c r="B95" s="295"/>
      <c r="C95" s="272" t="s">
        <v>6996</v>
      </c>
      <c r="D95" s="272"/>
      <c r="E95" s="272"/>
      <c r="F95" s="293" t="s">
        <v>6960</v>
      </c>
      <c r="G95" s="294"/>
      <c r="H95" s="272" t="s">
        <v>6996</v>
      </c>
      <c r="I95" s="272" t="s">
        <v>6995</v>
      </c>
      <c r="J95" s="272"/>
      <c r="K95" s="284"/>
    </row>
    <row r="96" spans="2:11" s="1" customFormat="1" ht="15" customHeight="1">
      <c r="B96" s="295"/>
      <c r="C96" s="272" t="s">
        <v>39</v>
      </c>
      <c r="D96" s="272"/>
      <c r="E96" s="272"/>
      <c r="F96" s="293" t="s">
        <v>6960</v>
      </c>
      <c r="G96" s="294"/>
      <c r="H96" s="272" t="s">
        <v>6997</v>
      </c>
      <c r="I96" s="272" t="s">
        <v>6995</v>
      </c>
      <c r="J96" s="272"/>
      <c r="K96" s="284"/>
    </row>
    <row r="97" spans="2:11" s="1" customFormat="1" ht="15" customHeight="1">
      <c r="B97" s="295"/>
      <c r="C97" s="272" t="s">
        <v>49</v>
      </c>
      <c r="D97" s="272"/>
      <c r="E97" s="272"/>
      <c r="F97" s="293" t="s">
        <v>6960</v>
      </c>
      <c r="G97" s="294"/>
      <c r="H97" s="272" t="s">
        <v>6998</v>
      </c>
      <c r="I97" s="272" t="s">
        <v>6995</v>
      </c>
      <c r="J97" s="272"/>
      <c r="K97" s="284"/>
    </row>
    <row r="98" spans="2:11" s="1" customFormat="1" ht="15" customHeight="1">
      <c r="B98" s="298"/>
      <c r="C98" s="299"/>
      <c r="D98" s="299"/>
      <c r="E98" s="299"/>
      <c r="F98" s="299"/>
      <c r="G98" s="299"/>
      <c r="H98" s="299"/>
      <c r="I98" s="299"/>
      <c r="J98" s="299"/>
      <c r="K98" s="300"/>
    </row>
    <row r="99" spans="2:11" s="1" customFormat="1" ht="18.75" customHeight="1">
      <c r="B99" s="301"/>
      <c r="C99" s="302"/>
      <c r="D99" s="302"/>
      <c r="E99" s="302"/>
      <c r="F99" s="302"/>
      <c r="G99" s="302"/>
      <c r="H99" s="302"/>
      <c r="I99" s="302"/>
      <c r="J99" s="302"/>
      <c r="K99" s="301"/>
    </row>
    <row r="100" spans="2:11" s="1" customFormat="1" ht="18.75" customHeight="1">
      <c r="B100" s="279"/>
      <c r="C100" s="279"/>
      <c r="D100" s="279"/>
      <c r="E100" s="279"/>
      <c r="F100" s="279"/>
      <c r="G100" s="279"/>
      <c r="H100" s="279"/>
      <c r="I100" s="279"/>
      <c r="J100" s="279"/>
      <c r="K100" s="279"/>
    </row>
    <row r="101" spans="2:11" s="1" customFormat="1" ht="7.5" customHeight="1">
      <c r="B101" s="280"/>
      <c r="C101" s="281"/>
      <c r="D101" s="281"/>
      <c r="E101" s="281"/>
      <c r="F101" s="281"/>
      <c r="G101" s="281"/>
      <c r="H101" s="281"/>
      <c r="I101" s="281"/>
      <c r="J101" s="281"/>
      <c r="K101" s="282"/>
    </row>
    <row r="102" spans="2:11" s="1" customFormat="1" ht="45" customHeight="1">
      <c r="B102" s="283"/>
      <c r="C102" s="408" t="s">
        <v>6999</v>
      </c>
      <c r="D102" s="408"/>
      <c r="E102" s="408"/>
      <c r="F102" s="408"/>
      <c r="G102" s="408"/>
      <c r="H102" s="408"/>
      <c r="I102" s="408"/>
      <c r="J102" s="408"/>
      <c r="K102" s="284"/>
    </row>
    <row r="103" spans="2:11" s="1" customFormat="1" ht="17.25" customHeight="1">
      <c r="B103" s="283"/>
      <c r="C103" s="285" t="s">
        <v>6954</v>
      </c>
      <c r="D103" s="285"/>
      <c r="E103" s="285"/>
      <c r="F103" s="285" t="s">
        <v>6955</v>
      </c>
      <c r="G103" s="286"/>
      <c r="H103" s="285" t="s">
        <v>55</v>
      </c>
      <c r="I103" s="285" t="s">
        <v>58</v>
      </c>
      <c r="J103" s="285" t="s">
        <v>6956</v>
      </c>
      <c r="K103" s="284"/>
    </row>
    <row r="104" spans="2:11" s="1" customFormat="1" ht="17.25" customHeight="1">
      <c r="B104" s="283"/>
      <c r="C104" s="287" t="s">
        <v>6957</v>
      </c>
      <c r="D104" s="287"/>
      <c r="E104" s="287"/>
      <c r="F104" s="288" t="s">
        <v>6958</v>
      </c>
      <c r="G104" s="289"/>
      <c r="H104" s="287"/>
      <c r="I104" s="287"/>
      <c r="J104" s="287" t="s">
        <v>6959</v>
      </c>
      <c r="K104" s="284"/>
    </row>
    <row r="105" spans="2:11" s="1" customFormat="1" ht="5.25" customHeight="1">
      <c r="B105" s="283"/>
      <c r="C105" s="285"/>
      <c r="D105" s="285"/>
      <c r="E105" s="285"/>
      <c r="F105" s="285"/>
      <c r="G105" s="303"/>
      <c r="H105" s="285"/>
      <c r="I105" s="285"/>
      <c r="J105" s="285"/>
      <c r="K105" s="284"/>
    </row>
    <row r="106" spans="2:11" s="1" customFormat="1" ht="15" customHeight="1">
      <c r="B106" s="283"/>
      <c r="C106" s="272" t="s">
        <v>54</v>
      </c>
      <c r="D106" s="292"/>
      <c r="E106" s="292"/>
      <c r="F106" s="293" t="s">
        <v>6960</v>
      </c>
      <c r="G106" s="272"/>
      <c r="H106" s="272" t="s">
        <v>7000</v>
      </c>
      <c r="I106" s="272" t="s">
        <v>6962</v>
      </c>
      <c r="J106" s="272">
        <v>20</v>
      </c>
      <c r="K106" s="284"/>
    </row>
    <row r="107" spans="2:11" s="1" customFormat="1" ht="15" customHeight="1">
      <c r="B107" s="283"/>
      <c r="C107" s="272" t="s">
        <v>6963</v>
      </c>
      <c r="D107" s="272"/>
      <c r="E107" s="272"/>
      <c r="F107" s="293" t="s">
        <v>6960</v>
      </c>
      <c r="G107" s="272"/>
      <c r="H107" s="272" t="s">
        <v>7000</v>
      </c>
      <c r="I107" s="272" t="s">
        <v>6962</v>
      </c>
      <c r="J107" s="272">
        <v>120</v>
      </c>
      <c r="K107" s="284"/>
    </row>
    <row r="108" spans="2:11" s="1" customFormat="1" ht="15" customHeight="1">
      <c r="B108" s="295"/>
      <c r="C108" s="272" t="s">
        <v>6965</v>
      </c>
      <c r="D108" s="272"/>
      <c r="E108" s="272"/>
      <c r="F108" s="293" t="s">
        <v>6966</v>
      </c>
      <c r="G108" s="272"/>
      <c r="H108" s="272" t="s">
        <v>7000</v>
      </c>
      <c r="I108" s="272" t="s">
        <v>6962</v>
      </c>
      <c r="J108" s="272">
        <v>50</v>
      </c>
      <c r="K108" s="284"/>
    </row>
    <row r="109" spans="2:11" s="1" customFormat="1" ht="15" customHeight="1">
      <c r="B109" s="295"/>
      <c r="C109" s="272" t="s">
        <v>6968</v>
      </c>
      <c r="D109" s="272"/>
      <c r="E109" s="272"/>
      <c r="F109" s="293" t="s">
        <v>6960</v>
      </c>
      <c r="G109" s="272"/>
      <c r="H109" s="272" t="s">
        <v>7000</v>
      </c>
      <c r="I109" s="272" t="s">
        <v>6970</v>
      </c>
      <c r="J109" s="272"/>
      <c r="K109" s="284"/>
    </row>
    <row r="110" spans="2:11" s="1" customFormat="1" ht="15" customHeight="1">
      <c r="B110" s="295"/>
      <c r="C110" s="272" t="s">
        <v>6979</v>
      </c>
      <c r="D110" s="272"/>
      <c r="E110" s="272"/>
      <c r="F110" s="293" t="s">
        <v>6966</v>
      </c>
      <c r="G110" s="272"/>
      <c r="H110" s="272" t="s">
        <v>7000</v>
      </c>
      <c r="I110" s="272" t="s">
        <v>6962</v>
      </c>
      <c r="J110" s="272">
        <v>50</v>
      </c>
      <c r="K110" s="284"/>
    </row>
    <row r="111" spans="2:11" s="1" customFormat="1" ht="15" customHeight="1">
      <c r="B111" s="295"/>
      <c r="C111" s="272" t="s">
        <v>6987</v>
      </c>
      <c r="D111" s="272"/>
      <c r="E111" s="272"/>
      <c r="F111" s="293" t="s">
        <v>6966</v>
      </c>
      <c r="G111" s="272"/>
      <c r="H111" s="272" t="s">
        <v>7000</v>
      </c>
      <c r="I111" s="272" t="s">
        <v>6962</v>
      </c>
      <c r="J111" s="272">
        <v>50</v>
      </c>
      <c r="K111" s="284"/>
    </row>
    <row r="112" spans="2:11" s="1" customFormat="1" ht="15" customHeight="1">
      <c r="B112" s="295"/>
      <c r="C112" s="272" t="s">
        <v>6985</v>
      </c>
      <c r="D112" s="272"/>
      <c r="E112" s="272"/>
      <c r="F112" s="293" t="s">
        <v>6966</v>
      </c>
      <c r="G112" s="272"/>
      <c r="H112" s="272" t="s">
        <v>7000</v>
      </c>
      <c r="I112" s="272" t="s">
        <v>6962</v>
      </c>
      <c r="J112" s="272">
        <v>50</v>
      </c>
      <c r="K112" s="284"/>
    </row>
    <row r="113" spans="2:11" s="1" customFormat="1" ht="15" customHeight="1">
      <c r="B113" s="295"/>
      <c r="C113" s="272" t="s">
        <v>54</v>
      </c>
      <c r="D113" s="272"/>
      <c r="E113" s="272"/>
      <c r="F113" s="293" t="s">
        <v>6960</v>
      </c>
      <c r="G113" s="272"/>
      <c r="H113" s="272" t="s">
        <v>7001</v>
      </c>
      <c r="I113" s="272" t="s">
        <v>6962</v>
      </c>
      <c r="J113" s="272">
        <v>20</v>
      </c>
      <c r="K113" s="284"/>
    </row>
    <row r="114" spans="2:11" s="1" customFormat="1" ht="15" customHeight="1">
      <c r="B114" s="295"/>
      <c r="C114" s="272" t="s">
        <v>7002</v>
      </c>
      <c r="D114" s="272"/>
      <c r="E114" s="272"/>
      <c r="F114" s="293" t="s">
        <v>6960</v>
      </c>
      <c r="G114" s="272"/>
      <c r="H114" s="272" t="s">
        <v>7003</v>
      </c>
      <c r="I114" s="272" t="s">
        <v>6962</v>
      </c>
      <c r="J114" s="272">
        <v>120</v>
      </c>
      <c r="K114" s="284"/>
    </row>
    <row r="115" spans="2:11" s="1" customFormat="1" ht="15" customHeight="1">
      <c r="B115" s="295"/>
      <c r="C115" s="272" t="s">
        <v>39</v>
      </c>
      <c r="D115" s="272"/>
      <c r="E115" s="272"/>
      <c r="F115" s="293" t="s">
        <v>6960</v>
      </c>
      <c r="G115" s="272"/>
      <c r="H115" s="272" t="s">
        <v>7004</v>
      </c>
      <c r="I115" s="272" t="s">
        <v>6995</v>
      </c>
      <c r="J115" s="272"/>
      <c r="K115" s="284"/>
    </row>
    <row r="116" spans="2:11" s="1" customFormat="1" ht="15" customHeight="1">
      <c r="B116" s="295"/>
      <c r="C116" s="272" t="s">
        <v>49</v>
      </c>
      <c r="D116" s="272"/>
      <c r="E116" s="272"/>
      <c r="F116" s="293" t="s">
        <v>6960</v>
      </c>
      <c r="G116" s="272"/>
      <c r="H116" s="272" t="s">
        <v>7005</v>
      </c>
      <c r="I116" s="272" t="s">
        <v>6995</v>
      </c>
      <c r="J116" s="272"/>
      <c r="K116" s="284"/>
    </row>
    <row r="117" spans="2:11" s="1" customFormat="1" ht="15" customHeight="1">
      <c r="B117" s="295"/>
      <c r="C117" s="272" t="s">
        <v>58</v>
      </c>
      <c r="D117" s="272"/>
      <c r="E117" s="272"/>
      <c r="F117" s="293" t="s">
        <v>6960</v>
      </c>
      <c r="G117" s="272"/>
      <c r="H117" s="272" t="s">
        <v>7006</v>
      </c>
      <c r="I117" s="272" t="s">
        <v>7007</v>
      </c>
      <c r="J117" s="272"/>
      <c r="K117" s="284"/>
    </row>
    <row r="118" spans="2:11" s="1" customFormat="1" ht="15" customHeight="1">
      <c r="B118" s="298"/>
      <c r="C118" s="304"/>
      <c r="D118" s="304"/>
      <c r="E118" s="304"/>
      <c r="F118" s="304"/>
      <c r="G118" s="304"/>
      <c r="H118" s="304"/>
      <c r="I118" s="304"/>
      <c r="J118" s="304"/>
      <c r="K118" s="300"/>
    </row>
    <row r="119" spans="2:11" s="1" customFormat="1" ht="18.75" customHeight="1">
      <c r="B119" s="305"/>
      <c r="C119" s="306"/>
      <c r="D119" s="306"/>
      <c r="E119" s="306"/>
      <c r="F119" s="307"/>
      <c r="G119" s="306"/>
      <c r="H119" s="306"/>
      <c r="I119" s="306"/>
      <c r="J119" s="306"/>
      <c r="K119" s="305"/>
    </row>
    <row r="120" spans="2:11" s="1" customFormat="1" ht="18.75" customHeight="1">
      <c r="B120" s="279"/>
      <c r="C120" s="279"/>
      <c r="D120" s="279"/>
      <c r="E120" s="279"/>
      <c r="F120" s="279"/>
      <c r="G120" s="279"/>
      <c r="H120" s="279"/>
      <c r="I120" s="279"/>
      <c r="J120" s="279"/>
      <c r="K120" s="279"/>
    </row>
    <row r="121" spans="2:11" s="1" customFormat="1" ht="7.5" customHeight="1">
      <c r="B121" s="308"/>
      <c r="C121" s="309"/>
      <c r="D121" s="309"/>
      <c r="E121" s="309"/>
      <c r="F121" s="309"/>
      <c r="G121" s="309"/>
      <c r="H121" s="309"/>
      <c r="I121" s="309"/>
      <c r="J121" s="309"/>
      <c r="K121" s="310"/>
    </row>
    <row r="122" spans="2:11" s="1" customFormat="1" ht="45" customHeight="1">
      <c r="B122" s="311"/>
      <c r="C122" s="406" t="s">
        <v>7008</v>
      </c>
      <c r="D122" s="406"/>
      <c r="E122" s="406"/>
      <c r="F122" s="406"/>
      <c r="G122" s="406"/>
      <c r="H122" s="406"/>
      <c r="I122" s="406"/>
      <c r="J122" s="406"/>
      <c r="K122" s="312"/>
    </row>
    <row r="123" spans="2:11" s="1" customFormat="1" ht="17.25" customHeight="1">
      <c r="B123" s="313"/>
      <c r="C123" s="285" t="s">
        <v>6954</v>
      </c>
      <c r="D123" s="285"/>
      <c r="E123" s="285"/>
      <c r="F123" s="285" t="s">
        <v>6955</v>
      </c>
      <c r="G123" s="286"/>
      <c r="H123" s="285" t="s">
        <v>55</v>
      </c>
      <c r="I123" s="285" t="s">
        <v>58</v>
      </c>
      <c r="J123" s="285" t="s">
        <v>6956</v>
      </c>
      <c r="K123" s="314"/>
    </row>
    <row r="124" spans="2:11" s="1" customFormat="1" ht="17.25" customHeight="1">
      <c r="B124" s="313"/>
      <c r="C124" s="287" t="s">
        <v>6957</v>
      </c>
      <c r="D124" s="287"/>
      <c r="E124" s="287"/>
      <c r="F124" s="288" t="s">
        <v>6958</v>
      </c>
      <c r="G124" s="289"/>
      <c r="H124" s="287"/>
      <c r="I124" s="287"/>
      <c r="J124" s="287" t="s">
        <v>6959</v>
      </c>
      <c r="K124" s="314"/>
    </row>
    <row r="125" spans="2:11" s="1" customFormat="1" ht="5.25" customHeight="1">
      <c r="B125" s="315"/>
      <c r="C125" s="290"/>
      <c r="D125" s="290"/>
      <c r="E125" s="290"/>
      <c r="F125" s="290"/>
      <c r="G125" s="316"/>
      <c r="H125" s="290"/>
      <c r="I125" s="290"/>
      <c r="J125" s="290"/>
      <c r="K125" s="317"/>
    </row>
    <row r="126" spans="2:11" s="1" customFormat="1" ht="15" customHeight="1">
      <c r="B126" s="315"/>
      <c r="C126" s="272" t="s">
        <v>6963</v>
      </c>
      <c r="D126" s="292"/>
      <c r="E126" s="292"/>
      <c r="F126" s="293" t="s">
        <v>6960</v>
      </c>
      <c r="G126" s="272"/>
      <c r="H126" s="272" t="s">
        <v>7000</v>
      </c>
      <c r="I126" s="272" t="s">
        <v>6962</v>
      </c>
      <c r="J126" s="272">
        <v>120</v>
      </c>
      <c r="K126" s="318"/>
    </row>
    <row r="127" spans="2:11" s="1" customFormat="1" ht="15" customHeight="1">
      <c r="B127" s="315"/>
      <c r="C127" s="272" t="s">
        <v>7009</v>
      </c>
      <c r="D127" s="272"/>
      <c r="E127" s="272"/>
      <c r="F127" s="293" t="s">
        <v>6960</v>
      </c>
      <c r="G127" s="272"/>
      <c r="H127" s="272" t="s">
        <v>7010</v>
      </c>
      <c r="I127" s="272" t="s">
        <v>6962</v>
      </c>
      <c r="J127" s="272" t="s">
        <v>7011</v>
      </c>
      <c r="K127" s="318"/>
    </row>
    <row r="128" spans="2:11" s="1" customFormat="1" ht="15" customHeight="1">
      <c r="B128" s="315"/>
      <c r="C128" s="272" t="s">
        <v>86</v>
      </c>
      <c r="D128" s="272"/>
      <c r="E128" s="272"/>
      <c r="F128" s="293" t="s">
        <v>6960</v>
      </c>
      <c r="G128" s="272"/>
      <c r="H128" s="272" t="s">
        <v>7012</v>
      </c>
      <c r="I128" s="272" t="s">
        <v>6962</v>
      </c>
      <c r="J128" s="272" t="s">
        <v>7011</v>
      </c>
      <c r="K128" s="318"/>
    </row>
    <row r="129" spans="2:11" s="1" customFormat="1" ht="15" customHeight="1">
      <c r="B129" s="315"/>
      <c r="C129" s="272" t="s">
        <v>6971</v>
      </c>
      <c r="D129" s="272"/>
      <c r="E129" s="272"/>
      <c r="F129" s="293" t="s">
        <v>6966</v>
      </c>
      <c r="G129" s="272"/>
      <c r="H129" s="272" t="s">
        <v>6972</v>
      </c>
      <c r="I129" s="272" t="s">
        <v>6962</v>
      </c>
      <c r="J129" s="272">
        <v>15</v>
      </c>
      <c r="K129" s="318"/>
    </row>
    <row r="130" spans="2:11" s="1" customFormat="1" ht="15" customHeight="1">
      <c r="B130" s="315"/>
      <c r="C130" s="296" t="s">
        <v>6973</v>
      </c>
      <c r="D130" s="296"/>
      <c r="E130" s="296"/>
      <c r="F130" s="297" t="s">
        <v>6966</v>
      </c>
      <c r="G130" s="296"/>
      <c r="H130" s="296" t="s">
        <v>6974</v>
      </c>
      <c r="I130" s="296" t="s">
        <v>6962</v>
      </c>
      <c r="J130" s="296">
        <v>15</v>
      </c>
      <c r="K130" s="318"/>
    </row>
    <row r="131" spans="2:11" s="1" customFormat="1" ht="15" customHeight="1">
      <c r="B131" s="315"/>
      <c r="C131" s="296" t="s">
        <v>6975</v>
      </c>
      <c r="D131" s="296"/>
      <c r="E131" s="296"/>
      <c r="F131" s="297" t="s">
        <v>6966</v>
      </c>
      <c r="G131" s="296"/>
      <c r="H131" s="296" t="s">
        <v>6976</v>
      </c>
      <c r="I131" s="296" t="s">
        <v>6962</v>
      </c>
      <c r="J131" s="296">
        <v>20</v>
      </c>
      <c r="K131" s="318"/>
    </row>
    <row r="132" spans="2:11" s="1" customFormat="1" ht="15" customHeight="1">
      <c r="B132" s="315"/>
      <c r="C132" s="296" t="s">
        <v>6977</v>
      </c>
      <c r="D132" s="296"/>
      <c r="E132" s="296"/>
      <c r="F132" s="297" t="s">
        <v>6966</v>
      </c>
      <c r="G132" s="296"/>
      <c r="H132" s="296" t="s">
        <v>6978</v>
      </c>
      <c r="I132" s="296" t="s">
        <v>6962</v>
      </c>
      <c r="J132" s="296">
        <v>20</v>
      </c>
      <c r="K132" s="318"/>
    </row>
    <row r="133" spans="2:11" s="1" customFormat="1" ht="15" customHeight="1">
      <c r="B133" s="315"/>
      <c r="C133" s="272" t="s">
        <v>6965</v>
      </c>
      <c r="D133" s="272"/>
      <c r="E133" s="272"/>
      <c r="F133" s="293" t="s">
        <v>6966</v>
      </c>
      <c r="G133" s="272"/>
      <c r="H133" s="272" t="s">
        <v>7000</v>
      </c>
      <c r="I133" s="272" t="s">
        <v>6962</v>
      </c>
      <c r="J133" s="272">
        <v>50</v>
      </c>
      <c r="K133" s="318"/>
    </row>
    <row r="134" spans="2:11" s="1" customFormat="1" ht="15" customHeight="1">
      <c r="B134" s="315"/>
      <c r="C134" s="272" t="s">
        <v>6979</v>
      </c>
      <c r="D134" s="272"/>
      <c r="E134" s="272"/>
      <c r="F134" s="293" t="s">
        <v>6966</v>
      </c>
      <c r="G134" s="272"/>
      <c r="H134" s="272" t="s">
        <v>7000</v>
      </c>
      <c r="I134" s="272" t="s">
        <v>6962</v>
      </c>
      <c r="J134" s="272">
        <v>50</v>
      </c>
      <c r="K134" s="318"/>
    </row>
    <row r="135" spans="2:11" s="1" customFormat="1" ht="15" customHeight="1">
      <c r="B135" s="315"/>
      <c r="C135" s="272" t="s">
        <v>6985</v>
      </c>
      <c r="D135" s="272"/>
      <c r="E135" s="272"/>
      <c r="F135" s="293" t="s">
        <v>6966</v>
      </c>
      <c r="G135" s="272"/>
      <c r="H135" s="272" t="s">
        <v>7000</v>
      </c>
      <c r="I135" s="272" t="s">
        <v>6962</v>
      </c>
      <c r="J135" s="272">
        <v>50</v>
      </c>
      <c r="K135" s="318"/>
    </row>
    <row r="136" spans="2:11" s="1" customFormat="1" ht="15" customHeight="1">
      <c r="B136" s="315"/>
      <c r="C136" s="272" t="s">
        <v>6987</v>
      </c>
      <c r="D136" s="272"/>
      <c r="E136" s="272"/>
      <c r="F136" s="293" t="s">
        <v>6966</v>
      </c>
      <c r="G136" s="272"/>
      <c r="H136" s="272" t="s">
        <v>7000</v>
      </c>
      <c r="I136" s="272" t="s">
        <v>6962</v>
      </c>
      <c r="J136" s="272">
        <v>50</v>
      </c>
      <c r="K136" s="318"/>
    </row>
    <row r="137" spans="2:11" s="1" customFormat="1" ht="15" customHeight="1">
      <c r="B137" s="315"/>
      <c r="C137" s="272" t="s">
        <v>6988</v>
      </c>
      <c r="D137" s="272"/>
      <c r="E137" s="272"/>
      <c r="F137" s="293" t="s">
        <v>6966</v>
      </c>
      <c r="G137" s="272"/>
      <c r="H137" s="272" t="s">
        <v>7013</v>
      </c>
      <c r="I137" s="272" t="s">
        <v>6962</v>
      </c>
      <c r="J137" s="272">
        <v>255</v>
      </c>
      <c r="K137" s="318"/>
    </row>
    <row r="138" spans="2:11" s="1" customFormat="1" ht="15" customHeight="1">
      <c r="B138" s="315"/>
      <c r="C138" s="272" t="s">
        <v>6990</v>
      </c>
      <c r="D138" s="272"/>
      <c r="E138" s="272"/>
      <c r="F138" s="293" t="s">
        <v>6960</v>
      </c>
      <c r="G138" s="272"/>
      <c r="H138" s="272" t="s">
        <v>7014</v>
      </c>
      <c r="I138" s="272" t="s">
        <v>6992</v>
      </c>
      <c r="J138" s="272"/>
      <c r="K138" s="318"/>
    </row>
    <row r="139" spans="2:11" s="1" customFormat="1" ht="15" customHeight="1">
      <c r="B139" s="315"/>
      <c r="C139" s="272" t="s">
        <v>6993</v>
      </c>
      <c r="D139" s="272"/>
      <c r="E139" s="272"/>
      <c r="F139" s="293" t="s">
        <v>6960</v>
      </c>
      <c r="G139" s="272"/>
      <c r="H139" s="272" t="s">
        <v>7015</v>
      </c>
      <c r="I139" s="272" t="s">
        <v>6995</v>
      </c>
      <c r="J139" s="272"/>
      <c r="K139" s="318"/>
    </row>
    <row r="140" spans="2:11" s="1" customFormat="1" ht="15" customHeight="1">
      <c r="B140" s="315"/>
      <c r="C140" s="272" t="s">
        <v>6996</v>
      </c>
      <c r="D140" s="272"/>
      <c r="E140" s="272"/>
      <c r="F140" s="293" t="s">
        <v>6960</v>
      </c>
      <c r="G140" s="272"/>
      <c r="H140" s="272" t="s">
        <v>6996</v>
      </c>
      <c r="I140" s="272" t="s">
        <v>6995</v>
      </c>
      <c r="J140" s="272"/>
      <c r="K140" s="318"/>
    </row>
    <row r="141" spans="2:11" s="1" customFormat="1" ht="15" customHeight="1">
      <c r="B141" s="315"/>
      <c r="C141" s="272" t="s">
        <v>39</v>
      </c>
      <c r="D141" s="272"/>
      <c r="E141" s="272"/>
      <c r="F141" s="293" t="s">
        <v>6960</v>
      </c>
      <c r="G141" s="272"/>
      <c r="H141" s="272" t="s">
        <v>7016</v>
      </c>
      <c r="I141" s="272" t="s">
        <v>6995</v>
      </c>
      <c r="J141" s="272"/>
      <c r="K141" s="318"/>
    </row>
    <row r="142" spans="2:11" s="1" customFormat="1" ht="15" customHeight="1">
      <c r="B142" s="315"/>
      <c r="C142" s="272" t="s">
        <v>7017</v>
      </c>
      <c r="D142" s="272"/>
      <c r="E142" s="272"/>
      <c r="F142" s="293" t="s">
        <v>6960</v>
      </c>
      <c r="G142" s="272"/>
      <c r="H142" s="272" t="s">
        <v>7018</v>
      </c>
      <c r="I142" s="272" t="s">
        <v>6995</v>
      </c>
      <c r="J142" s="272"/>
      <c r="K142" s="318"/>
    </row>
    <row r="143" spans="2:11" s="1" customFormat="1" ht="15" customHeight="1">
      <c r="B143" s="319"/>
      <c r="C143" s="320"/>
      <c r="D143" s="320"/>
      <c r="E143" s="320"/>
      <c r="F143" s="320"/>
      <c r="G143" s="320"/>
      <c r="H143" s="320"/>
      <c r="I143" s="320"/>
      <c r="J143" s="320"/>
      <c r="K143" s="321"/>
    </row>
    <row r="144" spans="2:11" s="1" customFormat="1" ht="18.75" customHeight="1">
      <c r="B144" s="306"/>
      <c r="C144" s="306"/>
      <c r="D144" s="306"/>
      <c r="E144" s="306"/>
      <c r="F144" s="307"/>
      <c r="G144" s="306"/>
      <c r="H144" s="306"/>
      <c r="I144" s="306"/>
      <c r="J144" s="306"/>
      <c r="K144" s="306"/>
    </row>
    <row r="145" spans="2:11" s="1" customFormat="1" ht="18.75" customHeight="1">
      <c r="B145" s="279"/>
      <c r="C145" s="279"/>
      <c r="D145" s="279"/>
      <c r="E145" s="279"/>
      <c r="F145" s="279"/>
      <c r="G145" s="279"/>
      <c r="H145" s="279"/>
      <c r="I145" s="279"/>
      <c r="J145" s="279"/>
      <c r="K145" s="279"/>
    </row>
    <row r="146" spans="2:11" s="1" customFormat="1" ht="7.5" customHeight="1">
      <c r="B146" s="280"/>
      <c r="C146" s="281"/>
      <c r="D146" s="281"/>
      <c r="E146" s="281"/>
      <c r="F146" s="281"/>
      <c r="G146" s="281"/>
      <c r="H146" s="281"/>
      <c r="I146" s="281"/>
      <c r="J146" s="281"/>
      <c r="K146" s="282"/>
    </row>
    <row r="147" spans="2:11" s="1" customFormat="1" ht="45" customHeight="1">
      <c r="B147" s="283"/>
      <c r="C147" s="408" t="s">
        <v>7019</v>
      </c>
      <c r="D147" s="408"/>
      <c r="E147" s="408"/>
      <c r="F147" s="408"/>
      <c r="G147" s="408"/>
      <c r="H147" s="408"/>
      <c r="I147" s="408"/>
      <c r="J147" s="408"/>
      <c r="K147" s="284"/>
    </row>
    <row r="148" spans="2:11" s="1" customFormat="1" ht="17.25" customHeight="1">
      <c r="B148" s="283"/>
      <c r="C148" s="285" t="s">
        <v>6954</v>
      </c>
      <c r="D148" s="285"/>
      <c r="E148" s="285"/>
      <c r="F148" s="285" t="s">
        <v>6955</v>
      </c>
      <c r="G148" s="286"/>
      <c r="H148" s="285" t="s">
        <v>55</v>
      </c>
      <c r="I148" s="285" t="s">
        <v>58</v>
      </c>
      <c r="J148" s="285" t="s">
        <v>6956</v>
      </c>
      <c r="K148" s="284"/>
    </row>
    <row r="149" spans="2:11" s="1" customFormat="1" ht="17.25" customHeight="1">
      <c r="B149" s="283"/>
      <c r="C149" s="287" t="s">
        <v>6957</v>
      </c>
      <c r="D149" s="287"/>
      <c r="E149" s="287"/>
      <c r="F149" s="288" t="s">
        <v>6958</v>
      </c>
      <c r="G149" s="289"/>
      <c r="H149" s="287"/>
      <c r="I149" s="287"/>
      <c r="J149" s="287" t="s">
        <v>6959</v>
      </c>
      <c r="K149" s="284"/>
    </row>
    <row r="150" spans="2:11" s="1" customFormat="1" ht="5.25" customHeight="1">
      <c r="B150" s="295"/>
      <c r="C150" s="290"/>
      <c r="D150" s="290"/>
      <c r="E150" s="290"/>
      <c r="F150" s="290"/>
      <c r="G150" s="291"/>
      <c r="H150" s="290"/>
      <c r="I150" s="290"/>
      <c r="J150" s="290"/>
      <c r="K150" s="318"/>
    </row>
    <row r="151" spans="2:11" s="1" customFormat="1" ht="15" customHeight="1">
      <c r="B151" s="295"/>
      <c r="C151" s="322" t="s">
        <v>6963</v>
      </c>
      <c r="D151" s="272"/>
      <c r="E151" s="272"/>
      <c r="F151" s="323" t="s">
        <v>6960</v>
      </c>
      <c r="G151" s="272"/>
      <c r="H151" s="322" t="s">
        <v>7000</v>
      </c>
      <c r="I151" s="322" t="s">
        <v>6962</v>
      </c>
      <c r="J151" s="322">
        <v>120</v>
      </c>
      <c r="K151" s="318"/>
    </row>
    <row r="152" spans="2:11" s="1" customFormat="1" ht="15" customHeight="1">
      <c r="B152" s="295"/>
      <c r="C152" s="322" t="s">
        <v>7009</v>
      </c>
      <c r="D152" s="272"/>
      <c r="E152" s="272"/>
      <c r="F152" s="323" t="s">
        <v>6960</v>
      </c>
      <c r="G152" s="272"/>
      <c r="H152" s="322" t="s">
        <v>7020</v>
      </c>
      <c r="I152" s="322" t="s">
        <v>6962</v>
      </c>
      <c r="J152" s="322" t="s">
        <v>7011</v>
      </c>
      <c r="K152" s="318"/>
    </row>
    <row r="153" spans="2:11" s="1" customFormat="1" ht="15" customHeight="1">
      <c r="B153" s="295"/>
      <c r="C153" s="322" t="s">
        <v>86</v>
      </c>
      <c r="D153" s="272"/>
      <c r="E153" s="272"/>
      <c r="F153" s="323" t="s">
        <v>6960</v>
      </c>
      <c r="G153" s="272"/>
      <c r="H153" s="322" t="s">
        <v>7021</v>
      </c>
      <c r="I153" s="322" t="s">
        <v>6962</v>
      </c>
      <c r="J153" s="322" t="s">
        <v>7011</v>
      </c>
      <c r="K153" s="318"/>
    </row>
    <row r="154" spans="2:11" s="1" customFormat="1" ht="15" customHeight="1">
      <c r="B154" s="295"/>
      <c r="C154" s="322" t="s">
        <v>6965</v>
      </c>
      <c r="D154" s="272"/>
      <c r="E154" s="272"/>
      <c r="F154" s="323" t="s">
        <v>6966</v>
      </c>
      <c r="G154" s="272"/>
      <c r="H154" s="322" t="s">
        <v>7000</v>
      </c>
      <c r="I154" s="322" t="s">
        <v>6962</v>
      </c>
      <c r="J154" s="322">
        <v>50</v>
      </c>
      <c r="K154" s="318"/>
    </row>
    <row r="155" spans="2:11" s="1" customFormat="1" ht="15" customHeight="1">
      <c r="B155" s="295"/>
      <c r="C155" s="322" t="s">
        <v>6968</v>
      </c>
      <c r="D155" s="272"/>
      <c r="E155" s="272"/>
      <c r="F155" s="323" t="s">
        <v>6960</v>
      </c>
      <c r="G155" s="272"/>
      <c r="H155" s="322" t="s">
        <v>7000</v>
      </c>
      <c r="I155" s="322" t="s">
        <v>6970</v>
      </c>
      <c r="J155" s="322"/>
      <c r="K155" s="318"/>
    </row>
    <row r="156" spans="2:11" s="1" customFormat="1" ht="15" customHeight="1">
      <c r="B156" s="295"/>
      <c r="C156" s="322" t="s">
        <v>6979</v>
      </c>
      <c r="D156" s="272"/>
      <c r="E156" s="272"/>
      <c r="F156" s="323" t="s">
        <v>6966</v>
      </c>
      <c r="G156" s="272"/>
      <c r="H156" s="322" t="s">
        <v>7000</v>
      </c>
      <c r="I156" s="322" t="s">
        <v>6962</v>
      </c>
      <c r="J156" s="322">
        <v>50</v>
      </c>
      <c r="K156" s="318"/>
    </row>
    <row r="157" spans="2:11" s="1" customFormat="1" ht="15" customHeight="1">
      <c r="B157" s="295"/>
      <c r="C157" s="322" t="s">
        <v>6987</v>
      </c>
      <c r="D157" s="272"/>
      <c r="E157" s="272"/>
      <c r="F157" s="323" t="s">
        <v>6966</v>
      </c>
      <c r="G157" s="272"/>
      <c r="H157" s="322" t="s">
        <v>7000</v>
      </c>
      <c r="I157" s="322" t="s">
        <v>6962</v>
      </c>
      <c r="J157" s="322">
        <v>50</v>
      </c>
      <c r="K157" s="318"/>
    </row>
    <row r="158" spans="2:11" s="1" customFormat="1" ht="15" customHeight="1">
      <c r="B158" s="295"/>
      <c r="C158" s="322" t="s">
        <v>6985</v>
      </c>
      <c r="D158" s="272"/>
      <c r="E158" s="272"/>
      <c r="F158" s="323" t="s">
        <v>6966</v>
      </c>
      <c r="G158" s="272"/>
      <c r="H158" s="322" t="s">
        <v>7000</v>
      </c>
      <c r="I158" s="322" t="s">
        <v>6962</v>
      </c>
      <c r="J158" s="322">
        <v>50</v>
      </c>
      <c r="K158" s="318"/>
    </row>
    <row r="159" spans="2:11" s="1" customFormat="1" ht="15" customHeight="1">
      <c r="B159" s="295"/>
      <c r="C159" s="322" t="s">
        <v>141</v>
      </c>
      <c r="D159" s="272"/>
      <c r="E159" s="272"/>
      <c r="F159" s="323" t="s">
        <v>6960</v>
      </c>
      <c r="G159" s="272"/>
      <c r="H159" s="322" t="s">
        <v>7022</v>
      </c>
      <c r="I159" s="322" t="s">
        <v>6962</v>
      </c>
      <c r="J159" s="322" t="s">
        <v>7023</v>
      </c>
      <c r="K159" s="318"/>
    </row>
    <row r="160" spans="2:11" s="1" customFormat="1" ht="15" customHeight="1">
      <c r="B160" s="295"/>
      <c r="C160" s="322" t="s">
        <v>7024</v>
      </c>
      <c r="D160" s="272"/>
      <c r="E160" s="272"/>
      <c r="F160" s="323" t="s">
        <v>6960</v>
      </c>
      <c r="G160" s="272"/>
      <c r="H160" s="322" t="s">
        <v>7025</v>
      </c>
      <c r="I160" s="322" t="s">
        <v>6995</v>
      </c>
      <c r="J160" s="322"/>
      <c r="K160" s="318"/>
    </row>
    <row r="161" spans="2:11" s="1" customFormat="1" ht="15" customHeight="1">
      <c r="B161" s="324"/>
      <c r="C161" s="304"/>
      <c r="D161" s="304"/>
      <c r="E161" s="304"/>
      <c r="F161" s="304"/>
      <c r="G161" s="304"/>
      <c r="H161" s="304"/>
      <c r="I161" s="304"/>
      <c r="J161" s="304"/>
      <c r="K161" s="325"/>
    </row>
    <row r="162" spans="2:11" s="1" customFormat="1" ht="18.75" customHeight="1">
      <c r="B162" s="306"/>
      <c r="C162" s="316"/>
      <c r="D162" s="316"/>
      <c r="E162" s="316"/>
      <c r="F162" s="326"/>
      <c r="G162" s="316"/>
      <c r="H162" s="316"/>
      <c r="I162" s="316"/>
      <c r="J162" s="316"/>
      <c r="K162" s="306"/>
    </row>
    <row r="163" spans="2:11" s="1" customFormat="1" ht="18.75" customHeight="1">
      <c r="B163" s="279"/>
      <c r="C163" s="279"/>
      <c r="D163" s="279"/>
      <c r="E163" s="279"/>
      <c r="F163" s="279"/>
      <c r="G163" s="279"/>
      <c r="H163" s="279"/>
      <c r="I163" s="279"/>
      <c r="J163" s="279"/>
      <c r="K163" s="279"/>
    </row>
    <row r="164" spans="2:11" s="1" customFormat="1" ht="7.5" customHeight="1">
      <c r="B164" s="261"/>
      <c r="C164" s="262"/>
      <c r="D164" s="262"/>
      <c r="E164" s="262"/>
      <c r="F164" s="262"/>
      <c r="G164" s="262"/>
      <c r="H164" s="262"/>
      <c r="I164" s="262"/>
      <c r="J164" s="262"/>
      <c r="K164" s="263"/>
    </row>
    <row r="165" spans="2:11" s="1" customFormat="1" ht="45" customHeight="1">
      <c r="B165" s="264"/>
      <c r="C165" s="406" t="s">
        <v>7026</v>
      </c>
      <c r="D165" s="406"/>
      <c r="E165" s="406"/>
      <c r="F165" s="406"/>
      <c r="G165" s="406"/>
      <c r="H165" s="406"/>
      <c r="I165" s="406"/>
      <c r="J165" s="406"/>
      <c r="K165" s="265"/>
    </row>
    <row r="166" spans="2:11" s="1" customFormat="1" ht="17.25" customHeight="1">
      <c r="B166" s="264"/>
      <c r="C166" s="285" t="s">
        <v>6954</v>
      </c>
      <c r="D166" s="285"/>
      <c r="E166" s="285"/>
      <c r="F166" s="285" t="s">
        <v>6955</v>
      </c>
      <c r="G166" s="327"/>
      <c r="H166" s="328" t="s">
        <v>55</v>
      </c>
      <c r="I166" s="328" t="s">
        <v>58</v>
      </c>
      <c r="J166" s="285" t="s">
        <v>6956</v>
      </c>
      <c r="K166" s="265"/>
    </row>
    <row r="167" spans="2:11" s="1" customFormat="1" ht="17.25" customHeight="1">
      <c r="B167" s="266"/>
      <c r="C167" s="287" t="s">
        <v>6957</v>
      </c>
      <c r="D167" s="287"/>
      <c r="E167" s="287"/>
      <c r="F167" s="288" t="s">
        <v>6958</v>
      </c>
      <c r="G167" s="329"/>
      <c r="H167" s="330"/>
      <c r="I167" s="330"/>
      <c r="J167" s="287" t="s">
        <v>6959</v>
      </c>
      <c r="K167" s="267"/>
    </row>
    <row r="168" spans="2:11" s="1" customFormat="1" ht="5.25" customHeight="1">
      <c r="B168" s="295"/>
      <c r="C168" s="290"/>
      <c r="D168" s="290"/>
      <c r="E168" s="290"/>
      <c r="F168" s="290"/>
      <c r="G168" s="291"/>
      <c r="H168" s="290"/>
      <c r="I168" s="290"/>
      <c r="J168" s="290"/>
      <c r="K168" s="318"/>
    </row>
    <row r="169" spans="2:11" s="1" customFormat="1" ht="15" customHeight="1">
      <c r="B169" s="295"/>
      <c r="C169" s="272" t="s">
        <v>6963</v>
      </c>
      <c r="D169" s="272"/>
      <c r="E169" s="272"/>
      <c r="F169" s="293" t="s">
        <v>6960</v>
      </c>
      <c r="G169" s="272"/>
      <c r="H169" s="272" t="s">
        <v>7000</v>
      </c>
      <c r="I169" s="272" t="s">
        <v>6962</v>
      </c>
      <c r="J169" s="272">
        <v>120</v>
      </c>
      <c r="K169" s="318"/>
    </row>
    <row r="170" spans="2:11" s="1" customFormat="1" ht="15" customHeight="1">
      <c r="B170" s="295"/>
      <c r="C170" s="272" t="s">
        <v>7009</v>
      </c>
      <c r="D170" s="272"/>
      <c r="E170" s="272"/>
      <c r="F170" s="293" t="s">
        <v>6960</v>
      </c>
      <c r="G170" s="272"/>
      <c r="H170" s="272" t="s">
        <v>7010</v>
      </c>
      <c r="I170" s="272" t="s">
        <v>6962</v>
      </c>
      <c r="J170" s="272" t="s">
        <v>7011</v>
      </c>
      <c r="K170" s="318"/>
    </row>
    <row r="171" spans="2:11" s="1" customFormat="1" ht="15" customHeight="1">
      <c r="B171" s="295"/>
      <c r="C171" s="272" t="s">
        <v>86</v>
      </c>
      <c r="D171" s="272"/>
      <c r="E171" s="272"/>
      <c r="F171" s="293" t="s">
        <v>6960</v>
      </c>
      <c r="G171" s="272"/>
      <c r="H171" s="272" t="s">
        <v>7027</v>
      </c>
      <c r="I171" s="272" t="s">
        <v>6962</v>
      </c>
      <c r="J171" s="272" t="s">
        <v>7011</v>
      </c>
      <c r="K171" s="318"/>
    </row>
    <row r="172" spans="2:11" s="1" customFormat="1" ht="15" customHeight="1">
      <c r="B172" s="295"/>
      <c r="C172" s="272" t="s">
        <v>6965</v>
      </c>
      <c r="D172" s="272"/>
      <c r="E172" s="272"/>
      <c r="F172" s="293" t="s">
        <v>6966</v>
      </c>
      <c r="G172" s="272"/>
      <c r="H172" s="272" t="s">
        <v>7027</v>
      </c>
      <c r="I172" s="272" t="s">
        <v>6962</v>
      </c>
      <c r="J172" s="272">
        <v>50</v>
      </c>
      <c r="K172" s="318"/>
    </row>
    <row r="173" spans="2:11" s="1" customFormat="1" ht="15" customHeight="1">
      <c r="B173" s="295"/>
      <c r="C173" s="272" t="s">
        <v>6968</v>
      </c>
      <c r="D173" s="272"/>
      <c r="E173" s="272"/>
      <c r="F173" s="293" t="s">
        <v>6960</v>
      </c>
      <c r="G173" s="272"/>
      <c r="H173" s="272" t="s">
        <v>7027</v>
      </c>
      <c r="I173" s="272" t="s">
        <v>6970</v>
      </c>
      <c r="J173" s="272"/>
      <c r="K173" s="318"/>
    </row>
    <row r="174" spans="2:11" s="1" customFormat="1" ht="15" customHeight="1">
      <c r="B174" s="295"/>
      <c r="C174" s="272" t="s">
        <v>6979</v>
      </c>
      <c r="D174" s="272"/>
      <c r="E174" s="272"/>
      <c r="F174" s="293" t="s">
        <v>6966</v>
      </c>
      <c r="G174" s="272"/>
      <c r="H174" s="272" t="s">
        <v>7027</v>
      </c>
      <c r="I174" s="272" t="s">
        <v>6962</v>
      </c>
      <c r="J174" s="272">
        <v>50</v>
      </c>
      <c r="K174" s="318"/>
    </row>
    <row r="175" spans="2:11" s="1" customFormat="1" ht="15" customHeight="1">
      <c r="B175" s="295"/>
      <c r="C175" s="272" t="s">
        <v>6987</v>
      </c>
      <c r="D175" s="272"/>
      <c r="E175" s="272"/>
      <c r="F175" s="293" t="s">
        <v>6966</v>
      </c>
      <c r="G175" s="272"/>
      <c r="H175" s="272" t="s">
        <v>7027</v>
      </c>
      <c r="I175" s="272" t="s">
        <v>6962</v>
      </c>
      <c r="J175" s="272">
        <v>50</v>
      </c>
      <c r="K175" s="318"/>
    </row>
    <row r="176" spans="2:11" s="1" customFormat="1" ht="15" customHeight="1">
      <c r="B176" s="295"/>
      <c r="C176" s="272" t="s">
        <v>6985</v>
      </c>
      <c r="D176" s="272"/>
      <c r="E176" s="272"/>
      <c r="F176" s="293" t="s">
        <v>6966</v>
      </c>
      <c r="G176" s="272"/>
      <c r="H176" s="272" t="s">
        <v>7027</v>
      </c>
      <c r="I176" s="272" t="s">
        <v>6962</v>
      </c>
      <c r="J176" s="272">
        <v>50</v>
      </c>
      <c r="K176" s="318"/>
    </row>
    <row r="177" spans="2:11" s="1" customFormat="1" ht="15" customHeight="1">
      <c r="B177" s="295"/>
      <c r="C177" s="272" t="s">
        <v>177</v>
      </c>
      <c r="D177" s="272"/>
      <c r="E177" s="272"/>
      <c r="F177" s="293" t="s">
        <v>6960</v>
      </c>
      <c r="G177" s="272"/>
      <c r="H177" s="272" t="s">
        <v>7028</v>
      </c>
      <c r="I177" s="272" t="s">
        <v>7029</v>
      </c>
      <c r="J177" s="272"/>
      <c r="K177" s="318"/>
    </row>
    <row r="178" spans="2:11" s="1" customFormat="1" ht="15" customHeight="1">
      <c r="B178" s="295"/>
      <c r="C178" s="272" t="s">
        <v>58</v>
      </c>
      <c r="D178" s="272"/>
      <c r="E178" s="272"/>
      <c r="F178" s="293" t="s">
        <v>6960</v>
      </c>
      <c r="G178" s="272"/>
      <c r="H178" s="272" t="s">
        <v>7030</v>
      </c>
      <c r="I178" s="272" t="s">
        <v>7031</v>
      </c>
      <c r="J178" s="272">
        <v>1</v>
      </c>
      <c r="K178" s="318"/>
    </row>
    <row r="179" spans="2:11" s="1" customFormat="1" ht="15" customHeight="1">
      <c r="B179" s="295"/>
      <c r="C179" s="272" t="s">
        <v>54</v>
      </c>
      <c r="D179" s="272"/>
      <c r="E179" s="272"/>
      <c r="F179" s="293" t="s">
        <v>6960</v>
      </c>
      <c r="G179" s="272"/>
      <c r="H179" s="272" t="s">
        <v>7032</v>
      </c>
      <c r="I179" s="272" t="s">
        <v>6962</v>
      </c>
      <c r="J179" s="272">
        <v>20</v>
      </c>
      <c r="K179" s="318"/>
    </row>
    <row r="180" spans="2:11" s="1" customFormat="1" ht="15" customHeight="1">
      <c r="B180" s="295"/>
      <c r="C180" s="272" t="s">
        <v>55</v>
      </c>
      <c r="D180" s="272"/>
      <c r="E180" s="272"/>
      <c r="F180" s="293" t="s">
        <v>6960</v>
      </c>
      <c r="G180" s="272"/>
      <c r="H180" s="272" t="s">
        <v>7033</v>
      </c>
      <c r="I180" s="272" t="s">
        <v>6962</v>
      </c>
      <c r="J180" s="272">
        <v>255</v>
      </c>
      <c r="K180" s="318"/>
    </row>
    <row r="181" spans="2:11" s="1" customFormat="1" ht="15" customHeight="1">
      <c r="B181" s="295"/>
      <c r="C181" s="272" t="s">
        <v>178</v>
      </c>
      <c r="D181" s="272"/>
      <c r="E181" s="272"/>
      <c r="F181" s="293" t="s">
        <v>6960</v>
      </c>
      <c r="G181" s="272"/>
      <c r="H181" s="272" t="s">
        <v>6924</v>
      </c>
      <c r="I181" s="272" t="s">
        <v>6962</v>
      </c>
      <c r="J181" s="272">
        <v>10</v>
      </c>
      <c r="K181" s="318"/>
    </row>
    <row r="182" spans="2:11" s="1" customFormat="1" ht="15" customHeight="1">
      <c r="B182" s="295"/>
      <c r="C182" s="272" t="s">
        <v>179</v>
      </c>
      <c r="D182" s="272"/>
      <c r="E182" s="272"/>
      <c r="F182" s="293" t="s">
        <v>6960</v>
      </c>
      <c r="G182" s="272"/>
      <c r="H182" s="272" t="s">
        <v>7034</v>
      </c>
      <c r="I182" s="272" t="s">
        <v>6995</v>
      </c>
      <c r="J182" s="272"/>
      <c r="K182" s="318"/>
    </row>
    <row r="183" spans="2:11" s="1" customFormat="1" ht="15" customHeight="1">
      <c r="B183" s="295"/>
      <c r="C183" s="272" t="s">
        <v>7035</v>
      </c>
      <c r="D183" s="272"/>
      <c r="E183" s="272"/>
      <c r="F183" s="293" t="s">
        <v>6960</v>
      </c>
      <c r="G183" s="272"/>
      <c r="H183" s="272" t="s">
        <v>7036</v>
      </c>
      <c r="I183" s="272" t="s">
        <v>6995</v>
      </c>
      <c r="J183" s="272"/>
      <c r="K183" s="318"/>
    </row>
    <row r="184" spans="2:11" s="1" customFormat="1" ht="15" customHeight="1">
      <c r="B184" s="295"/>
      <c r="C184" s="272" t="s">
        <v>7024</v>
      </c>
      <c r="D184" s="272"/>
      <c r="E184" s="272"/>
      <c r="F184" s="293" t="s">
        <v>6960</v>
      </c>
      <c r="G184" s="272"/>
      <c r="H184" s="272" t="s">
        <v>7037</v>
      </c>
      <c r="I184" s="272" t="s">
        <v>6995</v>
      </c>
      <c r="J184" s="272"/>
      <c r="K184" s="318"/>
    </row>
    <row r="185" spans="2:11" s="1" customFormat="1" ht="15" customHeight="1">
      <c r="B185" s="295"/>
      <c r="C185" s="272" t="s">
        <v>181</v>
      </c>
      <c r="D185" s="272"/>
      <c r="E185" s="272"/>
      <c r="F185" s="293" t="s">
        <v>6966</v>
      </c>
      <c r="G185" s="272"/>
      <c r="H185" s="272" t="s">
        <v>7038</v>
      </c>
      <c r="I185" s="272" t="s">
        <v>6962</v>
      </c>
      <c r="J185" s="272">
        <v>50</v>
      </c>
      <c r="K185" s="318"/>
    </row>
    <row r="186" spans="2:11" s="1" customFormat="1" ht="15" customHeight="1">
      <c r="B186" s="295"/>
      <c r="C186" s="272" t="s">
        <v>7039</v>
      </c>
      <c r="D186" s="272"/>
      <c r="E186" s="272"/>
      <c r="F186" s="293" t="s">
        <v>6966</v>
      </c>
      <c r="G186" s="272"/>
      <c r="H186" s="272" t="s">
        <v>7040</v>
      </c>
      <c r="I186" s="272" t="s">
        <v>7041</v>
      </c>
      <c r="J186" s="272"/>
      <c r="K186" s="318"/>
    </row>
    <row r="187" spans="2:11" s="1" customFormat="1" ht="15" customHeight="1">
      <c r="B187" s="295"/>
      <c r="C187" s="272" t="s">
        <v>7042</v>
      </c>
      <c r="D187" s="272"/>
      <c r="E187" s="272"/>
      <c r="F187" s="293" t="s">
        <v>6966</v>
      </c>
      <c r="G187" s="272"/>
      <c r="H187" s="272" t="s">
        <v>7043</v>
      </c>
      <c r="I187" s="272" t="s">
        <v>7041</v>
      </c>
      <c r="J187" s="272"/>
      <c r="K187" s="318"/>
    </row>
    <row r="188" spans="2:11" s="1" customFormat="1" ht="15" customHeight="1">
      <c r="B188" s="295"/>
      <c r="C188" s="272" t="s">
        <v>7044</v>
      </c>
      <c r="D188" s="272"/>
      <c r="E188" s="272"/>
      <c r="F188" s="293" t="s">
        <v>6966</v>
      </c>
      <c r="G188" s="272"/>
      <c r="H188" s="272" t="s">
        <v>7045</v>
      </c>
      <c r="I188" s="272" t="s">
        <v>7041</v>
      </c>
      <c r="J188" s="272"/>
      <c r="K188" s="318"/>
    </row>
    <row r="189" spans="2:11" s="1" customFormat="1" ht="15" customHeight="1">
      <c r="B189" s="295"/>
      <c r="C189" s="331" t="s">
        <v>7046</v>
      </c>
      <c r="D189" s="272"/>
      <c r="E189" s="272"/>
      <c r="F189" s="293" t="s">
        <v>6966</v>
      </c>
      <c r="G189" s="272"/>
      <c r="H189" s="272" t="s">
        <v>7047</v>
      </c>
      <c r="I189" s="272" t="s">
        <v>7048</v>
      </c>
      <c r="J189" s="332" t="s">
        <v>7049</v>
      </c>
      <c r="K189" s="318"/>
    </row>
    <row r="190" spans="2:11" s="18" customFormat="1" ht="15" customHeight="1">
      <c r="B190" s="333"/>
      <c r="C190" s="334" t="s">
        <v>7050</v>
      </c>
      <c r="D190" s="335"/>
      <c r="E190" s="335"/>
      <c r="F190" s="336" t="s">
        <v>6966</v>
      </c>
      <c r="G190" s="335"/>
      <c r="H190" s="335" t="s">
        <v>7051</v>
      </c>
      <c r="I190" s="335" t="s">
        <v>7048</v>
      </c>
      <c r="J190" s="337" t="s">
        <v>7049</v>
      </c>
      <c r="K190" s="338"/>
    </row>
    <row r="191" spans="2:11" s="1" customFormat="1" ht="15" customHeight="1">
      <c r="B191" s="295"/>
      <c r="C191" s="331" t="s">
        <v>43</v>
      </c>
      <c r="D191" s="272"/>
      <c r="E191" s="272"/>
      <c r="F191" s="293" t="s">
        <v>6960</v>
      </c>
      <c r="G191" s="272"/>
      <c r="H191" s="269" t="s">
        <v>7052</v>
      </c>
      <c r="I191" s="272" t="s">
        <v>7053</v>
      </c>
      <c r="J191" s="272"/>
      <c r="K191" s="318"/>
    </row>
    <row r="192" spans="2:11" s="1" customFormat="1" ht="15" customHeight="1">
      <c r="B192" s="295"/>
      <c r="C192" s="331" t="s">
        <v>7054</v>
      </c>
      <c r="D192" s="272"/>
      <c r="E192" s="272"/>
      <c r="F192" s="293" t="s">
        <v>6960</v>
      </c>
      <c r="G192" s="272"/>
      <c r="H192" s="272" t="s">
        <v>7055</v>
      </c>
      <c r="I192" s="272" t="s">
        <v>6995</v>
      </c>
      <c r="J192" s="272"/>
      <c r="K192" s="318"/>
    </row>
    <row r="193" spans="2:11" s="1" customFormat="1" ht="15" customHeight="1">
      <c r="B193" s="295"/>
      <c r="C193" s="331" t="s">
        <v>7056</v>
      </c>
      <c r="D193" s="272"/>
      <c r="E193" s="272"/>
      <c r="F193" s="293" t="s">
        <v>6960</v>
      </c>
      <c r="G193" s="272"/>
      <c r="H193" s="272" t="s">
        <v>7057</v>
      </c>
      <c r="I193" s="272" t="s">
        <v>6995</v>
      </c>
      <c r="J193" s="272"/>
      <c r="K193" s="318"/>
    </row>
    <row r="194" spans="2:11" s="1" customFormat="1" ht="15" customHeight="1">
      <c r="B194" s="295"/>
      <c r="C194" s="331" t="s">
        <v>4892</v>
      </c>
      <c r="D194" s="272"/>
      <c r="E194" s="272"/>
      <c r="F194" s="293" t="s">
        <v>6966</v>
      </c>
      <c r="G194" s="272"/>
      <c r="H194" s="272" t="s">
        <v>7058</v>
      </c>
      <c r="I194" s="272" t="s">
        <v>6995</v>
      </c>
      <c r="J194" s="272"/>
      <c r="K194" s="318"/>
    </row>
    <row r="195" spans="2:11" s="1" customFormat="1" ht="15" customHeight="1">
      <c r="B195" s="324"/>
      <c r="C195" s="339"/>
      <c r="D195" s="304"/>
      <c r="E195" s="304"/>
      <c r="F195" s="304"/>
      <c r="G195" s="304"/>
      <c r="H195" s="304"/>
      <c r="I195" s="304"/>
      <c r="J195" s="304"/>
      <c r="K195" s="325"/>
    </row>
    <row r="196" spans="2:11" s="1" customFormat="1" ht="18.75" customHeight="1">
      <c r="B196" s="306"/>
      <c r="C196" s="316"/>
      <c r="D196" s="316"/>
      <c r="E196" s="316"/>
      <c r="F196" s="326"/>
      <c r="G196" s="316"/>
      <c r="H196" s="316"/>
      <c r="I196" s="316"/>
      <c r="J196" s="316"/>
      <c r="K196" s="306"/>
    </row>
    <row r="197" spans="2:11" s="1" customFormat="1" ht="18.75" customHeight="1">
      <c r="B197" s="306"/>
      <c r="C197" s="316"/>
      <c r="D197" s="316"/>
      <c r="E197" s="316"/>
      <c r="F197" s="326"/>
      <c r="G197" s="316"/>
      <c r="H197" s="316"/>
      <c r="I197" s="316"/>
      <c r="J197" s="316"/>
      <c r="K197" s="306"/>
    </row>
    <row r="198" spans="2:11" s="1" customFormat="1" ht="18.75" customHeight="1">
      <c r="B198" s="279"/>
      <c r="C198" s="279"/>
      <c r="D198" s="279"/>
      <c r="E198" s="279"/>
      <c r="F198" s="279"/>
      <c r="G198" s="279"/>
      <c r="H198" s="279"/>
      <c r="I198" s="279"/>
      <c r="J198" s="279"/>
      <c r="K198" s="279"/>
    </row>
    <row r="199" spans="2:11" s="1" customFormat="1" ht="13.5">
      <c r="B199" s="261"/>
      <c r="C199" s="262"/>
      <c r="D199" s="262"/>
      <c r="E199" s="262"/>
      <c r="F199" s="262"/>
      <c r="G199" s="262"/>
      <c r="H199" s="262"/>
      <c r="I199" s="262"/>
      <c r="J199" s="262"/>
      <c r="K199" s="263"/>
    </row>
    <row r="200" spans="2:11" s="1" customFormat="1" ht="21">
      <c r="B200" s="264"/>
      <c r="C200" s="406" t="s">
        <v>7059</v>
      </c>
      <c r="D200" s="406"/>
      <c r="E200" s="406"/>
      <c r="F200" s="406"/>
      <c r="G200" s="406"/>
      <c r="H200" s="406"/>
      <c r="I200" s="406"/>
      <c r="J200" s="406"/>
      <c r="K200" s="265"/>
    </row>
    <row r="201" spans="2:11" s="1" customFormat="1" ht="25.5" customHeight="1">
      <c r="B201" s="264"/>
      <c r="C201" s="340" t="s">
        <v>7060</v>
      </c>
      <c r="D201" s="340"/>
      <c r="E201" s="340"/>
      <c r="F201" s="340" t="s">
        <v>7061</v>
      </c>
      <c r="G201" s="341"/>
      <c r="H201" s="409" t="s">
        <v>7062</v>
      </c>
      <c r="I201" s="409"/>
      <c r="J201" s="409"/>
      <c r="K201" s="265"/>
    </row>
    <row r="202" spans="2:11" s="1" customFormat="1" ht="5.25" customHeight="1">
      <c r="B202" s="295"/>
      <c r="C202" s="290"/>
      <c r="D202" s="290"/>
      <c r="E202" s="290"/>
      <c r="F202" s="290"/>
      <c r="G202" s="316"/>
      <c r="H202" s="290"/>
      <c r="I202" s="290"/>
      <c r="J202" s="290"/>
      <c r="K202" s="318"/>
    </row>
    <row r="203" spans="2:11" s="1" customFormat="1" ht="15" customHeight="1">
      <c r="B203" s="295"/>
      <c r="C203" s="272" t="s">
        <v>7053</v>
      </c>
      <c r="D203" s="272"/>
      <c r="E203" s="272"/>
      <c r="F203" s="293" t="s">
        <v>44</v>
      </c>
      <c r="G203" s="272"/>
      <c r="H203" s="410" t="s">
        <v>7063</v>
      </c>
      <c r="I203" s="410"/>
      <c r="J203" s="410"/>
      <c r="K203" s="318"/>
    </row>
    <row r="204" spans="2:11" s="1" customFormat="1" ht="15" customHeight="1">
      <c r="B204" s="295"/>
      <c r="C204" s="272"/>
      <c r="D204" s="272"/>
      <c r="E204" s="272"/>
      <c r="F204" s="293" t="s">
        <v>45</v>
      </c>
      <c r="G204" s="272"/>
      <c r="H204" s="410" t="s">
        <v>7064</v>
      </c>
      <c r="I204" s="410"/>
      <c r="J204" s="410"/>
      <c r="K204" s="318"/>
    </row>
    <row r="205" spans="2:11" s="1" customFormat="1" ht="15" customHeight="1">
      <c r="B205" s="295"/>
      <c r="C205" s="272"/>
      <c r="D205" s="272"/>
      <c r="E205" s="272"/>
      <c r="F205" s="293" t="s">
        <v>48</v>
      </c>
      <c r="G205" s="272"/>
      <c r="H205" s="410" t="s">
        <v>7065</v>
      </c>
      <c r="I205" s="410"/>
      <c r="J205" s="410"/>
      <c r="K205" s="318"/>
    </row>
    <row r="206" spans="2:11" s="1" customFormat="1" ht="15" customHeight="1">
      <c r="B206" s="295"/>
      <c r="C206" s="272"/>
      <c r="D206" s="272"/>
      <c r="E206" s="272"/>
      <c r="F206" s="293" t="s">
        <v>46</v>
      </c>
      <c r="G206" s="272"/>
      <c r="H206" s="410" t="s">
        <v>7066</v>
      </c>
      <c r="I206" s="410"/>
      <c r="J206" s="410"/>
      <c r="K206" s="318"/>
    </row>
    <row r="207" spans="2:11" s="1" customFormat="1" ht="15" customHeight="1">
      <c r="B207" s="295"/>
      <c r="C207" s="272"/>
      <c r="D207" s="272"/>
      <c r="E207" s="272"/>
      <c r="F207" s="293" t="s">
        <v>47</v>
      </c>
      <c r="G207" s="272"/>
      <c r="H207" s="410" t="s">
        <v>7067</v>
      </c>
      <c r="I207" s="410"/>
      <c r="J207" s="410"/>
      <c r="K207" s="318"/>
    </row>
    <row r="208" spans="2:11" s="1" customFormat="1" ht="15" customHeight="1">
      <c r="B208" s="295"/>
      <c r="C208" s="272"/>
      <c r="D208" s="272"/>
      <c r="E208" s="272"/>
      <c r="F208" s="293"/>
      <c r="G208" s="272"/>
      <c r="H208" s="272"/>
      <c r="I208" s="272"/>
      <c r="J208" s="272"/>
      <c r="K208" s="318"/>
    </row>
    <row r="209" spans="2:11" s="1" customFormat="1" ht="15" customHeight="1">
      <c r="B209" s="295"/>
      <c r="C209" s="272" t="s">
        <v>7007</v>
      </c>
      <c r="D209" s="272"/>
      <c r="E209" s="272"/>
      <c r="F209" s="293" t="s">
        <v>79</v>
      </c>
      <c r="G209" s="272"/>
      <c r="H209" s="410" t="s">
        <v>7068</v>
      </c>
      <c r="I209" s="410"/>
      <c r="J209" s="410"/>
      <c r="K209" s="318"/>
    </row>
    <row r="210" spans="2:11" s="1" customFormat="1" ht="15" customHeight="1">
      <c r="B210" s="295"/>
      <c r="C210" s="272"/>
      <c r="D210" s="272"/>
      <c r="E210" s="272"/>
      <c r="F210" s="293" t="s">
        <v>6905</v>
      </c>
      <c r="G210" s="272"/>
      <c r="H210" s="410" t="s">
        <v>6906</v>
      </c>
      <c r="I210" s="410"/>
      <c r="J210" s="410"/>
      <c r="K210" s="318"/>
    </row>
    <row r="211" spans="2:11" s="1" customFormat="1" ht="15" customHeight="1">
      <c r="B211" s="295"/>
      <c r="C211" s="272"/>
      <c r="D211" s="272"/>
      <c r="E211" s="272"/>
      <c r="F211" s="293" t="s">
        <v>6903</v>
      </c>
      <c r="G211" s="272"/>
      <c r="H211" s="410" t="s">
        <v>7069</v>
      </c>
      <c r="I211" s="410"/>
      <c r="J211" s="410"/>
      <c r="K211" s="318"/>
    </row>
    <row r="212" spans="2:11" s="1" customFormat="1" ht="15" customHeight="1">
      <c r="B212" s="342"/>
      <c r="C212" s="272"/>
      <c r="D212" s="272"/>
      <c r="E212" s="272"/>
      <c r="F212" s="293" t="s">
        <v>6907</v>
      </c>
      <c r="G212" s="331"/>
      <c r="H212" s="411" t="s">
        <v>6908</v>
      </c>
      <c r="I212" s="411"/>
      <c r="J212" s="411"/>
      <c r="K212" s="343"/>
    </row>
    <row r="213" spans="2:11" s="1" customFormat="1" ht="15" customHeight="1">
      <c r="B213" s="342"/>
      <c r="C213" s="272"/>
      <c r="D213" s="272"/>
      <c r="E213" s="272"/>
      <c r="F213" s="293" t="s">
        <v>6109</v>
      </c>
      <c r="G213" s="331"/>
      <c r="H213" s="411" t="s">
        <v>7070</v>
      </c>
      <c r="I213" s="411"/>
      <c r="J213" s="411"/>
      <c r="K213" s="343"/>
    </row>
    <row r="214" spans="2:11" s="1" customFormat="1" ht="15" customHeight="1">
      <c r="B214" s="342"/>
      <c r="C214" s="272"/>
      <c r="D214" s="272"/>
      <c r="E214" s="272"/>
      <c r="F214" s="293"/>
      <c r="G214" s="331"/>
      <c r="H214" s="322"/>
      <c r="I214" s="322"/>
      <c r="J214" s="322"/>
      <c r="K214" s="343"/>
    </row>
    <row r="215" spans="2:11" s="1" customFormat="1" ht="15" customHeight="1">
      <c r="B215" s="342"/>
      <c r="C215" s="272" t="s">
        <v>7031</v>
      </c>
      <c r="D215" s="272"/>
      <c r="E215" s="272"/>
      <c r="F215" s="293">
        <v>1</v>
      </c>
      <c r="G215" s="331"/>
      <c r="H215" s="411" t="s">
        <v>7071</v>
      </c>
      <c r="I215" s="411"/>
      <c r="J215" s="411"/>
      <c r="K215" s="343"/>
    </row>
    <row r="216" spans="2:11" s="1" customFormat="1" ht="15" customHeight="1">
      <c r="B216" s="342"/>
      <c r="C216" s="272"/>
      <c r="D216" s="272"/>
      <c r="E216" s="272"/>
      <c r="F216" s="293">
        <v>2</v>
      </c>
      <c r="G216" s="331"/>
      <c r="H216" s="411" t="s">
        <v>7072</v>
      </c>
      <c r="I216" s="411"/>
      <c r="J216" s="411"/>
      <c r="K216" s="343"/>
    </row>
    <row r="217" spans="2:11" s="1" customFormat="1" ht="15" customHeight="1">
      <c r="B217" s="342"/>
      <c r="C217" s="272"/>
      <c r="D217" s="272"/>
      <c r="E217" s="272"/>
      <c r="F217" s="293">
        <v>3</v>
      </c>
      <c r="G217" s="331"/>
      <c r="H217" s="411" t="s">
        <v>7073</v>
      </c>
      <c r="I217" s="411"/>
      <c r="J217" s="411"/>
      <c r="K217" s="343"/>
    </row>
    <row r="218" spans="2:11" s="1" customFormat="1" ht="15" customHeight="1">
      <c r="B218" s="342"/>
      <c r="C218" s="272"/>
      <c r="D218" s="272"/>
      <c r="E218" s="272"/>
      <c r="F218" s="293">
        <v>4</v>
      </c>
      <c r="G218" s="331"/>
      <c r="H218" s="411" t="s">
        <v>7074</v>
      </c>
      <c r="I218" s="411"/>
      <c r="J218" s="411"/>
      <c r="K218" s="343"/>
    </row>
    <row r="219" spans="2:11" s="1" customFormat="1" ht="12.75" customHeight="1">
      <c r="B219" s="344"/>
      <c r="C219" s="345"/>
      <c r="D219" s="345"/>
      <c r="E219" s="345"/>
      <c r="F219" s="345"/>
      <c r="G219" s="345"/>
      <c r="H219" s="345"/>
      <c r="I219" s="345"/>
      <c r="J219" s="345"/>
      <c r="K219" s="346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2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87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139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">
        <v>36</v>
      </c>
      <c r="F26" s="37"/>
      <c r="G26" s="37"/>
      <c r="H26" s="37"/>
      <c r="I26" s="115" t="s">
        <v>28</v>
      </c>
      <c r="J26" s="106" t="s">
        <v>19</v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ROUND(J117,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ROUND((SUM(BE117:BE2121)),  2)</f>
        <v>0</v>
      </c>
      <c r="G35" s="37"/>
      <c r="H35" s="37"/>
      <c r="I35" s="127">
        <v>0.21</v>
      </c>
      <c r="J35" s="126">
        <f>ROUND(((SUM(BE117:BE2121))*I35),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ROUND((SUM(BF117:BF2121)),  2)</f>
        <v>0</v>
      </c>
      <c r="G36" s="37"/>
      <c r="H36" s="37"/>
      <c r="I36" s="127">
        <v>0.12</v>
      </c>
      <c r="J36" s="126">
        <f>ROUND(((SUM(BF117:BF2121))*I36),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ROUND((SUM(BG117:BG2121)),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ROUND((SUM(BH117:BH2121)),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ROUND((SUM(BI117:BI2121)),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D.1.1 - Architektonicko-stavební řešení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J117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J118</f>
        <v>0</v>
      </c>
      <c r="K64" s="144"/>
      <c r="L64" s="148"/>
    </row>
    <row r="65" spans="2:12" s="10" customFormat="1" ht="19.899999999999999" customHeight="1">
      <c r="B65" s="149"/>
      <c r="C65" s="100"/>
      <c r="D65" s="150" t="s">
        <v>145</v>
      </c>
      <c r="E65" s="151"/>
      <c r="F65" s="151"/>
      <c r="G65" s="151"/>
      <c r="H65" s="151"/>
      <c r="I65" s="151"/>
      <c r="J65" s="152">
        <f>J119</f>
        <v>0</v>
      </c>
      <c r="K65" s="100"/>
      <c r="L65" s="153"/>
    </row>
    <row r="66" spans="2:12" s="10" customFormat="1" ht="19.899999999999999" customHeight="1">
      <c r="B66" s="149"/>
      <c r="C66" s="100"/>
      <c r="D66" s="150" t="s">
        <v>146</v>
      </c>
      <c r="E66" s="151"/>
      <c r="F66" s="151"/>
      <c r="G66" s="151"/>
      <c r="H66" s="151"/>
      <c r="I66" s="151"/>
      <c r="J66" s="152">
        <f>J175</f>
        <v>0</v>
      </c>
      <c r="K66" s="100"/>
      <c r="L66" s="153"/>
    </row>
    <row r="67" spans="2:12" s="10" customFormat="1" ht="19.899999999999999" customHeight="1">
      <c r="B67" s="149"/>
      <c r="C67" s="100"/>
      <c r="D67" s="150" t="s">
        <v>147</v>
      </c>
      <c r="E67" s="151"/>
      <c r="F67" s="151"/>
      <c r="G67" s="151"/>
      <c r="H67" s="151"/>
      <c r="I67" s="151"/>
      <c r="J67" s="152">
        <f>J219</f>
        <v>0</v>
      </c>
      <c r="K67" s="100"/>
      <c r="L67" s="153"/>
    </row>
    <row r="68" spans="2:12" s="10" customFormat="1" ht="19.899999999999999" customHeight="1">
      <c r="B68" s="149"/>
      <c r="C68" s="100"/>
      <c r="D68" s="150" t="s">
        <v>148</v>
      </c>
      <c r="E68" s="151"/>
      <c r="F68" s="151"/>
      <c r="G68" s="151"/>
      <c r="H68" s="151"/>
      <c r="I68" s="151"/>
      <c r="J68" s="152">
        <f>J328</f>
        <v>0</v>
      </c>
      <c r="K68" s="100"/>
      <c r="L68" s="153"/>
    </row>
    <row r="69" spans="2:12" s="10" customFormat="1" ht="19.899999999999999" customHeight="1">
      <c r="B69" s="149"/>
      <c r="C69" s="100"/>
      <c r="D69" s="150" t="s">
        <v>149</v>
      </c>
      <c r="E69" s="151"/>
      <c r="F69" s="151"/>
      <c r="G69" s="151"/>
      <c r="H69" s="151"/>
      <c r="I69" s="151"/>
      <c r="J69" s="152">
        <f>J347</f>
        <v>0</v>
      </c>
      <c r="K69" s="100"/>
      <c r="L69" s="153"/>
    </row>
    <row r="70" spans="2:12" s="10" customFormat="1" ht="19.899999999999999" customHeight="1">
      <c r="B70" s="149"/>
      <c r="C70" s="100"/>
      <c r="D70" s="150" t="s">
        <v>150</v>
      </c>
      <c r="E70" s="151"/>
      <c r="F70" s="151"/>
      <c r="G70" s="151"/>
      <c r="H70" s="151"/>
      <c r="I70" s="151"/>
      <c r="J70" s="152">
        <f>J735</f>
        <v>0</v>
      </c>
      <c r="K70" s="100"/>
      <c r="L70" s="153"/>
    </row>
    <row r="71" spans="2:12" s="10" customFormat="1" ht="19.899999999999999" customHeight="1">
      <c r="B71" s="149"/>
      <c r="C71" s="100"/>
      <c r="D71" s="150" t="s">
        <v>151</v>
      </c>
      <c r="E71" s="151"/>
      <c r="F71" s="151"/>
      <c r="G71" s="151"/>
      <c r="H71" s="151"/>
      <c r="I71" s="151"/>
      <c r="J71" s="152">
        <f>J738</f>
        <v>0</v>
      </c>
      <c r="K71" s="100"/>
      <c r="L71" s="153"/>
    </row>
    <row r="72" spans="2:12" s="10" customFormat="1" ht="19.899999999999999" customHeight="1">
      <c r="B72" s="149"/>
      <c r="C72" s="100"/>
      <c r="D72" s="150" t="s">
        <v>152</v>
      </c>
      <c r="E72" s="151"/>
      <c r="F72" s="151"/>
      <c r="G72" s="151"/>
      <c r="H72" s="151"/>
      <c r="I72" s="151"/>
      <c r="J72" s="152">
        <f>J1019</f>
        <v>0</v>
      </c>
      <c r="K72" s="100"/>
      <c r="L72" s="153"/>
    </row>
    <row r="73" spans="2:12" s="10" customFormat="1" ht="19.899999999999999" customHeight="1">
      <c r="B73" s="149"/>
      <c r="C73" s="100"/>
      <c r="D73" s="150" t="s">
        <v>153</v>
      </c>
      <c r="E73" s="151"/>
      <c r="F73" s="151"/>
      <c r="G73" s="151"/>
      <c r="H73" s="151"/>
      <c r="I73" s="151"/>
      <c r="J73" s="152">
        <f>J1040</f>
        <v>0</v>
      </c>
      <c r="K73" s="100"/>
      <c r="L73" s="153"/>
    </row>
    <row r="74" spans="2:12" s="10" customFormat="1" ht="19.899999999999999" customHeight="1">
      <c r="B74" s="149"/>
      <c r="C74" s="100"/>
      <c r="D74" s="150" t="s">
        <v>154</v>
      </c>
      <c r="E74" s="151"/>
      <c r="F74" s="151"/>
      <c r="G74" s="151"/>
      <c r="H74" s="151"/>
      <c r="I74" s="151"/>
      <c r="J74" s="152">
        <f>J1053</f>
        <v>0</v>
      </c>
      <c r="K74" s="100"/>
      <c r="L74" s="153"/>
    </row>
    <row r="75" spans="2:12" s="10" customFormat="1" ht="19.899999999999999" customHeight="1">
      <c r="B75" s="149"/>
      <c r="C75" s="100"/>
      <c r="D75" s="150" t="s">
        <v>155</v>
      </c>
      <c r="E75" s="151"/>
      <c r="F75" s="151"/>
      <c r="G75" s="151"/>
      <c r="H75" s="151"/>
      <c r="I75" s="151"/>
      <c r="J75" s="152">
        <f>J1072</f>
        <v>0</v>
      </c>
      <c r="K75" s="100"/>
      <c r="L75" s="153"/>
    </row>
    <row r="76" spans="2:12" s="9" customFormat="1" ht="24.95" customHeight="1">
      <c r="B76" s="143"/>
      <c r="C76" s="144"/>
      <c r="D76" s="145" t="s">
        <v>156</v>
      </c>
      <c r="E76" s="146"/>
      <c r="F76" s="146"/>
      <c r="G76" s="146"/>
      <c r="H76" s="146"/>
      <c r="I76" s="146"/>
      <c r="J76" s="147">
        <f>J1076</f>
        <v>0</v>
      </c>
      <c r="K76" s="144"/>
      <c r="L76" s="148"/>
    </row>
    <row r="77" spans="2:12" s="10" customFormat="1" ht="19.899999999999999" customHeight="1">
      <c r="B77" s="149"/>
      <c r="C77" s="100"/>
      <c r="D77" s="150" t="s">
        <v>157</v>
      </c>
      <c r="E77" s="151"/>
      <c r="F77" s="151"/>
      <c r="G77" s="151"/>
      <c r="H77" s="151"/>
      <c r="I77" s="151"/>
      <c r="J77" s="152">
        <f>J1077</f>
        <v>0</v>
      </c>
      <c r="K77" s="100"/>
      <c r="L77" s="153"/>
    </row>
    <row r="78" spans="2:12" s="10" customFormat="1" ht="19.899999999999999" customHeight="1">
      <c r="B78" s="149"/>
      <c r="C78" s="100"/>
      <c r="D78" s="150" t="s">
        <v>158</v>
      </c>
      <c r="E78" s="151"/>
      <c r="F78" s="151"/>
      <c r="G78" s="151"/>
      <c r="H78" s="151"/>
      <c r="I78" s="151"/>
      <c r="J78" s="152">
        <f>J1180</f>
        <v>0</v>
      </c>
      <c r="K78" s="100"/>
      <c r="L78" s="153"/>
    </row>
    <row r="79" spans="2:12" s="10" customFormat="1" ht="19.899999999999999" customHeight="1">
      <c r="B79" s="149"/>
      <c r="C79" s="100"/>
      <c r="D79" s="150" t="s">
        <v>159</v>
      </c>
      <c r="E79" s="151"/>
      <c r="F79" s="151"/>
      <c r="G79" s="151"/>
      <c r="H79" s="151"/>
      <c r="I79" s="151"/>
      <c r="J79" s="152">
        <f>J1246</f>
        <v>0</v>
      </c>
      <c r="K79" s="100"/>
      <c r="L79" s="153"/>
    </row>
    <row r="80" spans="2:12" s="10" customFormat="1" ht="19.899999999999999" customHeight="1">
      <c r="B80" s="149"/>
      <c r="C80" s="100"/>
      <c r="D80" s="150" t="s">
        <v>160</v>
      </c>
      <c r="E80" s="151"/>
      <c r="F80" s="151"/>
      <c r="G80" s="151"/>
      <c r="H80" s="151"/>
      <c r="I80" s="151"/>
      <c r="J80" s="152">
        <f>J1308</f>
        <v>0</v>
      </c>
      <c r="K80" s="100"/>
      <c r="L80" s="153"/>
    </row>
    <row r="81" spans="1:31" s="10" customFormat="1" ht="19.899999999999999" customHeight="1">
      <c r="B81" s="149"/>
      <c r="C81" s="100"/>
      <c r="D81" s="150" t="s">
        <v>161</v>
      </c>
      <c r="E81" s="151"/>
      <c r="F81" s="151"/>
      <c r="G81" s="151"/>
      <c r="H81" s="151"/>
      <c r="I81" s="151"/>
      <c r="J81" s="152">
        <f>J1315</f>
        <v>0</v>
      </c>
      <c r="K81" s="100"/>
      <c r="L81" s="153"/>
    </row>
    <row r="82" spans="1:31" s="10" customFormat="1" ht="19.899999999999999" customHeight="1">
      <c r="B82" s="149"/>
      <c r="C82" s="100"/>
      <c r="D82" s="150" t="s">
        <v>162</v>
      </c>
      <c r="E82" s="151"/>
      <c r="F82" s="151"/>
      <c r="G82" s="151"/>
      <c r="H82" s="151"/>
      <c r="I82" s="151"/>
      <c r="J82" s="152">
        <f>J1375</f>
        <v>0</v>
      </c>
      <c r="K82" s="100"/>
      <c r="L82" s="153"/>
    </row>
    <row r="83" spans="1:31" s="10" customFormat="1" ht="19.899999999999999" customHeight="1">
      <c r="B83" s="149"/>
      <c r="C83" s="100"/>
      <c r="D83" s="150" t="s">
        <v>163</v>
      </c>
      <c r="E83" s="151"/>
      <c r="F83" s="151"/>
      <c r="G83" s="151"/>
      <c r="H83" s="151"/>
      <c r="I83" s="151"/>
      <c r="J83" s="152">
        <f>J1390</f>
        <v>0</v>
      </c>
      <c r="K83" s="100"/>
      <c r="L83" s="153"/>
    </row>
    <row r="84" spans="1:31" s="10" customFormat="1" ht="19.899999999999999" customHeight="1">
      <c r="B84" s="149"/>
      <c r="C84" s="100"/>
      <c r="D84" s="150" t="s">
        <v>164</v>
      </c>
      <c r="E84" s="151"/>
      <c r="F84" s="151"/>
      <c r="G84" s="151"/>
      <c r="H84" s="151"/>
      <c r="I84" s="151"/>
      <c r="J84" s="152">
        <f>J1449</f>
        <v>0</v>
      </c>
      <c r="K84" s="100"/>
      <c r="L84" s="153"/>
    </row>
    <row r="85" spans="1:31" s="10" customFormat="1" ht="19.899999999999999" customHeight="1">
      <c r="B85" s="149"/>
      <c r="C85" s="100"/>
      <c r="D85" s="150" t="s">
        <v>165</v>
      </c>
      <c r="E85" s="151"/>
      <c r="F85" s="151"/>
      <c r="G85" s="151"/>
      <c r="H85" s="151"/>
      <c r="I85" s="151"/>
      <c r="J85" s="152">
        <f>J1462</f>
        <v>0</v>
      </c>
      <c r="K85" s="100"/>
      <c r="L85" s="153"/>
    </row>
    <row r="86" spans="1:31" s="10" customFormat="1" ht="19.899999999999999" customHeight="1">
      <c r="B86" s="149"/>
      <c r="C86" s="100"/>
      <c r="D86" s="150" t="s">
        <v>166</v>
      </c>
      <c r="E86" s="151"/>
      <c r="F86" s="151"/>
      <c r="G86" s="151"/>
      <c r="H86" s="151"/>
      <c r="I86" s="151"/>
      <c r="J86" s="152">
        <f>J1524</f>
        <v>0</v>
      </c>
      <c r="K86" s="100"/>
      <c r="L86" s="153"/>
    </row>
    <row r="87" spans="1:31" s="10" customFormat="1" ht="19.899999999999999" customHeight="1">
      <c r="B87" s="149"/>
      <c r="C87" s="100"/>
      <c r="D87" s="150" t="s">
        <v>167</v>
      </c>
      <c r="E87" s="151"/>
      <c r="F87" s="151"/>
      <c r="G87" s="151"/>
      <c r="H87" s="151"/>
      <c r="I87" s="151"/>
      <c r="J87" s="152">
        <f>J1537</f>
        <v>0</v>
      </c>
      <c r="K87" s="100"/>
      <c r="L87" s="153"/>
    </row>
    <row r="88" spans="1:31" s="10" customFormat="1" ht="19.899999999999999" customHeight="1">
      <c r="B88" s="149"/>
      <c r="C88" s="100"/>
      <c r="D88" s="150" t="s">
        <v>168</v>
      </c>
      <c r="E88" s="151"/>
      <c r="F88" s="151"/>
      <c r="G88" s="151"/>
      <c r="H88" s="151"/>
      <c r="I88" s="151"/>
      <c r="J88" s="152">
        <f>J1585</f>
        <v>0</v>
      </c>
      <c r="K88" s="100"/>
      <c r="L88" s="153"/>
    </row>
    <row r="89" spans="1:31" s="10" customFormat="1" ht="19.899999999999999" customHeight="1">
      <c r="B89" s="149"/>
      <c r="C89" s="100"/>
      <c r="D89" s="150" t="s">
        <v>169</v>
      </c>
      <c r="E89" s="151"/>
      <c r="F89" s="151"/>
      <c r="G89" s="151"/>
      <c r="H89" s="151"/>
      <c r="I89" s="151"/>
      <c r="J89" s="152">
        <f>J1637</f>
        <v>0</v>
      </c>
      <c r="K89" s="100"/>
      <c r="L89" s="153"/>
    </row>
    <row r="90" spans="1:31" s="10" customFormat="1" ht="19.899999999999999" customHeight="1">
      <c r="B90" s="149"/>
      <c r="C90" s="100"/>
      <c r="D90" s="150" t="s">
        <v>170</v>
      </c>
      <c r="E90" s="151"/>
      <c r="F90" s="151"/>
      <c r="G90" s="151"/>
      <c r="H90" s="151"/>
      <c r="I90" s="151"/>
      <c r="J90" s="152">
        <f>J1812</f>
        <v>0</v>
      </c>
      <c r="K90" s="100"/>
      <c r="L90" s="153"/>
    </row>
    <row r="91" spans="1:31" s="10" customFormat="1" ht="19.899999999999999" customHeight="1">
      <c r="B91" s="149"/>
      <c r="C91" s="100"/>
      <c r="D91" s="150" t="s">
        <v>171</v>
      </c>
      <c r="E91" s="151"/>
      <c r="F91" s="151"/>
      <c r="G91" s="151"/>
      <c r="H91" s="151"/>
      <c r="I91" s="151"/>
      <c r="J91" s="152">
        <f>J1872</f>
        <v>0</v>
      </c>
      <c r="K91" s="100"/>
      <c r="L91" s="153"/>
    </row>
    <row r="92" spans="1:31" s="10" customFormat="1" ht="19.899999999999999" customHeight="1">
      <c r="B92" s="149"/>
      <c r="C92" s="100"/>
      <c r="D92" s="150" t="s">
        <v>172</v>
      </c>
      <c r="E92" s="151"/>
      <c r="F92" s="151"/>
      <c r="G92" s="151"/>
      <c r="H92" s="151"/>
      <c r="I92" s="151"/>
      <c r="J92" s="152">
        <f>J2081</f>
        <v>0</v>
      </c>
      <c r="K92" s="100"/>
      <c r="L92" s="153"/>
    </row>
    <row r="93" spans="1:31" s="10" customFormat="1" ht="19.899999999999999" customHeight="1">
      <c r="B93" s="149"/>
      <c r="C93" s="100"/>
      <c r="D93" s="150" t="s">
        <v>173</v>
      </c>
      <c r="E93" s="151"/>
      <c r="F93" s="151"/>
      <c r="G93" s="151"/>
      <c r="H93" s="151"/>
      <c r="I93" s="151"/>
      <c r="J93" s="152">
        <f>J2103</f>
        <v>0</v>
      </c>
      <c r="K93" s="100"/>
      <c r="L93" s="153"/>
    </row>
    <row r="94" spans="1:31" s="9" customFormat="1" ht="24.95" customHeight="1">
      <c r="B94" s="143"/>
      <c r="C94" s="144"/>
      <c r="D94" s="145" t="s">
        <v>174</v>
      </c>
      <c r="E94" s="146"/>
      <c r="F94" s="146"/>
      <c r="G94" s="146"/>
      <c r="H94" s="146"/>
      <c r="I94" s="146"/>
      <c r="J94" s="147">
        <f>J2114</f>
        <v>0</v>
      </c>
      <c r="K94" s="144"/>
      <c r="L94" s="148"/>
    </row>
    <row r="95" spans="1:31" s="10" customFormat="1" ht="19.899999999999999" customHeight="1">
      <c r="B95" s="149"/>
      <c r="C95" s="100"/>
      <c r="D95" s="150" t="s">
        <v>175</v>
      </c>
      <c r="E95" s="151"/>
      <c r="F95" s="151"/>
      <c r="G95" s="151"/>
      <c r="H95" s="151"/>
      <c r="I95" s="151"/>
      <c r="J95" s="152">
        <f>J2115</f>
        <v>0</v>
      </c>
      <c r="K95" s="100"/>
      <c r="L95" s="153"/>
    </row>
    <row r="96" spans="1:31" s="2" customFormat="1" ht="21.7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31" s="2" customFormat="1" ht="6.95" customHeight="1">
      <c r="A97" s="37"/>
      <c r="B97" s="50"/>
      <c r="C97" s="51"/>
      <c r="D97" s="51"/>
      <c r="E97" s="51"/>
      <c r="F97" s="51"/>
      <c r="G97" s="51"/>
      <c r="H97" s="51"/>
      <c r="I97" s="51"/>
      <c r="J97" s="51"/>
      <c r="K97" s="51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101" spans="1:31" s="2" customFormat="1" ht="6.95" customHeight="1">
      <c r="A101" s="37"/>
      <c r="B101" s="52"/>
      <c r="C101" s="53"/>
      <c r="D101" s="53"/>
      <c r="E101" s="53"/>
      <c r="F101" s="53"/>
      <c r="G101" s="53"/>
      <c r="H101" s="53"/>
      <c r="I101" s="53"/>
      <c r="J101" s="53"/>
      <c r="K101" s="53"/>
      <c r="L101" s="116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31" s="2" customFormat="1" ht="24.95" customHeight="1">
      <c r="A102" s="37"/>
      <c r="B102" s="38"/>
      <c r="C102" s="26" t="s">
        <v>176</v>
      </c>
      <c r="D102" s="39"/>
      <c r="E102" s="39"/>
      <c r="F102" s="39"/>
      <c r="G102" s="39"/>
      <c r="H102" s="39"/>
      <c r="I102" s="39"/>
      <c r="J102" s="39"/>
      <c r="K102" s="39"/>
      <c r="L102" s="116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s="2" customFormat="1" ht="6.95" customHeight="1">
      <c r="A103" s="37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116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s="2" customFormat="1" ht="12" customHeight="1">
      <c r="A104" s="37"/>
      <c r="B104" s="38"/>
      <c r="C104" s="32" t="s">
        <v>16</v>
      </c>
      <c r="D104" s="39"/>
      <c r="E104" s="39"/>
      <c r="F104" s="39"/>
      <c r="G104" s="39"/>
      <c r="H104" s="39"/>
      <c r="I104" s="39"/>
      <c r="J104" s="39"/>
      <c r="K104" s="39"/>
      <c r="L104" s="116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s="2" customFormat="1" ht="16.5" customHeight="1">
      <c r="A105" s="37"/>
      <c r="B105" s="38"/>
      <c r="C105" s="39"/>
      <c r="D105" s="39"/>
      <c r="E105" s="399" t="str">
        <f>E7</f>
        <v>Rekonstrukce plaveckého bazénu ZŠ a MŠ Weberova</v>
      </c>
      <c r="F105" s="400"/>
      <c r="G105" s="400"/>
      <c r="H105" s="400"/>
      <c r="I105" s="39"/>
      <c r="J105" s="39"/>
      <c r="K105" s="39"/>
      <c r="L105" s="116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1" customFormat="1" ht="12" customHeight="1">
      <c r="B106" s="24"/>
      <c r="C106" s="32" t="s">
        <v>136</v>
      </c>
      <c r="D106" s="25"/>
      <c r="E106" s="25"/>
      <c r="F106" s="25"/>
      <c r="G106" s="25"/>
      <c r="H106" s="25"/>
      <c r="I106" s="25"/>
      <c r="J106" s="25"/>
      <c r="K106" s="25"/>
      <c r="L106" s="23"/>
    </row>
    <row r="107" spans="1:31" s="2" customFormat="1" ht="16.5" customHeight="1">
      <c r="A107" s="37"/>
      <c r="B107" s="38"/>
      <c r="C107" s="39"/>
      <c r="D107" s="39"/>
      <c r="E107" s="399" t="s">
        <v>137</v>
      </c>
      <c r="F107" s="401"/>
      <c r="G107" s="401"/>
      <c r="H107" s="401"/>
      <c r="I107" s="39"/>
      <c r="J107" s="39"/>
      <c r="K107" s="39"/>
      <c r="L107" s="116"/>
      <c r="S107" s="37"/>
      <c r="T107" s="37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</row>
    <row r="108" spans="1:31" s="2" customFormat="1" ht="12" customHeight="1">
      <c r="A108" s="37"/>
      <c r="B108" s="38"/>
      <c r="C108" s="32" t="s">
        <v>138</v>
      </c>
      <c r="D108" s="39"/>
      <c r="E108" s="39"/>
      <c r="F108" s="39"/>
      <c r="G108" s="39"/>
      <c r="H108" s="39"/>
      <c r="I108" s="39"/>
      <c r="J108" s="39"/>
      <c r="K108" s="39"/>
      <c r="L108" s="116"/>
      <c r="S108" s="37"/>
      <c r="T108" s="37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</row>
    <row r="109" spans="1:31" s="2" customFormat="1" ht="16.5" customHeight="1">
      <c r="A109" s="37"/>
      <c r="B109" s="38"/>
      <c r="C109" s="39"/>
      <c r="D109" s="39"/>
      <c r="E109" s="352" t="str">
        <f>E11</f>
        <v>D.1.1 - Architektonicko-stavební řešení</v>
      </c>
      <c r="F109" s="401"/>
      <c r="G109" s="401"/>
      <c r="H109" s="401"/>
      <c r="I109" s="39"/>
      <c r="J109" s="39"/>
      <c r="K109" s="39"/>
      <c r="L109" s="116"/>
      <c r="S109" s="37"/>
      <c r="T109" s="37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</row>
    <row r="110" spans="1:31" s="2" customFormat="1" ht="6.95" customHeight="1">
      <c r="A110" s="37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116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12" customHeight="1">
      <c r="A111" s="37"/>
      <c r="B111" s="38"/>
      <c r="C111" s="32" t="s">
        <v>21</v>
      </c>
      <c r="D111" s="39"/>
      <c r="E111" s="39"/>
      <c r="F111" s="30" t="str">
        <f>F14</f>
        <v>areál ZŠ a MŠ Weberova v Praze 5-Košířích</v>
      </c>
      <c r="G111" s="39"/>
      <c r="H111" s="39"/>
      <c r="I111" s="32" t="s">
        <v>23</v>
      </c>
      <c r="J111" s="62" t="str">
        <f>IF(J14="","",J14)</f>
        <v>Vyplň údaj</v>
      </c>
      <c r="K111" s="39"/>
      <c r="L111" s="116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6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40.15" customHeight="1">
      <c r="A113" s="37"/>
      <c r="B113" s="38"/>
      <c r="C113" s="32" t="s">
        <v>24</v>
      </c>
      <c r="D113" s="39"/>
      <c r="E113" s="39"/>
      <c r="F113" s="30" t="str">
        <f>E17</f>
        <v>Městská část Praha 5, nám. 14. října 4, Praha 5</v>
      </c>
      <c r="G113" s="39"/>
      <c r="H113" s="39"/>
      <c r="I113" s="32" t="s">
        <v>31</v>
      </c>
      <c r="J113" s="35" t="str">
        <f>E23</f>
        <v>Atelier 11 Hradec Králové s.r.o., Jižní 870/2</v>
      </c>
      <c r="K113" s="39"/>
      <c r="L113" s="116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5.2" customHeight="1">
      <c r="A114" s="37"/>
      <c r="B114" s="38"/>
      <c r="C114" s="32" t="s">
        <v>29</v>
      </c>
      <c r="D114" s="39"/>
      <c r="E114" s="39"/>
      <c r="F114" s="30" t="str">
        <f>IF(E20="","",E20)</f>
        <v>Vyplň údaj</v>
      </c>
      <c r="G114" s="39"/>
      <c r="H114" s="39"/>
      <c r="I114" s="32" t="s">
        <v>35</v>
      </c>
      <c r="J114" s="35" t="str">
        <f>E26</f>
        <v xml:space="preserve"> </v>
      </c>
      <c r="K114" s="39"/>
      <c r="L114" s="116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10.35" customHeight="1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116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11" customFormat="1" ht="29.25" customHeight="1">
      <c r="A116" s="154"/>
      <c r="B116" s="155"/>
      <c r="C116" s="156" t="s">
        <v>177</v>
      </c>
      <c r="D116" s="157" t="s">
        <v>58</v>
      </c>
      <c r="E116" s="157" t="s">
        <v>54</v>
      </c>
      <c r="F116" s="157" t="s">
        <v>55</v>
      </c>
      <c r="G116" s="157" t="s">
        <v>178</v>
      </c>
      <c r="H116" s="157" t="s">
        <v>179</v>
      </c>
      <c r="I116" s="157" t="s">
        <v>180</v>
      </c>
      <c r="J116" s="157" t="s">
        <v>142</v>
      </c>
      <c r="K116" s="158" t="s">
        <v>181</v>
      </c>
      <c r="L116" s="159"/>
      <c r="M116" s="71" t="s">
        <v>19</v>
      </c>
      <c r="N116" s="72" t="s">
        <v>43</v>
      </c>
      <c r="O116" s="72" t="s">
        <v>182</v>
      </c>
      <c r="P116" s="72" t="s">
        <v>183</v>
      </c>
      <c r="Q116" s="72" t="s">
        <v>184</v>
      </c>
      <c r="R116" s="72" t="s">
        <v>185</v>
      </c>
      <c r="S116" s="72" t="s">
        <v>186</v>
      </c>
      <c r="T116" s="73" t="s">
        <v>187</v>
      </c>
      <c r="U116" s="154"/>
      <c r="V116" s="154"/>
      <c r="W116" s="154"/>
      <c r="X116" s="154"/>
      <c r="Y116" s="154"/>
      <c r="Z116" s="154"/>
      <c r="AA116" s="154"/>
      <c r="AB116" s="154"/>
      <c r="AC116" s="154"/>
      <c r="AD116" s="154"/>
      <c r="AE116" s="154"/>
    </row>
    <row r="117" spans="1:65" s="2" customFormat="1" ht="22.9" customHeight="1">
      <c r="A117" s="37"/>
      <c r="B117" s="38"/>
      <c r="C117" s="78" t="s">
        <v>188</v>
      </c>
      <c r="D117" s="39"/>
      <c r="E117" s="39"/>
      <c r="F117" s="39"/>
      <c r="G117" s="39"/>
      <c r="H117" s="39"/>
      <c r="I117" s="39"/>
      <c r="J117" s="160">
        <f>BK117</f>
        <v>0</v>
      </c>
      <c r="K117" s="39"/>
      <c r="L117" s="42"/>
      <c r="M117" s="74"/>
      <c r="N117" s="161"/>
      <c r="O117" s="75"/>
      <c r="P117" s="162">
        <f>P118+P1076+P2114</f>
        <v>0</v>
      </c>
      <c r="Q117" s="75"/>
      <c r="R117" s="162">
        <f>R118+R1076+R2114</f>
        <v>1451.4612280599999</v>
      </c>
      <c r="S117" s="75"/>
      <c r="T117" s="163">
        <f>T118+T1076+T2114</f>
        <v>1448.2029010100007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72</v>
      </c>
      <c r="AU117" s="20" t="s">
        <v>143</v>
      </c>
      <c r="BK117" s="164">
        <f>BK118+BK1076+BK2114</f>
        <v>0</v>
      </c>
    </row>
    <row r="118" spans="1:65" s="12" customFormat="1" ht="25.9" customHeight="1">
      <c r="B118" s="165"/>
      <c r="C118" s="166"/>
      <c r="D118" s="167" t="s">
        <v>72</v>
      </c>
      <c r="E118" s="168" t="s">
        <v>189</v>
      </c>
      <c r="F118" s="168" t="s">
        <v>190</v>
      </c>
      <c r="G118" s="166"/>
      <c r="H118" s="166"/>
      <c r="I118" s="169"/>
      <c r="J118" s="170">
        <f>BK118</f>
        <v>0</v>
      </c>
      <c r="K118" s="166"/>
      <c r="L118" s="171"/>
      <c r="M118" s="172"/>
      <c r="N118" s="173"/>
      <c r="O118" s="173"/>
      <c r="P118" s="174">
        <f>P119+P175+P219+P328+P347+P735+P738+P1019+P1040+P1053+P1072</f>
        <v>0</v>
      </c>
      <c r="Q118" s="173"/>
      <c r="R118" s="174">
        <f>R119+R175+R219+R328+R347+R735+R738+R1019+R1040+R1053+R1072</f>
        <v>1302.148840892</v>
      </c>
      <c r="S118" s="173"/>
      <c r="T118" s="175">
        <f>T119+T175+T219+T328+T347+T735+T738+T1019+T1040+T1053+T1072</f>
        <v>1406.9164640100007</v>
      </c>
      <c r="AR118" s="176" t="s">
        <v>80</v>
      </c>
      <c r="AT118" s="177" t="s">
        <v>72</v>
      </c>
      <c r="AU118" s="177" t="s">
        <v>73</v>
      </c>
      <c r="AY118" s="176" t="s">
        <v>191</v>
      </c>
      <c r="BK118" s="178">
        <f>BK119+BK175+BK219+BK328+BK347+BK735+BK738+BK1019+BK1040+BK1053+BK1072</f>
        <v>0</v>
      </c>
    </row>
    <row r="119" spans="1:65" s="12" customFormat="1" ht="22.9" customHeight="1">
      <c r="B119" s="165"/>
      <c r="C119" s="166"/>
      <c r="D119" s="167" t="s">
        <v>72</v>
      </c>
      <c r="E119" s="179" t="s">
        <v>80</v>
      </c>
      <c r="F119" s="179" t="s">
        <v>192</v>
      </c>
      <c r="G119" s="166"/>
      <c r="H119" s="166"/>
      <c r="I119" s="169"/>
      <c r="J119" s="180">
        <f>BK119</f>
        <v>0</v>
      </c>
      <c r="K119" s="166"/>
      <c r="L119" s="171"/>
      <c r="M119" s="172"/>
      <c r="N119" s="173"/>
      <c r="O119" s="173"/>
      <c r="P119" s="174">
        <f>SUM(P120:P174)</f>
        <v>0</v>
      </c>
      <c r="Q119" s="173"/>
      <c r="R119" s="174">
        <f>SUM(R120:R174)</f>
        <v>101.15300000000001</v>
      </c>
      <c r="S119" s="173"/>
      <c r="T119" s="175">
        <f>SUM(T120:T174)</f>
        <v>0</v>
      </c>
      <c r="AR119" s="176" t="s">
        <v>80</v>
      </c>
      <c r="AT119" s="177" t="s">
        <v>72</v>
      </c>
      <c r="AU119" s="177" t="s">
        <v>80</v>
      </c>
      <c r="AY119" s="176" t="s">
        <v>191</v>
      </c>
      <c r="BK119" s="178">
        <f>SUM(BK120:BK174)</f>
        <v>0</v>
      </c>
    </row>
    <row r="120" spans="1:65" s="2" customFormat="1" ht="21.75" customHeight="1">
      <c r="A120" s="37"/>
      <c r="B120" s="38"/>
      <c r="C120" s="181" t="s">
        <v>80</v>
      </c>
      <c r="D120" s="181" t="s">
        <v>193</v>
      </c>
      <c r="E120" s="182" t="s">
        <v>194</v>
      </c>
      <c r="F120" s="183" t="s">
        <v>195</v>
      </c>
      <c r="G120" s="184" t="s">
        <v>196</v>
      </c>
      <c r="H120" s="185">
        <v>14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197</v>
      </c>
      <c r="AT120" s="192" t="s">
        <v>193</v>
      </c>
      <c r="AU120" s="192" t="s">
        <v>82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197</v>
      </c>
      <c r="BM120" s="192" t="s">
        <v>198</v>
      </c>
    </row>
    <row r="121" spans="1:65" s="2" customFormat="1" ht="11.25">
      <c r="A121" s="37"/>
      <c r="B121" s="38"/>
      <c r="C121" s="39"/>
      <c r="D121" s="194" t="s">
        <v>199</v>
      </c>
      <c r="E121" s="39"/>
      <c r="F121" s="195" t="s">
        <v>195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82</v>
      </c>
    </row>
    <row r="122" spans="1:65" s="2" customFormat="1" ht="21.75" customHeight="1">
      <c r="A122" s="37"/>
      <c r="B122" s="38"/>
      <c r="C122" s="181" t="s">
        <v>96</v>
      </c>
      <c r="D122" s="181" t="s">
        <v>193</v>
      </c>
      <c r="E122" s="182" t="s">
        <v>200</v>
      </c>
      <c r="F122" s="183" t="s">
        <v>201</v>
      </c>
      <c r="G122" s="184" t="s">
        <v>202</v>
      </c>
      <c r="H122" s="185">
        <v>51.7</v>
      </c>
      <c r="I122" s="186"/>
      <c r="J122" s="187">
        <f>ROUND(I122*H122,2)</f>
        <v>0</v>
      </c>
      <c r="K122" s="183" t="s">
        <v>203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197</v>
      </c>
      <c r="AT122" s="192" t="s">
        <v>193</v>
      </c>
      <c r="AU122" s="192" t="s">
        <v>82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197</v>
      </c>
      <c r="BM122" s="192" t="s">
        <v>204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205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82</v>
      </c>
    </row>
    <row r="124" spans="1:65" s="2" customFormat="1" ht="11.25">
      <c r="A124" s="37"/>
      <c r="B124" s="38"/>
      <c r="C124" s="39"/>
      <c r="D124" s="199" t="s">
        <v>206</v>
      </c>
      <c r="E124" s="39"/>
      <c r="F124" s="200" t="s">
        <v>207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206</v>
      </c>
      <c r="AU124" s="20" t="s">
        <v>82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209</v>
      </c>
      <c r="G125" s="202"/>
      <c r="H125" s="205">
        <v>51.7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80</v>
      </c>
      <c r="AY125" s="211" t="s">
        <v>191</v>
      </c>
    </row>
    <row r="126" spans="1:65" s="2" customFormat="1" ht="21.75" customHeight="1">
      <c r="A126" s="37"/>
      <c r="B126" s="38"/>
      <c r="C126" s="181" t="s">
        <v>197</v>
      </c>
      <c r="D126" s="181" t="s">
        <v>193</v>
      </c>
      <c r="E126" s="182" t="s">
        <v>210</v>
      </c>
      <c r="F126" s="183" t="s">
        <v>211</v>
      </c>
      <c r="G126" s="184" t="s">
        <v>202</v>
      </c>
      <c r="H126" s="185">
        <v>82.733999999999995</v>
      </c>
      <c r="I126" s="186"/>
      <c r="J126" s="187">
        <f>ROUND(I126*H126,2)</f>
        <v>0</v>
      </c>
      <c r="K126" s="183" t="s">
        <v>203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197</v>
      </c>
      <c r="AT126" s="192" t="s">
        <v>193</v>
      </c>
      <c r="AU126" s="192" t="s">
        <v>82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197</v>
      </c>
      <c r="BM126" s="192" t="s">
        <v>212</v>
      </c>
    </row>
    <row r="127" spans="1:65" s="2" customFormat="1" ht="19.5">
      <c r="A127" s="37"/>
      <c r="B127" s="38"/>
      <c r="C127" s="39"/>
      <c r="D127" s="194" t="s">
        <v>199</v>
      </c>
      <c r="E127" s="39"/>
      <c r="F127" s="195" t="s">
        <v>213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82</v>
      </c>
    </row>
    <row r="128" spans="1:65" s="2" customFormat="1" ht="11.25">
      <c r="A128" s="37"/>
      <c r="B128" s="38"/>
      <c r="C128" s="39"/>
      <c r="D128" s="199" t="s">
        <v>206</v>
      </c>
      <c r="E128" s="39"/>
      <c r="F128" s="200" t="s">
        <v>214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206</v>
      </c>
      <c r="AU128" s="20" t="s">
        <v>82</v>
      </c>
    </row>
    <row r="129" spans="1:65" s="13" customFormat="1" ht="11.25">
      <c r="B129" s="201"/>
      <c r="C129" s="202"/>
      <c r="D129" s="194" t="s">
        <v>208</v>
      </c>
      <c r="E129" s="203" t="s">
        <v>19</v>
      </c>
      <c r="F129" s="204" t="s">
        <v>215</v>
      </c>
      <c r="G129" s="202"/>
      <c r="H129" s="205">
        <v>82.733999999999995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208</v>
      </c>
      <c r="AU129" s="211" t="s">
        <v>82</v>
      </c>
      <c r="AV129" s="13" t="s">
        <v>82</v>
      </c>
      <c r="AW129" s="13" t="s">
        <v>34</v>
      </c>
      <c r="AX129" s="13" t="s">
        <v>80</v>
      </c>
      <c r="AY129" s="211" t="s">
        <v>191</v>
      </c>
    </row>
    <row r="130" spans="1:65" s="2" customFormat="1" ht="16.5" customHeight="1">
      <c r="A130" s="37"/>
      <c r="B130" s="38"/>
      <c r="C130" s="181" t="s">
        <v>216</v>
      </c>
      <c r="D130" s="181" t="s">
        <v>193</v>
      </c>
      <c r="E130" s="182" t="s">
        <v>217</v>
      </c>
      <c r="F130" s="183" t="s">
        <v>218</v>
      </c>
      <c r="G130" s="184" t="s">
        <v>202</v>
      </c>
      <c r="H130" s="185">
        <v>75.397999999999996</v>
      </c>
      <c r="I130" s="186"/>
      <c r="J130" s="187">
        <f>ROUND(I130*H130,2)</f>
        <v>0</v>
      </c>
      <c r="K130" s="183" t="s">
        <v>203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197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197</v>
      </c>
      <c r="BM130" s="192" t="s">
        <v>219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220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2" customFormat="1" ht="11.25">
      <c r="A132" s="37"/>
      <c r="B132" s="38"/>
      <c r="C132" s="39"/>
      <c r="D132" s="199" t="s">
        <v>206</v>
      </c>
      <c r="E132" s="39"/>
      <c r="F132" s="200" t="s">
        <v>221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206</v>
      </c>
      <c r="AU132" s="20" t="s">
        <v>82</v>
      </c>
    </row>
    <row r="133" spans="1:65" s="13" customFormat="1" ht="11.25">
      <c r="B133" s="201"/>
      <c r="C133" s="202"/>
      <c r="D133" s="194" t="s">
        <v>208</v>
      </c>
      <c r="E133" s="203" t="s">
        <v>19</v>
      </c>
      <c r="F133" s="204" t="s">
        <v>222</v>
      </c>
      <c r="G133" s="202"/>
      <c r="H133" s="205">
        <v>75.397999999999996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208</v>
      </c>
      <c r="AU133" s="211" t="s">
        <v>82</v>
      </c>
      <c r="AV133" s="13" t="s">
        <v>82</v>
      </c>
      <c r="AW133" s="13" t="s">
        <v>34</v>
      </c>
      <c r="AX133" s="13" t="s">
        <v>80</v>
      </c>
      <c r="AY133" s="211" t="s">
        <v>191</v>
      </c>
    </row>
    <row r="134" spans="1:65" s="2" customFormat="1" ht="21.75" customHeight="1">
      <c r="A134" s="37"/>
      <c r="B134" s="38"/>
      <c r="C134" s="181" t="s">
        <v>223</v>
      </c>
      <c r="D134" s="181" t="s">
        <v>193</v>
      </c>
      <c r="E134" s="182" t="s">
        <v>224</v>
      </c>
      <c r="F134" s="183" t="s">
        <v>225</v>
      </c>
      <c r="G134" s="184" t="s">
        <v>202</v>
      </c>
      <c r="H134" s="185">
        <v>57.49</v>
      </c>
      <c r="I134" s="186"/>
      <c r="J134" s="187">
        <f>ROUND(I134*H134,2)</f>
        <v>0</v>
      </c>
      <c r="K134" s="183" t="s">
        <v>203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197</v>
      </c>
      <c r="AT134" s="192" t="s">
        <v>193</v>
      </c>
      <c r="AU134" s="192" t="s">
        <v>82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197</v>
      </c>
      <c r="BM134" s="192" t="s">
        <v>226</v>
      </c>
    </row>
    <row r="135" spans="1:65" s="2" customFormat="1" ht="19.5">
      <c r="A135" s="37"/>
      <c r="B135" s="38"/>
      <c r="C135" s="39"/>
      <c r="D135" s="194" t="s">
        <v>199</v>
      </c>
      <c r="E135" s="39"/>
      <c r="F135" s="195" t="s">
        <v>227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82</v>
      </c>
    </row>
    <row r="136" spans="1:65" s="2" customFormat="1" ht="11.25">
      <c r="A136" s="37"/>
      <c r="B136" s="38"/>
      <c r="C136" s="39"/>
      <c r="D136" s="199" t="s">
        <v>206</v>
      </c>
      <c r="E136" s="39"/>
      <c r="F136" s="200" t="s">
        <v>228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206</v>
      </c>
      <c r="AU136" s="20" t="s">
        <v>82</v>
      </c>
    </row>
    <row r="137" spans="1:65" s="13" customFormat="1" ht="11.25">
      <c r="B137" s="201"/>
      <c r="C137" s="202"/>
      <c r="D137" s="194" t="s">
        <v>208</v>
      </c>
      <c r="E137" s="203" t="s">
        <v>19</v>
      </c>
      <c r="F137" s="204" t="s">
        <v>229</v>
      </c>
      <c r="G137" s="202"/>
      <c r="H137" s="205">
        <v>57.49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208</v>
      </c>
      <c r="AU137" s="211" t="s">
        <v>82</v>
      </c>
      <c r="AV137" s="13" t="s">
        <v>82</v>
      </c>
      <c r="AW137" s="13" t="s">
        <v>34</v>
      </c>
      <c r="AX137" s="13" t="s">
        <v>80</v>
      </c>
      <c r="AY137" s="211" t="s">
        <v>191</v>
      </c>
    </row>
    <row r="138" spans="1:65" s="2" customFormat="1" ht="21.75" customHeight="1">
      <c r="A138" s="37"/>
      <c r="B138" s="38"/>
      <c r="C138" s="181" t="s">
        <v>230</v>
      </c>
      <c r="D138" s="181" t="s">
        <v>193</v>
      </c>
      <c r="E138" s="182" t="s">
        <v>231</v>
      </c>
      <c r="F138" s="183" t="s">
        <v>232</v>
      </c>
      <c r="G138" s="184" t="s">
        <v>202</v>
      </c>
      <c r="H138" s="185">
        <v>152.34200000000001</v>
      </c>
      <c r="I138" s="186"/>
      <c r="J138" s="187">
        <f>ROUND(I138*H138,2)</f>
        <v>0</v>
      </c>
      <c r="K138" s="183" t="s">
        <v>203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197</v>
      </c>
      <c r="AT138" s="192" t="s">
        <v>193</v>
      </c>
      <c r="AU138" s="192" t="s">
        <v>82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197</v>
      </c>
      <c r="BM138" s="192" t="s">
        <v>233</v>
      </c>
    </row>
    <row r="139" spans="1:65" s="2" customFormat="1" ht="19.5">
      <c r="A139" s="37"/>
      <c r="B139" s="38"/>
      <c r="C139" s="39"/>
      <c r="D139" s="194" t="s">
        <v>199</v>
      </c>
      <c r="E139" s="39"/>
      <c r="F139" s="195" t="s">
        <v>234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82</v>
      </c>
    </row>
    <row r="140" spans="1:65" s="2" customFormat="1" ht="11.25">
      <c r="A140" s="37"/>
      <c r="B140" s="38"/>
      <c r="C140" s="39"/>
      <c r="D140" s="199" t="s">
        <v>206</v>
      </c>
      <c r="E140" s="39"/>
      <c r="F140" s="200" t="s">
        <v>235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206</v>
      </c>
      <c r="AU140" s="20" t="s">
        <v>82</v>
      </c>
    </row>
    <row r="141" spans="1:65" s="13" customFormat="1" ht="11.25">
      <c r="B141" s="201"/>
      <c r="C141" s="202"/>
      <c r="D141" s="194" t="s">
        <v>208</v>
      </c>
      <c r="E141" s="203" t="s">
        <v>19</v>
      </c>
      <c r="F141" s="204" t="s">
        <v>236</v>
      </c>
      <c r="G141" s="202"/>
      <c r="H141" s="205">
        <v>209.83199999999999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208</v>
      </c>
      <c r="AU141" s="211" t="s">
        <v>82</v>
      </c>
      <c r="AV141" s="13" t="s">
        <v>82</v>
      </c>
      <c r="AW141" s="13" t="s">
        <v>34</v>
      </c>
      <c r="AX141" s="13" t="s">
        <v>73</v>
      </c>
      <c r="AY141" s="211" t="s">
        <v>191</v>
      </c>
    </row>
    <row r="142" spans="1:65" s="13" customFormat="1" ht="11.25">
      <c r="B142" s="201"/>
      <c r="C142" s="202"/>
      <c r="D142" s="194" t="s">
        <v>208</v>
      </c>
      <c r="E142" s="203" t="s">
        <v>19</v>
      </c>
      <c r="F142" s="204" t="s">
        <v>237</v>
      </c>
      <c r="G142" s="202"/>
      <c r="H142" s="205">
        <v>-57.49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208</v>
      </c>
      <c r="AU142" s="211" t="s">
        <v>82</v>
      </c>
      <c r="AV142" s="13" t="s">
        <v>82</v>
      </c>
      <c r="AW142" s="13" t="s">
        <v>34</v>
      </c>
      <c r="AX142" s="13" t="s">
        <v>73</v>
      </c>
      <c r="AY142" s="211" t="s">
        <v>191</v>
      </c>
    </row>
    <row r="143" spans="1:65" s="14" customFormat="1" ht="11.25">
      <c r="B143" s="212"/>
      <c r="C143" s="213"/>
      <c r="D143" s="194" t="s">
        <v>208</v>
      </c>
      <c r="E143" s="214" t="s">
        <v>19</v>
      </c>
      <c r="F143" s="215" t="s">
        <v>238</v>
      </c>
      <c r="G143" s="213"/>
      <c r="H143" s="216">
        <v>152.34199999999998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208</v>
      </c>
      <c r="AU143" s="222" t="s">
        <v>82</v>
      </c>
      <c r="AV143" s="14" t="s">
        <v>197</v>
      </c>
      <c r="AW143" s="14" t="s">
        <v>34</v>
      </c>
      <c r="AX143" s="14" t="s">
        <v>80</v>
      </c>
      <c r="AY143" s="222" t="s">
        <v>191</v>
      </c>
    </row>
    <row r="144" spans="1:65" s="2" customFormat="1" ht="24.2" customHeight="1">
      <c r="A144" s="37"/>
      <c r="B144" s="38"/>
      <c r="C144" s="181" t="s">
        <v>239</v>
      </c>
      <c r="D144" s="181" t="s">
        <v>193</v>
      </c>
      <c r="E144" s="182" t="s">
        <v>240</v>
      </c>
      <c r="F144" s="183" t="s">
        <v>241</v>
      </c>
      <c r="G144" s="184" t="s">
        <v>202</v>
      </c>
      <c r="H144" s="185">
        <v>1371.078</v>
      </c>
      <c r="I144" s="186"/>
      <c r="J144" s="187">
        <f>ROUND(I144*H144,2)</f>
        <v>0</v>
      </c>
      <c r="K144" s="183" t="s">
        <v>203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197</v>
      </c>
      <c r="AT144" s="192" t="s">
        <v>193</v>
      </c>
      <c r="AU144" s="192" t="s">
        <v>82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197</v>
      </c>
      <c r="BM144" s="192" t="s">
        <v>242</v>
      </c>
    </row>
    <row r="145" spans="1:65" s="2" customFormat="1" ht="19.5">
      <c r="A145" s="37"/>
      <c r="B145" s="38"/>
      <c r="C145" s="39"/>
      <c r="D145" s="194" t="s">
        <v>199</v>
      </c>
      <c r="E145" s="39"/>
      <c r="F145" s="195" t="s">
        <v>243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82</v>
      </c>
    </row>
    <row r="146" spans="1:65" s="2" customFormat="1" ht="11.25">
      <c r="A146" s="37"/>
      <c r="B146" s="38"/>
      <c r="C146" s="39"/>
      <c r="D146" s="199" t="s">
        <v>206</v>
      </c>
      <c r="E146" s="39"/>
      <c r="F146" s="200" t="s">
        <v>244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206</v>
      </c>
      <c r="AU146" s="20" t="s">
        <v>82</v>
      </c>
    </row>
    <row r="147" spans="1:65" s="13" customFormat="1" ht="11.25">
      <c r="B147" s="201"/>
      <c r="C147" s="202"/>
      <c r="D147" s="194" t="s">
        <v>208</v>
      </c>
      <c r="E147" s="203" t="s">
        <v>19</v>
      </c>
      <c r="F147" s="204" t="s">
        <v>236</v>
      </c>
      <c r="G147" s="202"/>
      <c r="H147" s="205">
        <v>209.83199999999999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208</v>
      </c>
      <c r="AU147" s="211" t="s">
        <v>82</v>
      </c>
      <c r="AV147" s="13" t="s">
        <v>82</v>
      </c>
      <c r="AW147" s="13" t="s">
        <v>34</v>
      </c>
      <c r="AX147" s="13" t="s">
        <v>73</v>
      </c>
      <c r="AY147" s="211" t="s">
        <v>191</v>
      </c>
    </row>
    <row r="148" spans="1:65" s="13" customFormat="1" ht="11.25">
      <c r="B148" s="201"/>
      <c r="C148" s="202"/>
      <c r="D148" s="194" t="s">
        <v>208</v>
      </c>
      <c r="E148" s="203" t="s">
        <v>19</v>
      </c>
      <c r="F148" s="204" t="s">
        <v>237</v>
      </c>
      <c r="G148" s="202"/>
      <c r="H148" s="205">
        <v>-57.49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208</v>
      </c>
      <c r="AU148" s="211" t="s">
        <v>82</v>
      </c>
      <c r="AV148" s="13" t="s">
        <v>82</v>
      </c>
      <c r="AW148" s="13" t="s">
        <v>34</v>
      </c>
      <c r="AX148" s="13" t="s">
        <v>73</v>
      </c>
      <c r="AY148" s="211" t="s">
        <v>191</v>
      </c>
    </row>
    <row r="149" spans="1:65" s="14" customFormat="1" ht="11.25">
      <c r="B149" s="212"/>
      <c r="C149" s="213"/>
      <c r="D149" s="194" t="s">
        <v>208</v>
      </c>
      <c r="E149" s="214" t="s">
        <v>19</v>
      </c>
      <c r="F149" s="215" t="s">
        <v>238</v>
      </c>
      <c r="G149" s="213"/>
      <c r="H149" s="216">
        <v>152.34199999999998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208</v>
      </c>
      <c r="AU149" s="222" t="s">
        <v>82</v>
      </c>
      <c r="AV149" s="14" t="s">
        <v>197</v>
      </c>
      <c r="AW149" s="14" t="s">
        <v>34</v>
      </c>
      <c r="AX149" s="14" t="s">
        <v>73</v>
      </c>
      <c r="AY149" s="222" t="s">
        <v>191</v>
      </c>
    </row>
    <row r="150" spans="1:65" s="13" customFormat="1" ht="11.25">
      <c r="B150" s="201"/>
      <c r="C150" s="202"/>
      <c r="D150" s="194" t="s">
        <v>208</v>
      </c>
      <c r="E150" s="203" t="s">
        <v>19</v>
      </c>
      <c r="F150" s="204" t="s">
        <v>245</v>
      </c>
      <c r="G150" s="202"/>
      <c r="H150" s="205">
        <v>1371.078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208</v>
      </c>
      <c r="AU150" s="211" t="s">
        <v>82</v>
      </c>
      <c r="AV150" s="13" t="s">
        <v>82</v>
      </c>
      <c r="AW150" s="13" t="s">
        <v>34</v>
      </c>
      <c r="AX150" s="13" t="s">
        <v>80</v>
      </c>
      <c r="AY150" s="211" t="s">
        <v>191</v>
      </c>
    </row>
    <row r="151" spans="1:65" s="2" customFormat="1" ht="16.5" customHeight="1">
      <c r="A151" s="37"/>
      <c r="B151" s="38"/>
      <c r="C151" s="181" t="s">
        <v>246</v>
      </c>
      <c r="D151" s="181" t="s">
        <v>193</v>
      </c>
      <c r="E151" s="182" t="s">
        <v>247</v>
      </c>
      <c r="F151" s="183" t="s">
        <v>248</v>
      </c>
      <c r="G151" s="184" t="s">
        <v>202</v>
      </c>
      <c r="H151" s="185">
        <v>267.322</v>
      </c>
      <c r="I151" s="186"/>
      <c r="J151" s="187">
        <f>ROUND(I151*H151,2)</f>
        <v>0</v>
      </c>
      <c r="K151" s="183" t="s">
        <v>203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197</v>
      </c>
      <c r="AT151" s="192" t="s">
        <v>193</v>
      </c>
      <c r="AU151" s="192" t="s">
        <v>82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197</v>
      </c>
      <c r="BM151" s="192" t="s">
        <v>249</v>
      </c>
    </row>
    <row r="152" spans="1:65" s="2" customFormat="1" ht="19.5">
      <c r="A152" s="37"/>
      <c r="B152" s="38"/>
      <c r="C152" s="39"/>
      <c r="D152" s="194" t="s">
        <v>199</v>
      </c>
      <c r="E152" s="39"/>
      <c r="F152" s="195" t="s">
        <v>250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82</v>
      </c>
    </row>
    <row r="153" spans="1:65" s="2" customFormat="1" ht="11.25">
      <c r="A153" s="37"/>
      <c r="B153" s="38"/>
      <c r="C153" s="39"/>
      <c r="D153" s="199" t="s">
        <v>206</v>
      </c>
      <c r="E153" s="39"/>
      <c r="F153" s="200" t="s">
        <v>251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206</v>
      </c>
      <c r="AU153" s="20" t="s">
        <v>82</v>
      </c>
    </row>
    <row r="154" spans="1:65" s="13" customFormat="1" ht="11.25">
      <c r="B154" s="201"/>
      <c r="C154" s="202"/>
      <c r="D154" s="194" t="s">
        <v>208</v>
      </c>
      <c r="E154" s="203" t="s">
        <v>19</v>
      </c>
      <c r="F154" s="204" t="s">
        <v>236</v>
      </c>
      <c r="G154" s="202"/>
      <c r="H154" s="205">
        <v>209.83199999999999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208</v>
      </c>
      <c r="AU154" s="211" t="s">
        <v>82</v>
      </c>
      <c r="AV154" s="13" t="s">
        <v>82</v>
      </c>
      <c r="AW154" s="13" t="s">
        <v>34</v>
      </c>
      <c r="AX154" s="13" t="s">
        <v>73</v>
      </c>
      <c r="AY154" s="211" t="s">
        <v>191</v>
      </c>
    </row>
    <row r="155" spans="1:65" s="13" customFormat="1" ht="11.25">
      <c r="B155" s="201"/>
      <c r="C155" s="202"/>
      <c r="D155" s="194" t="s">
        <v>208</v>
      </c>
      <c r="E155" s="203" t="s">
        <v>19</v>
      </c>
      <c r="F155" s="204" t="s">
        <v>229</v>
      </c>
      <c r="G155" s="202"/>
      <c r="H155" s="205">
        <v>57.49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208</v>
      </c>
      <c r="AU155" s="211" t="s">
        <v>82</v>
      </c>
      <c r="AV155" s="13" t="s">
        <v>82</v>
      </c>
      <c r="AW155" s="13" t="s">
        <v>34</v>
      </c>
      <c r="AX155" s="13" t="s">
        <v>73</v>
      </c>
      <c r="AY155" s="211" t="s">
        <v>191</v>
      </c>
    </row>
    <row r="156" spans="1:65" s="14" customFormat="1" ht="11.25">
      <c r="B156" s="212"/>
      <c r="C156" s="213"/>
      <c r="D156" s="194" t="s">
        <v>208</v>
      </c>
      <c r="E156" s="214" t="s">
        <v>19</v>
      </c>
      <c r="F156" s="215" t="s">
        <v>238</v>
      </c>
      <c r="G156" s="213"/>
      <c r="H156" s="216">
        <v>267.322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208</v>
      </c>
      <c r="AU156" s="222" t="s">
        <v>82</v>
      </c>
      <c r="AV156" s="14" t="s">
        <v>197</v>
      </c>
      <c r="AW156" s="14" t="s">
        <v>34</v>
      </c>
      <c r="AX156" s="14" t="s">
        <v>80</v>
      </c>
      <c r="AY156" s="222" t="s">
        <v>191</v>
      </c>
    </row>
    <row r="157" spans="1:65" s="2" customFormat="1" ht="16.5" customHeight="1">
      <c r="A157" s="37"/>
      <c r="B157" s="38"/>
      <c r="C157" s="181" t="s">
        <v>252</v>
      </c>
      <c r="D157" s="181" t="s">
        <v>193</v>
      </c>
      <c r="E157" s="182" t="s">
        <v>253</v>
      </c>
      <c r="F157" s="183" t="s">
        <v>254</v>
      </c>
      <c r="G157" s="184" t="s">
        <v>255</v>
      </c>
      <c r="H157" s="185">
        <v>274.21600000000001</v>
      </c>
      <c r="I157" s="186"/>
      <c r="J157" s="187">
        <f>ROUND(I157*H157,2)</f>
        <v>0</v>
      </c>
      <c r="K157" s="183" t="s">
        <v>203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197</v>
      </c>
      <c r="AT157" s="192" t="s">
        <v>193</v>
      </c>
      <c r="AU157" s="192" t="s">
        <v>82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197</v>
      </c>
      <c r="BM157" s="192" t="s">
        <v>256</v>
      </c>
    </row>
    <row r="158" spans="1:65" s="2" customFormat="1" ht="19.5">
      <c r="A158" s="37"/>
      <c r="B158" s="38"/>
      <c r="C158" s="39"/>
      <c r="D158" s="194" t="s">
        <v>199</v>
      </c>
      <c r="E158" s="39"/>
      <c r="F158" s="195" t="s">
        <v>257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82</v>
      </c>
    </row>
    <row r="159" spans="1:65" s="2" customFormat="1" ht="11.25">
      <c r="A159" s="37"/>
      <c r="B159" s="38"/>
      <c r="C159" s="39"/>
      <c r="D159" s="199" t="s">
        <v>206</v>
      </c>
      <c r="E159" s="39"/>
      <c r="F159" s="200" t="s">
        <v>258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206</v>
      </c>
      <c r="AU159" s="20" t="s">
        <v>82</v>
      </c>
    </row>
    <row r="160" spans="1:65" s="13" customFormat="1" ht="11.25">
      <c r="B160" s="201"/>
      <c r="C160" s="202"/>
      <c r="D160" s="194" t="s">
        <v>208</v>
      </c>
      <c r="E160" s="203" t="s">
        <v>19</v>
      </c>
      <c r="F160" s="204" t="s">
        <v>236</v>
      </c>
      <c r="G160" s="202"/>
      <c r="H160" s="205">
        <v>209.83199999999999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208</v>
      </c>
      <c r="AU160" s="211" t="s">
        <v>82</v>
      </c>
      <c r="AV160" s="13" t="s">
        <v>82</v>
      </c>
      <c r="AW160" s="13" t="s">
        <v>34</v>
      </c>
      <c r="AX160" s="13" t="s">
        <v>73</v>
      </c>
      <c r="AY160" s="211" t="s">
        <v>191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237</v>
      </c>
      <c r="G161" s="202"/>
      <c r="H161" s="205">
        <v>-57.49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73</v>
      </c>
      <c r="AY161" s="211" t="s">
        <v>191</v>
      </c>
    </row>
    <row r="162" spans="1:65" s="14" customFormat="1" ht="11.25">
      <c r="B162" s="212"/>
      <c r="C162" s="213"/>
      <c r="D162" s="194" t="s">
        <v>208</v>
      </c>
      <c r="E162" s="214" t="s">
        <v>19</v>
      </c>
      <c r="F162" s="215" t="s">
        <v>238</v>
      </c>
      <c r="G162" s="213"/>
      <c r="H162" s="216">
        <v>152.34199999999998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208</v>
      </c>
      <c r="AU162" s="222" t="s">
        <v>82</v>
      </c>
      <c r="AV162" s="14" t="s">
        <v>197</v>
      </c>
      <c r="AW162" s="14" t="s">
        <v>34</v>
      </c>
      <c r="AX162" s="14" t="s">
        <v>73</v>
      </c>
      <c r="AY162" s="222" t="s">
        <v>191</v>
      </c>
    </row>
    <row r="163" spans="1:65" s="13" customFormat="1" ht="11.25">
      <c r="B163" s="201"/>
      <c r="C163" s="202"/>
      <c r="D163" s="194" t="s">
        <v>208</v>
      </c>
      <c r="E163" s="203" t="s">
        <v>19</v>
      </c>
      <c r="F163" s="204" t="s">
        <v>259</v>
      </c>
      <c r="G163" s="202"/>
      <c r="H163" s="205">
        <v>274.21600000000001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208</v>
      </c>
      <c r="AU163" s="211" t="s">
        <v>82</v>
      </c>
      <c r="AV163" s="13" t="s">
        <v>82</v>
      </c>
      <c r="AW163" s="13" t="s">
        <v>34</v>
      </c>
      <c r="AX163" s="13" t="s">
        <v>80</v>
      </c>
      <c r="AY163" s="211" t="s">
        <v>191</v>
      </c>
    </row>
    <row r="164" spans="1:65" s="2" customFormat="1" ht="16.5" customHeight="1">
      <c r="A164" s="37"/>
      <c r="B164" s="38"/>
      <c r="C164" s="181" t="s">
        <v>260</v>
      </c>
      <c r="D164" s="181" t="s">
        <v>193</v>
      </c>
      <c r="E164" s="182" t="s">
        <v>261</v>
      </c>
      <c r="F164" s="183" t="s">
        <v>262</v>
      </c>
      <c r="G164" s="184" t="s">
        <v>202</v>
      </c>
      <c r="H164" s="185">
        <v>57.49</v>
      </c>
      <c r="I164" s="186"/>
      <c r="J164" s="187">
        <f>ROUND(I164*H164,2)</f>
        <v>0</v>
      </c>
      <c r="K164" s="183" t="s">
        <v>203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197</v>
      </c>
      <c r="AT164" s="192" t="s">
        <v>193</v>
      </c>
      <c r="AU164" s="192" t="s">
        <v>82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197</v>
      </c>
      <c r="BM164" s="192" t="s">
        <v>263</v>
      </c>
    </row>
    <row r="165" spans="1:65" s="2" customFormat="1" ht="19.5">
      <c r="A165" s="37"/>
      <c r="B165" s="38"/>
      <c r="C165" s="39"/>
      <c r="D165" s="194" t="s">
        <v>199</v>
      </c>
      <c r="E165" s="39"/>
      <c r="F165" s="195" t="s">
        <v>264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82</v>
      </c>
    </row>
    <row r="166" spans="1:65" s="2" customFormat="1" ht="11.25">
      <c r="A166" s="37"/>
      <c r="B166" s="38"/>
      <c r="C166" s="39"/>
      <c r="D166" s="199" t="s">
        <v>206</v>
      </c>
      <c r="E166" s="39"/>
      <c r="F166" s="200" t="s">
        <v>265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206</v>
      </c>
      <c r="AU166" s="20" t="s">
        <v>82</v>
      </c>
    </row>
    <row r="167" spans="1:65" s="13" customFormat="1" ht="11.25">
      <c r="B167" s="201"/>
      <c r="C167" s="202"/>
      <c r="D167" s="194" t="s">
        <v>208</v>
      </c>
      <c r="E167" s="203" t="s">
        <v>19</v>
      </c>
      <c r="F167" s="204" t="s">
        <v>229</v>
      </c>
      <c r="G167" s="202"/>
      <c r="H167" s="205">
        <v>57.49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208</v>
      </c>
      <c r="AU167" s="211" t="s">
        <v>82</v>
      </c>
      <c r="AV167" s="13" t="s">
        <v>82</v>
      </c>
      <c r="AW167" s="13" t="s">
        <v>34</v>
      </c>
      <c r="AX167" s="13" t="s">
        <v>80</v>
      </c>
      <c r="AY167" s="211" t="s">
        <v>191</v>
      </c>
    </row>
    <row r="168" spans="1:65" s="2" customFormat="1" ht="16.5" customHeight="1">
      <c r="A168" s="37"/>
      <c r="B168" s="38"/>
      <c r="C168" s="181" t="s">
        <v>8</v>
      </c>
      <c r="D168" s="181" t="s">
        <v>193</v>
      </c>
      <c r="E168" s="182" t="s">
        <v>266</v>
      </c>
      <c r="F168" s="183" t="s">
        <v>267</v>
      </c>
      <c r="G168" s="184" t="s">
        <v>202</v>
      </c>
      <c r="H168" s="185">
        <v>56.195999999999998</v>
      </c>
      <c r="I168" s="186"/>
      <c r="J168" s="187">
        <f>ROUND(I168*H168,2)</f>
        <v>0</v>
      </c>
      <c r="K168" s="183" t="s">
        <v>203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197</v>
      </c>
      <c r="AT168" s="192" t="s">
        <v>193</v>
      </c>
      <c r="AU168" s="192" t="s">
        <v>82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197</v>
      </c>
      <c r="BM168" s="192" t="s">
        <v>268</v>
      </c>
    </row>
    <row r="169" spans="1:65" s="2" customFormat="1" ht="19.5">
      <c r="A169" s="37"/>
      <c r="B169" s="38"/>
      <c r="C169" s="39"/>
      <c r="D169" s="194" t="s">
        <v>199</v>
      </c>
      <c r="E169" s="39"/>
      <c r="F169" s="195" t="s">
        <v>269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82</v>
      </c>
    </row>
    <row r="170" spans="1:65" s="2" customFormat="1" ht="11.25">
      <c r="A170" s="37"/>
      <c r="B170" s="38"/>
      <c r="C170" s="39"/>
      <c r="D170" s="199" t="s">
        <v>206</v>
      </c>
      <c r="E170" s="39"/>
      <c r="F170" s="200" t="s">
        <v>270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206</v>
      </c>
      <c r="AU170" s="20" t="s">
        <v>82</v>
      </c>
    </row>
    <row r="171" spans="1:65" s="13" customFormat="1" ht="11.25">
      <c r="B171" s="201"/>
      <c r="C171" s="202"/>
      <c r="D171" s="194" t="s">
        <v>208</v>
      </c>
      <c r="E171" s="203" t="s">
        <v>19</v>
      </c>
      <c r="F171" s="204" t="s">
        <v>271</v>
      </c>
      <c r="G171" s="202"/>
      <c r="H171" s="205">
        <v>56.195999999999998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208</v>
      </c>
      <c r="AU171" s="211" t="s">
        <v>82</v>
      </c>
      <c r="AV171" s="13" t="s">
        <v>82</v>
      </c>
      <c r="AW171" s="13" t="s">
        <v>34</v>
      </c>
      <c r="AX171" s="13" t="s">
        <v>80</v>
      </c>
      <c r="AY171" s="211" t="s">
        <v>191</v>
      </c>
    </row>
    <row r="172" spans="1:65" s="2" customFormat="1" ht="16.5" customHeight="1">
      <c r="A172" s="37"/>
      <c r="B172" s="38"/>
      <c r="C172" s="223" t="s">
        <v>272</v>
      </c>
      <c r="D172" s="223" t="s">
        <v>273</v>
      </c>
      <c r="E172" s="224" t="s">
        <v>274</v>
      </c>
      <c r="F172" s="225" t="s">
        <v>275</v>
      </c>
      <c r="G172" s="226" t="s">
        <v>255</v>
      </c>
      <c r="H172" s="227">
        <v>101.15300000000001</v>
      </c>
      <c r="I172" s="228"/>
      <c r="J172" s="229">
        <f>ROUND(I172*H172,2)</f>
        <v>0</v>
      </c>
      <c r="K172" s="225" t="s">
        <v>203</v>
      </c>
      <c r="L172" s="230"/>
      <c r="M172" s="231" t="s">
        <v>19</v>
      </c>
      <c r="N172" s="232" t="s">
        <v>44</v>
      </c>
      <c r="O172" s="67"/>
      <c r="P172" s="190">
        <f>O172*H172</f>
        <v>0</v>
      </c>
      <c r="Q172" s="190">
        <v>1</v>
      </c>
      <c r="R172" s="190">
        <f>Q172*H172</f>
        <v>101.15300000000001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239</v>
      </c>
      <c r="AT172" s="192" t="s">
        <v>273</v>
      </c>
      <c r="AU172" s="192" t="s">
        <v>82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197</v>
      </c>
      <c r="BM172" s="192" t="s">
        <v>276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275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82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277</v>
      </c>
      <c r="G174" s="202"/>
      <c r="H174" s="205">
        <v>101.15300000000001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80</v>
      </c>
      <c r="AY174" s="211" t="s">
        <v>191</v>
      </c>
    </row>
    <row r="175" spans="1:65" s="12" customFormat="1" ht="22.9" customHeight="1">
      <c r="B175" s="165"/>
      <c r="C175" s="166"/>
      <c r="D175" s="167" t="s">
        <v>72</v>
      </c>
      <c r="E175" s="179" t="s">
        <v>82</v>
      </c>
      <c r="F175" s="179" t="s">
        <v>278</v>
      </c>
      <c r="G175" s="166"/>
      <c r="H175" s="166"/>
      <c r="I175" s="169"/>
      <c r="J175" s="180">
        <f>BK175</f>
        <v>0</v>
      </c>
      <c r="K175" s="166"/>
      <c r="L175" s="171"/>
      <c r="M175" s="172"/>
      <c r="N175" s="173"/>
      <c r="O175" s="173"/>
      <c r="P175" s="174">
        <f>SUM(P176:P218)</f>
        <v>0</v>
      </c>
      <c r="Q175" s="173"/>
      <c r="R175" s="174">
        <f>SUM(R176:R218)</f>
        <v>27.424515559999993</v>
      </c>
      <c r="S175" s="173"/>
      <c r="T175" s="175">
        <f>SUM(T176:T218)</f>
        <v>0</v>
      </c>
      <c r="AR175" s="176" t="s">
        <v>80</v>
      </c>
      <c r="AT175" s="177" t="s">
        <v>72</v>
      </c>
      <c r="AU175" s="177" t="s">
        <v>80</v>
      </c>
      <c r="AY175" s="176" t="s">
        <v>191</v>
      </c>
      <c r="BK175" s="178">
        <f>SUM(BK176:BK218)</f>
        <v>0</v>
      </c>
    </row>
    <row r="176" spans="1:65" s="2" customFormat="1" ht="16.5" customHeight="1">
      <c r="A176" s="37"/>
      <c r="B176" s="38"/>
      <c r="C176" s="181" t="s">
        <v>279</v>
      </c>
      <c r="D176" s="181" t="s">
        <v>193</v>
      </c>
      <c r="E176" s="182" t="s">
        <v>280</v>
      </c>
      <c r="F176" s="183" t="s">
        <v>281</v>
      </c>
      <c r="G176" s="184" t="s">
        <v>282</v>
      </c>
      <c r="H176" s="185">
        <v>374.64</v>
      </c>
      <c r="I176" s="186"/>
      <c r="J176" s="187">
        <f>ROUND(I176*H176,2)</f>
        <v>0</v>
      </c>
      <c r="K176" s="183" t="s">
        <v>203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1.7000000000000001E-4</v>
      </c>
      <c r="R176" s="190">
        <f>Q176*H176</f>
        <v>6.3688800000000004E-2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283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284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285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13" customFormat="1" ht="11.25">
      <c r="B179" s="201"/>
      <c r="C179" s="202"/>
      <c r="D179" s="194" t="s">
        <v>208</v>
      </c>
      <c r="E179" s="203" t="s">
        <v>19</v>
      </c>
      <c r="F179" s="204" t="s">
        <v>286</v>
      </c>
      <c r="G179" s="202"/>
      <c r="H179" s="205">
        <v>374.64</v>
      </c>
      <c r="I179" s="206"/>
      <c r="J179" s="202"/>
      <c r="K179" s="202"/>
      <c r="L179" s="207"/>
      <c r="M179" s="208"/>
      <c r="N179" s="209"/>
      <c r="O179" s="209"/>
      <c r="P179" s="209"/>
      <c r="Q179" s="209"/>
      <c r="R179" s="209"/>
      <c r="S179" s="209"/>
      <c r="T179" s="210"/>
      <c r="AT179" s="211" t="s">
        <v>208</v>
      </c>
      <c r="AU179" s="211" t="s">
        <v>82</v>
      </c>
      <c r="AV179" s="13" t="s">
        <v>82</v>
      </c>
      <c r="AW179" s="13" t="s">
        <v>34</v>
      </c>
      <c r="AX179" s="13" t="s">
        <v>80</v>
      </c>
      <c r="AY179" s="211" t="s">
        <v>191</v>
      </c>
    </row>
    <row r="180" spans="1:65" s="2" customFormat="1" ht="16.5" customHeight="1">
      <c r="A180" s="37"/>
      <c r="B180" s="38"/>
      <c r="C180" s="223" t="s">
        <v>287</v>
      </c>
      <c r="D180" s="223" t="s">
        <v>273</v>
      </c>
      <c r="E180" s="224" t="s">
        <v>288</v>
      </c>
      <c r="F180" s="225" t="s">
        <v>289</v>
      </c>
      <c r="G180" s="226" t="s">
        <v>282</v>
      </c>
      <c r="H180" s="227">
        <v>443.76100000000002</v>
      </c>
      <c r="I180" s="228"/>
      <c r="J180" s="229">
        <f>ROUND(I180*H180,2)</f>
        <v>0</v>
      </c>
      <c r="K180" s="225" t="s">
        <v>203</v>
      </c>
      <c r="L180" s="230"/>
      <c r="M180" s="231" t="s">
        <v>19</v>
      </c>
      <c r="N180" s="232" t="s">
        <v>44</v>
      </c>
      <c r="O180" s="67"/>
      <c r="P180" s="190">
        <f>O180*H180</f>
        <v>0</v>
      </c>
      <c r="Q180" s="190">
        <v>2.0000000000000001E-4</v>
      </c>
      <c r="R180" s="190">
        <f>Q180*H180</f>
        <v>8.8752200000000003E-2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239</v>
      </c>
      <c r="AT180" s="192" t="s">
        <v>273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290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289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13" customFormat="1" ht="11.25">
      <c r="B182" s="201"/>
      <c r="C182" s="202"/>
      <c r="D182" s="194" t="s">
        <v>208</v>
      </c>
      <c r="E182" s="203" t="s">
        <v>19</v>
      </c>
      <c r="F182" s="204" t="s">
        <v>291</v>
      </c>
      <c r="G182" s="202"/>
      <c r="H182" s="205">
        <v>443.76100000000002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208</v>
      </c>
      <c r="AU182" s="211" t="s">
        <v>82</v>
      </c>
      <c r="AV182" s="13" t="s">
        <v>82</v>
      </c>
      <c r="AW182" s="13" t="s">
        <v>34</v>
      </c>
      <c r="AX182" s="13" t="s">
        <v>80</v>
      </c>
      <c r="AY182" s="211" t="s">
        <v>191</v>
      </c>
    </row>
    <row r="183" spans="1:65" s="2" customFormat="1" ht="16.5" customHeight="1">
      <c r="A183" s="37"/>
      <c r="B183" s="38"/>
      <c r="C183" s="181" t="s">
        <v>292</v>
      </c>
      <c r="D183" s="181" t="s">
        <v>193</v>
      </c>
      <c r="E183" s="182" t="s">
        <v>293</v>
      </c>
      <c r="F183" s="183" t="s">
        <v>294</v>
      </c>
      <c r="G183" s="184" t="s">
        <v>202</v>
      </c>
      <c r="H183" s="185">
        <v>9.3659999999999997</v>
      </c>
      <c r="I183" s="186"/>
      <c r="J183" s="187">
        <f>ROUND(I183*H183,2)</f>
        <v>0</v>
      </c>
      <c r="K183" s="183" t="s">
        <v>203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1.92</v>
      </c>
      <c r="R183" s="190">
        <f>Q183*H183</f>
        <v>17.982719999999997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197</v>
      </c>
      <c r="AT183" s="192" t="s">
        <v>193</v>
      </c>
      <c r="AU183" s="192" t="s">
        <v>82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197</v>
      </c>
      <c r="BM183" s="192" t="s">
        <v>295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294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82</v>
      </c>
    </row>
    <row r="185" spans="1:65" s="2" customFormat="1" ht="11.25">
      <c r="A185" s="37"/>
      <c r="B185" s="38"/>
      <c r="C185" s="39"/>
      <c r="D185" s="199" t="s">
        <v>206</v>
      </c>
      <c r="E185" s="39"/>
      <c r="F185" s="200" t="s">
        <v>296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206</v>
      </c>
      <c r="AU185" s="20" t="s">
        <v>82</v>
      </c>
    </row>
    <row r="186" spans="1:65" s="13" customFormat="1" ht="11.25">
      <c r="B186" s="201"/>
      <c r="C186" s="202"/>
      <c r="D186" s="194" t="s">
        <v>208</v>
      </c>
      <c r="E186" s="203" t="s">
        <v>19</v>
      </c>
      <c r="F186" s="204" t="s">
        <v>297</v>
      </c>
      <c r="G186" s="202"/>
      <c r="H186" s="205">
        <v>9.3659999999999997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208</v>
      </c>
      <c r="AU186" s="211" t="s">
        <v>82</v>
      </c>
      <c r="AV186" s="13" t="s">
        <v>82</v>
      </c>
      <c r="AW186" s="13" t="s">
        <v>34</v>
      </c>
      <c r="AX186" s="13" t="s">
        <v>80</v>
      </c>
      <c r="AY186" s="211" t="s">
        <v>191</v>
      </c>
    </row>
    <row r="187" spans="1:65" s="2" customFormat="1" ht="16.5" customHeight="1">
      <c r="A187" s="37"/>
      <c r="B187" s="38"/>
      <c r="C187" s="181" t="s">
        <v>298</v>
      </c>
      <c r="D187" s="181" t="s">
        <v>193</v>
      </c>
      <c r="E187" s="182" t="s">
        <v>299</v>
      </c>
      <c r="F187" s="183" t="s">
        <v>300</v>
      </c>
      <c r="G187" s="184" t="s">
        <v>301</v>
      </c>
      <c r="H187" s="185">
        <v>156.1</v>
      </c>
      <c r="I187" s="186"/>
      <c r="J187" s="187">
        <f>ROUND(I187*H187,2)</f>
        <v>0</v>
      </c>
      <c r="K187" s="183" t="s">
        <v>203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1.33E-3</v>
      </c>
      <c r="R187" s="190">
        <f>Q187*H187</f>
        <v>0.20761299999999999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197</v>
      </c>
      <c r="AT187" s="192" t="s">
        <v>193</v>
      </c>
      <c r="AU187" s="192" t="s">
        <v>82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197</v>
      </c>
      <c r="BM187" s="192" t="s">
        <v>302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303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82</v>
      </c>
    </row>
    <row r="189" spans="1:65" s="2" customFormat="1" ht="11.25">
      <c r="A189" s="37"/>
      <c r="B189" s="38"/>
      <c r="C189" s="39"/>
      <c r="D189" s="199" t="s">
        <v>206</v>
      </c>
      <c r="E189" s="39"/>
      <c r="F189" s="200" t="s">
        <v>304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206</v>
      </c>
      <c r="AU189" s="20" t="s">
        <v>82</v>
      </c>
    </row>
    <row r="190" spans="1:65" s="13" customFormat="1" ht="11.25">
      <c r="B190" s="201"/>
      <c r="C190" s="202"/>
      <c r="D190" s="194" t="s">
        <v>208</v>
      </c>
      <c r="E190" s="203" t="s">
        <v>19</v>
      </c>
      <c r="F190" s="204" t="s">
        <v>305</v>
      </c>
      <c r="G190" s="202"/>
      <c r="H190" s="205">
        <v>156.1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208</v>
      </c>
      <c r="AU190" s="211" t="s">
        <v>82</v>
      </c>
      <c r="AV190" s="13" t="s">
        <v>82</v>
      </c>
      <c r="AW190" s="13" t="s">
        <v>34</v>
      </c>
      <c r="AX190" s="13" t="s">
        <v>80</v>
      </c>
      <c r="AY190" s="211" t="s">
        <v>191</v>
      </c>
    </row>
    <row r="191" spans="1:65" s="2" customFormat="1" ht="16.5" customHeight="1">
      <c r="A191" s="37"/>
      <c r="B191" s="38"/>
      <c r="C191" s="181" t="s">
        <v>306</v>
      </c>
      <c r="D191" s="181" t="s">
        <v>193</v>
      </c>
      <c r="E191" s="182" t="s">
        <v>307</v>
      </c>
      <c r="F191" s="183" t="s">
        <v>308</v>
      </c>
      <c r="G191" s="184" t="s">
        <v>255</v>
      </c>
      <c r="H191" s="185">
        <v>0.127</v>
      </c>
      <c r="I191" s="186"/>
      <c r="J191" s="187">
        <f>ROUND(I191*H191,2)</f>
        <v>0</v>
      </c>
      <c r="K191" s="183" t="s">
        <v>203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1.0398799999999999</v>
      </c>
      <c r="R191" s="190">
        <f>Q191*H191</f>
        <v>0.13206476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197</v>
      </c>
      <c r="AT191" s="192" t="s">
        <v>193</v>
      </c>
      <c r="AU191" s="192" t="s">
        <v>82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197</v>
      </c>
      <c r="BM191" s="192" t="s">
        <v>309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310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82</v>
      </c>
    </row>
    <row r="193" spans="1:65" s="2" customFormat="1" ht="11.25">
      <c r="A193" s="37"/>
      <c r="B193" s="38"/>
      <c r="C193" s="39"/>
      <c r="D193" s="199" t="s">
        <v>206</v>
      </c>
      <c r="E193" s="39"/>
      <c r="F193" s="200" t="s">
        <v>311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206</v>
      </c>
      <c r="AU193" s="20" t="s">
        <v>82</v>
      </c>
    </row>
    <row r="194" spans="1:65" s="13" customFormat="1" ht="11.25">
      <c r="B194" s="201"/>
      <c r="C194" s="202"/>
      <c r="D194" s="194" t="s">
        <v>208</v>
      </c>
      <c r="E194" s="203" t="s">
        <v>19</v>
      </c>
      <c r="F194" s="204" t="s">
        <v>312</v>
      </c>
      <c r="G194" s="202"/>
      <c r="H194" s="205">
        <v>0.127</v>
      </c>
      <c r="I194" s="206"/>
      <c r="J194" s="202"/>
      <c r="K194" s="202"/>
      <c r="L194" s="207"/>
      <c r="M194" s="208"/>
      <c r="N194" s="209"/>
      <c r="O194" s="209"/>
      <c r="P194" s="209"/>
      <c r="Q194" s="209"/>
      <c r="R194" s="209"/>
      <c r="S194" s="209"/>
      <c r="T194" s="210"/>
      <c r="AT194" s="211" t="s">
        <v>208</v>
      </c>
      <c r="AU194" s="211" t="s">
        <v>82</v>
      </c>
      <c r="AV194" s="13" t="s">
        <v>82</v>
      </c>
      <c r="AW194" s="13" t="s">
        <v>34</v>
      </c>
      <c r="AX194" s="13" t="s">
        <v>80</v>
      </c>
      <c r="AY194" s="211" t="s">
        <v>191</v>
      </c>
    </row>
    <row r="195" spans="1:65" s="2" customFormat="1" ht="16.5" customHeight="1">
      <c r="A195" s="37"/>
      <c r="B195" s="38"/>
      <c r="C195" s="181" t="s">
        <v>313</v>
      </c>
      <c r="D195" s="181" t="s">
        <v>193</v>
      </c>
      <c r="E195" s="182" t="s">
        <v>314</v>
      </c>
      <c r="F195" s="183" t="s">
        <v>315</v>
      </c>
      <c r="G195" s="184" t="s">
        <v>202</v>
      </c>
      <c r="H195" s="185">
        <v>0.77</v>
      </c>
      <c r="I195" s="186"/>
      <c r="J195" s="187">
        <f>ROUND(I195*H195,2)</f>
        <v>0</v>
      </c>
      <c r="K195" s="183" t="s">
        <v>203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2.5190399999999999</v>
      </c>
      <c r="R195" s="190">
        <f>Q195*H195</f>
        <v>1.9396608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316</v>
      </c>
    </row>
    <row r="196" spans="1:65" s="2" customFormat="1" ht="19.5">
      <c r="A196" s="37"/>
      <c r="B196" s="38"/>
      <c r="C196" s="39"/>
      <c r="D196" s="194" t="s">
        <v>199</v>
      </c>
      <c r="E196" s="39"/>
      <c r="F196" s="195" t="s">
        <v>317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318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13" customFormat="1" ht="11.25">
      <c r="B198" s="201"/>
      <c r="C198" s="202"/>
      <c r="D198" s="194" t="s">
        <v>208</v>
      </c>
      <c r="E198" s="203" t="s">
        <v>19</v>
      </c>
      <c r="F198" s="204" t="s">
        <v>319</v>
      </c>
      <c r="G198" s="202"/>
      <c r="H198" s="205">
        <v>0.77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208</v>
      </c>
      <c r="AU198" s="211" t="s">
        <v>82</v>
      </c>
      <c r="AV198" s="13" t="s">
        <v>82</v>
      </c>
      <c r="AW198" s="13" t="s">
        <v>34</v>
      </c>
      <c r="AX198" s="13" t="s">
        <v>80</v>
      </c>
      <c r="AY198" s="211" t="s">
        <v>191</v>
      </c>
    </row>
    <row r="199" spans="1:65" s="2" customFormat="1" ht="16.5" customHeight="1">
      <c r="A199" s="37"/>
      <c r="B199" s="38"/>
      <c r="C199" s="181" t="s">
        <v>320</v>
      </c>
      <c r="D199" s="181" t="s">
        <v>193</v>
      </c>
      <c r="E199" s="182" t="s">
        <v>321</v>
      </c>
      <c r="F199" s="183" t="s">
        <v>322</v>
      </c>
      <c r="G199" s="184" t="s">
        <v>202</v>
      </c>
      <c r="H199" s="185">
        <v>2.6</v>
      </c>
      <c r="I199" s="186"/>
      <c r="J199" s="187">
        <f>ROUND(I199*H199,2)</f>
        <v>0</v>
      </c>
      <c r="K199" s="183" t="s">
        <v>203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2.5234999999999999</v>
      </c>
      <c r="R199" s="190">
        <f>Q199*H199</f>
        <v>6.5610999999999997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197</v>
      </c>
      <c r="AT199" s="192" t="s">
        <v>193</v>
      </c>
      <c r="AU199" s="192" t="s">
        <v>82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197</v>
      </c>
      <c r="BM199" s="192" t="s">
        <v>323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324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82</v>
      </c>
    </row>
    <row r="201" spans="1:65" s="2" customFormat="1" ht="11.25">
      <c r="A201" s="37"/>
      <c r="B201" s="38"/>
      <c r="C201" s="39"/>
      <c r="D201" s="199" t="s">
        <v>206</v>
      </c>
      <c r="E201" s="39"/>
      <c r="F201" s="200" t="s">
        <v>325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206</v>
      </c>
      <c r="AU201" s="20" t="s">
        <v>82</v>
      </c>
    </row>
    <row r="202" spans="1:65" s="15" customFormat="1" ht="11.25">
      <c r="B202" s="233"/>
      <c r="C202" s="234"/>
      <c r="D202" s="194" t="s">
        <v>208</v>
      </c>
      <c r="E202" s="235" t="s">
        <v>19</v>
      </c>
      <c r="F202" s="236" t="s">
        <v>326</v>
      </c>
      <c r="G202" s="234"/>
      <c r="H202" s="235" t="s">
        <v>19</v>
      </c>
      <c r="I202" s="237"/>
      <c r="J202" s="234"/>
      <c r="K202" s="234"/>
      <c r="L202" s="238"/>
      <c r="M202" s="239"/>
      <c r="N202" s="240"/>
      <c r="O202" s="240"/>
      <c r="P202" s="240"/>
      <c r="Q202" s="240"/>
      <c r="R202" s="240"/>
      <c r="S202" s="240"/>
      <c r="T202" s="241"/>
      <c r="AT202" s="242" t="s">
        <v>208</v>
      </c>
      <c r="AU202" s="242" t="s">
        <v>82</v>
      </c>
      <c r="AV202" s="15" t="s">
        <v>80</v>
      </c>
      <c r="AW202" s="15" t="s">
        <v>34</v>
      </c>
      <c r="AX202" s="15" t="s">
        <v>73</v>
      </c>
      <c r="AY202" s="242" t="s">
        <v>191</v>
      </c>
    </row>
    <row r="203" spans="1:65" s="13" customFormat="1" ht="11.25">
      <c r="B203" s="201"/>
      <c r="C203" s="202"/>
      <c r="D203" s="194" t="s">
        <v>208</v>
      </c>
      <c r="E203" s="203" t="s">
        <v>19</v>
      </c>
      <c r="F203" s="204" t="s">
        <v>327</v>
      </c>
      <c r="G203" s="202"/>
      <c r="H203" s="205">
        <v>2.6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208</v>
      </c>
      <c r="AU203" s="211" t="s">
        <v>82</v>
      </c>
      <c r="AV203" s="13" t="s">
        <v>82</v>
      </c>
      <c r="AW203" s="13" t="s">
        <v>34</v>
      </c>
      <c r="AX203" s="13" t="s">
        <v>80</v>
      </c>
      <c r="AY203" s="211" t="s">
        <v>191</v>
      </c>
    </row>
    <row r="204" spans="1:65" s="2" customFormat="1" ht="16.5" customHeight="1">
      <c r="A204" s="37"/>
      <c r="B204" s="38"/>
      <c r="C204" s="181" t="s">
        <v>7</v>
      </c>
      <c r="D204" s="181" t="s">
        <v>193</v>
      </c>
      <c r="E204" s="182" t="s">
        <v>328</v>
      </c>
      <c r="F204" s="183" t="s">
        <v>329</v>
      </c>
      <c r="G204" s="184" t="s">
        <v>282</v>
      </c>
      <c r="H204" s="185">
        <v>13</v>
      </c>
      <c r="I204" s="186"/>
      <c r="J204" s="187">
        <f>ROUND(I204*H204,2)</f>
        <v>0</v>
      </c>
      <c r="K204" s="183" t="s">
        <v>203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2.7499999999999998E-3</v>
      </c>
      <c r="R204" s="190">
        <f>Q204*H204</f>
        <v>3.5749999999999997E-2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197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197</v>
      </c>
      <c r="BM204" s="192" t="s">
        <v>330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331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1.25">
      <c r="A206" s="37"/>
      <c r="B206" s="38"/>
      <c r="C206" s="39"/>
      <c r="D206" s="199" t="s">
        <v>206</v>
      </c>
      <c r="E206" s="39"/>
      <c r="F206" s="200" t="s">
        <v>332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206</v>
      </c>
      <c r="AU206" s="20" t="s">
        <v>82</v>
      </c>
    </row>
    <row r="207" spans="1:65" s="15" customFormat="1" ht="11.25">
      <c r="B207" s="233"/>
      <c r="C207" s="234"/>
      <c r="D207" s="194" t="s">
        <v>208</v>
      </c>
      <c r="E207" s="235" t="s">
        <v>19</v>
      </c>
      <c r="F207" s="236" t="s">
        <v>326</v>
      </c>
      <c r="G207" s="234"/>
      <c r="H207" s="235" t="s">
        <v>19</v>
      </c>
      <c r="I207" s="237"/>
      <c r="J207" s="234"/>
      <c r="K207" s="234"/>
      <c r="L207" s="238"/>
      <c r="M207" s="239"/>
      <c r="N207" s="240"/>
      <c r="O207" s="240"/>
      <c r="P207" s="240"/>
      <c r="Q207" s="240"/>
      <c r="R207" s="240"/>
      <c r="S207" s="240"/>
      <c r="T207" s="241"/>
      <c r="AT207" s="242" t="s">
        <v>208</v>
      </c>
      <c r="AU207" s="242" t="s">
        <v>82</v>
      </c>
      <c r="AV207" s="15" t="s">
        <v>80</v>
      </c>
      <c r="AW207" s="15" t="s">
        <v>34</v>
      </c>
      <c r="AX207" s="15" t="s">
        <v>73</v>
      </c>
      <c r="AY207" s="242" t="s">
        <v>191</v>
      </c>
    </row>
    <row r="208" spans="1:65" s="13" customFormat="1" ht="11.25">
      <c r="B208" s="201"/>
      <c r="C208" s="202"/>
      <c r="D208" s="194" t="s">
        <v>208</v>
      </c>
      <c r="E208" s="203" t="s">
        <v>19</v>
      </c>
      <c r="F208" s="204" t="s">
        <v>333</v>
      </c>
      <c r="G208" s="202"/>
      <c r="H208" s="205">
        <v>13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208</v>
      </c>
      <c r="AU208" s="211" t="s">
        <v>82</v>
      </c>
      <c r="AV208" s="13" t="s">
        <v>82</v>
      </c>
      <c r="AW208" s="13" t="s">
        <v>34</v>
      </c>
      <c r="AX208" s="13" t="s">
        <v>80</v>
      </c>
      <c r="AY208" s="211" t="s">
        <v>191</v>
      </c>
    </row>
    <row r="209" spans="1:65" s="2" customFormat="1" ht="16.5" customHeight="1">
      <c r="A209" s="37"/>
      <c r="B209" s="38"/>
      <c r="C209" s="181" t="s">
        <v>334</v>
      </c>
      <c r="D209" s="181" t="s">
        <v>193</v>
      </c>
      <c r="E209" s="182" t="s">
        <v>335</v>
      </c>
      <c r="F209" s="183" t="s">
        <v>336</v>
      </c>
      <c r="G209" s="184" t="s">
        <v>282</v>
      </c>
      <c r="H209" s="185">
        <v>13</v>
      </c>
      <c r="I209" s="186"/>
      <c r="J209" s="187">
        <f>ROUND(I209*H209,2)</f>
        <v>0</v>
      </c>
      <c r="K209" s="183" t="s">
        <v>203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197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197</v>
      </c>
      <c r="BM209" s="192" t="s">
        <v>337</v>
      </c>
    </row>
    <row r="210" spans="1:65" s="2" customFormat="1" ht="11.25">
      <c r="A210" s="37"/>
      <c r="B210" s="38"/>
      <c r="C210" s="39"/>
      <c r="D210" s="194" t="s">
        <v>199</v>
      </c>
      <c r="E210" s="39"/>
      <c r="F210" s="195" t="s">
        <v>338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2" customFormat="1" ht="11.25">
      <c r="A211" s="37"/>
      <c r="B211" s="38"/>
      <c r="C211" s="39"/>
      <c r="D211" s="199" t="s">
        <v>206</v>
      </c>
      <c r="E211" s="39"/>
      <c r="F211" s="200" t="s">
        <v>339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206</v>
      </c>
      <c r="AU211" s="20" t="s">
        <v>82</v>
      </c>
    </row>
    <row r="212" spans="1:65" s="15" customFormat="1" ht="11.25">
      <c r="B212" s="233"/>
      <c r="C212" s="234"/>
      <c r="D212" s="194" t="s">
        <v>208</v>
      </c>
      <c r="E212" s="235" t="s">
        <v>19</v>
      </c>
      <c r="F212" s="236" t="s">
        <v>326</v>
      </c>
      <c r="G212" s="234"/>
      <c r="H212" s="235" t="s">
        <v>19</v>
      </c>
      <c r="I212" s="237"/>
      <c r="J212" s="234"/>
      <c r="K212" s="234"/>
      <c r="L212" s="238"/>
      <c r="M212" s="239"/>
      <c r="N212" s="240"/>
      <c r="O212" s="240"/>
      <c r="P212" s="240"/>
      <c r="Q212" s="240"/>
      <c r="R212" s="240"/>
      <c r="S212" s="240"/>
      <c r="T212" s="241"/>
      <c r="AT212" s="242" t="s">
        <v>208</v>
      </c>
      <c r="AU212" s="242" t="s">
        <v>82</v>
      </c>
      <c r="AV212" s="15" t="s">
        <v>80</v>
      </c>
      <c r="AW212" s="15" t="s">
        <v>34</v>
      </c>
      <c r="AX212" s="15" t="s">
        <v>73</v>
      </c>
      <c r="AY212" s="242" t="s">
        <v>191</v>
      </c>
    </row>
    <row r="213" spans="1:65" s="13" customFormat="1" ht="11.25">
      <c r="B213" s="201"/>
      <c r="C213" s="202"/>
      <c r="D213" s="194" t="s">
        <v>208</v>
      </c>
      <c r="E213" s="203" t="s">
        <v>19</v>
      </c>
      <c r="F213" s="204" t="s">
        <v>333</v>
      </c>
      <c r="G213" s="202"/>
      <c r="H213" s="205">
        <v>13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208</v>
      </c>
      <c r="AU213" s="211" t="s">
        <v>82</v>
      </c>
      <c r="AV213" s="13" t="s">
        <v>82</v>
      </c>
      <c r="AW213" s="13" t="s">
        <v>34</v>
      </c>
      <c r="AX213" s="13" t="s">
        <v>80</v>
      </c>
      <c r="AY213" s="211" t="s">
        <v>191</v>
      </c>
    </row>
    <row r="214" spans="1:65" s="2" customFormat="1" ht="16.5" customHeight="1">
      <c r="A214" s="37"/>
      <c r="B214" s="38"/>
      <c r="C214" s="181" t="s">
        <v>340</v>
      </c>
      <c r="D214" s="181" t="s">
        <v>193</v>
      </c>
      <c r="E214" s="182" t="s">
        <v>341</v>
      </c>
      <c r="F214" s="183" t="s">
        <v>342</v>
      </c>
      <c r="G214" s="184" t="s">
        <v>255</v>
      </c>
      <c r="H214" s="185">
        <v>0.39</v>
      </c>
      <c r="I214" s="186"/>
      <c r="J214" s="187">
        <f>ROUND(I214*H214,2)</f>
        <v>0</v>
      </c>
      <c r="K214" s="183" t="s">
        <v>203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1.0593999999999999</v>
      </c>
      <c r="R214" s="190">
        <f>Q214*H214</f>
        <v>0.41316599999999998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197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197</v>
      </c>
      <c r="BM214" s="192" t="s">
        <v>343</v>
      </c>
    </row>
    <row r="215" spans="1:65" s="2" customFormat="1" ht="19.5">
      <c r="A215" s="37"/>
      <c r="B215" s="38"/>
      <c r="C215" s="39"/>
      <c r="D215" s="194" t="s">
        <v>199</v>
      </c>
      <c r="E215" s="39"/>
      <c r="F215" s="195" t="s">
        <v>344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1.25">
      <c r="A216" s="37"/>
      <c r="B216" s="38"/>
      <c r="C216" s="39"/>
      <c r="D216" s="199" t="s">
        <v>206</v>
      </c>
      <c r="E216" s="39"/>
      <c r="F216" s="200" t="s">
        <v>345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206</v>
      </c>
      <c r="AU216" s="20" t="s">
        <v>82</v>
      </c>
    </row>
    <row r="217" spans="1:65" s="15" customFormat="1" ht="11.25">
      <c r="B217" s="233"/>
      <c r="C217" s="234"/>
      <c r="D217" s="194" t="s">
        <v>208</v>
      </c>
      <c r="E217" s="235" t="s">
        <v>19</v>
      </c>
      <c r="F217" s="236" t="s">
        <v>326</v>
      </c>
      <c r="G217" s="234"/>
      <c r="H217" s="235" t="s">
        <v>19</v>
      </c>
      <c r="I217" s="237"/>
      <c r="J217" s="234"/>
      <c r="K217" s="234"/>
      <c r="L217" s="238"/>
      <c r="M217" s="239"/>
      <c r="N217" s="240"/>
      <c r="O217" s="240"/>
      <c r="P217" s="240"/>
      <c r="Q217" s="240"/>
      <c r="R217" s="240"/>
      <c r="S217" s="240"/>
      <c r="T217" s="241"/>
      <c r="AT217" s="242" t="s">
        <v>208</v>
      </c>
      <c r="AU217" s="242" t="s">
        <v>82</v>
      </c>
      <c r="AV217" s="15" t="s">
        <v>80</v>
      </c>
      <c r="AW217" s="15" t="s">
        <v>34</v>
      </c>
      <c r="AX217" s="15" t="s">
        <v>73</v>
      </c>
      <c r="AY217" s="242" t="s">
        <v>191</v>
      </c>
    </row>
    <row r="218" spans="1:65" s="13" customFormat="1" ht="11.25">
      <c r="B218" s="201"/>
      <c r="C218" s="202"/>
      <c r="D218" s="194" t="s">
        <v>208</v>
      </c>
      <c r="E218" s="203" t="s">
        <v>19</v>
      </c>
      <c r="F218" s="204" t="s">
        <v>346</v>
      </c>
      <c r="G218" s="202"/>
      <c r="H218" s="205">
        <v>0.39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208</v>
      </c>
      <c r="AU218" s="211" t="s">
        <v>82</v>
      </c>
      <c r="AV218" s="13" t="s">
        <v>82</v>
      </c>
      <c r="AW218" s="13" t="s">
        <v>34</v>
      </c>
      <c r="AX218" s="13" t="s">
        <v>80</v>
      </c>
      <c r="AY218" s="211" t="s">
        <v>191</v>
      </c>
    </row>
    <row r="219" spans="1:65" s="12" customFormat="1" ht="22.9" customHeight="1">
      <c r="B219" s="165"/>
      <c r="C219" s="166"/>
      <c r="D219" s="167" t="s">
        <v>72</v>
      </c>
      <c r="E219" s="179" t="s">
        <v>96</v>
      </c>
      <c r="F219" s="179" t="s">
        <v>347</v>
      </c>
      <c r="G219" s="166"/>
      <c r="H219" s="166"/>
      <c r="I219" s="169"/>
      <c r="J219" s="180">
        <f>BK219</f>
        <v>0</v>
      </c>
      <c r="K219" s="166"/>
      <c r="L219" s="171"/>
      <c r="M219" s="172"/>
      <c r="N219" s="173"/>
      <c r="O219" s="173"/>
      <c r="P219" s="174">
        <f>SUM(P220:P327)</f>
        <v>0</v>
      </c>
      <c r="Q219" s="173"/>
      <c r="R219" s="174">
        <f>SUM(R220:R327)</f>
        <v>128.738797522</v>
      </c>
      <c r="S219" s="173"/>
      <c r="T219" s="175">
        <f>SUM(T220:T327)</f>
        <v>0</v>
      </c>
      <c r="AR219" s="176" t="s">
        <v>80</v>
      </c>
      <c r="AT219" s="177" t="s">
        <v>72</v>
      </c>
      <c r="AU219" s="177" t="s">
        <v>80</v>
      </c>
      <c r="AY219" s="176" t="s">
        <v>191</v>
      </c>
      <c r="BK219" s="178">
        <f>SUM(BK220:BK327)</f>
        <v>0</v>
      </c>
    </row>
    <row r="220" spans="1:65" s="2" customFormat="1" ht="24.2" customHeight="1">
      <c r="A220" s="37"/>
      <c r="B220" s="38"/>
      <c r="C220" s="181" t="s">
        <v>348</v>
      </c>
      <c r="D220" s="181" t="s">
        <v>193</v>
      </c>
      <c r="E220" s="182" t="s">
        <v>349</v>
      </c>
      <c r="F220" s="183" t="s">
        <v>350</v>
      </c>
      <c r="G220" s="184" t="s">
        <v>282</v>
      </c>
      <c r="H220" s="185">
        <v>4.8019999999999996</v>
      </c>
      <c r="I220" s="186"/>
      <c r="J220" s="187">
        <f>ROUND(I220*H220,2)</f>
        <v>0</v>
      </c>
      <c r="K220" s="183" t="s">
        <v>203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0.69347000000000003</v>
      </c>
      <c r="R220" s="190">
        <f>Q220*H220</f>
        <v>3.3300429399999998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197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197</v>
      </c>
      <c r="BM220" s="192" t="s">
        <v>351</v>
      </c>
    </row>
    <row r="221" spans="1:65" s="2" customFormat="1" ht="19.5">
      <c r="A221" s="37"/>
      <c r="B221" s="38"/>
      <c r="C221" s="39"/>
      <c r="D221" s="194" t="s">
        <v>199</v>
      </c>
      <c r="E221" s="39"/>
      <c r="F221" s="195" t="s">
        <v>352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1.25">
      <c r="A222" s="37"/>
      <c r="B222" s="38"/>
      <c r="C222" s="39"/>
      <c r="D222" s="199" t="s">
        <v>206</v>
      </c>
      <c r="E222" s="39"/>
      <c r="F222" s="200" t="s">
        <v>353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206</v>
      </c>
      <c r="AU222" s="20" t="s">
        <v>82</v>
      </c>
    </row>
    <row r="223" spans="1:65" s="15" customFormat="1" ht="11.25">
      <c r="B223" s="233"/>
      <c r="C223" s="234"/>
      <c r="D223" s="194" t="s">
        <v>208</v>
      </c>
      <c r="E223" s="235" t="s">
        <v>19</v>
      </c>
      <c r="F223" s="236" t="s">
        <v>354</v>
      </c>
      <c r="G223" s="234"/>
      <c r="H223" s="235" t="s">
        <v>19</v>
      </c>
      <c r="I223" s="237"/>
      <c r="J223" s="234"/>
      <c r="K223" s="234"/>
      <c r="L223" s="238"/>
      <c r="M223" s="239"/>
      <c r="N223" s="240"/>
      <c r="O223" s="240"/>
      <c r="P223" s="240"/>
      <c r="Q223" s="240"/>
      <c r="R223" s="240"/>
      <c r="S223" s="240"/>
      <c r="T223" s="241"/>
      <c r="AT223" s="242" t="s">
        <v>208</v>
      </c>
      <c r="AU223" s="242" t="s">
        <v>82</v>
      </c>
      <c r="AV223" s="15" t="s">
        <v>80</v>
      </c>
      <c r="AW223" s="15" t="s">
        <v>34</v>
      </c>
      <c r="AX223" s="15" t="s">
        <v>73</v>
      </c>
      <c r="AY223" s="242" t="s">
        <v>191</v>
      </c>
    </row>
    <row r="224" spans="1:65" s="13" customFormat="1" ht="11.25">
      <c r="B224" s="201"/>
      <c r="C224" s="202"/>
      <c r="D224" s="194" t="s">
        <v>208</v>
      </c>
      <c r="E224" s="203" t="s">
        <v>19</v>
      </c>
      <c r="F224" s="204" t="s">
        <v>355</v>
      </c>
      <c r="G224" s="202"/>
      <c r="H224" s="205">
        <v>4.8019999999999996</v>
      </c>
      <c r="I224" s="206"/>
      <c r="J224" s="202"/>
      <c r="K224" s="202"/>
      <c r="L224" s="207"/>
      <c r="M224" s="208"/>
      <c r="N224" s="209"/>
      <c r="O224" s="209"/>
      <c r="P224" s="209"/>
      <c r="Q224" s="209"/>
      <c r="R224" s="209"/>
      <c r="S224" s="209"/>
      <c r="T224" s="210"/>
      <c r="AT224" s="211" t="s">
        <v>208</v>
      </c>
      <c r="AU224" s="211" t="s">
        <v>82</v>
      </c>
      <c r="AV224" s="13" t="s">
        <v>82</v>
      </c>
      <c r="AW224" s="13" t="s">
        <v>34</v>
      </c>
      <c r="AX224" s="13" t="s">
        <v>80</v>
      </c>
      <c r="AY224" s="211" t="s">
        <v>191</v>
      </c>
    </row>
    <row r="225" spans="1:65" s="2" customFormat="1" ht="24.2" customHeight="1">
      <c r="A225" s="37"/>
      <c r="B225" s="38"/>
      <c r="C225" s="181" t="s">
        <v>356</v>
      </c>
      <c r="D225" s="181" t="s">
        <v>193</v>
      </c>
      <c r="E225" s="182" t="s">
        <v>357</v>
      </c>
      <c r="F225" s="183" t="s">
        <v>358</v>
      </c>
      <c r="G225" s="184" t="s">
        <v>282</v>
      </c>
      <c r="H225" s="185">
        <v>14.648999999999999</v>
      </c>
      <c r="I225" s="186"/>
      <c r="J225" s="187">
        <f>ROUND(I225*H225,2)</f>
        <v>0</v>
      </c>
      <c r="K225" s="183" t="s">
        <v>203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0.49689</v>
      </c>
      <c r="R225" s="190">
        <f>Q225*H225</f>
        <v>7.2789416099999995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197</v>
      </c>
      <c r="AT225" s="192" t="s">
        <v>193</v>
      </c>
      <c r="AU225" s="192" t="s">
        <v>82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197</v>
      </c>
      <c r="BM225" s="192" t="s">
        <v>359</v>
      </c>
    </row>
    <row r="226" spans="1:65" s="2" customFormat="1" ht="19.5">
      <c r="A226" s="37"/>
      <c r="B226" s="38"/>
      <c r="C226" s="39"/>
      <c r="D226" s="194" t="s">
        <v>199</v>
      </c>
      <c r="E226" s="39"/>
      <c r="F226" s="195" t="s">
        <v>360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82</v>
      </c>
    </row>
    <row r="227" spans="1:65" s="2" customFormat="1" ht="11.25">
      <c r="A227" s="37"/>
      <c r="B227" s="38"/>
      <c r="C227" s="39"/>
      <c r="D227" s="199" t="s">
        <v>206</v>
      </c>
      <c r="E227" s="39"/>
      <c r="F227" s="200" t="s">
        <v>361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206</v>
      </c>
      <c r="AU227" s="20" t="s">
        <v>82</v>
      </c>
    </row>
    <row r="228" spans="1:65" s="13" customFormat="1" ht="11.25">
      <c r="B228" s="201"/>
      <c r="C228" s="202"/>
      <c r="D228" s="194" t="s">
        <v>208</v>
      </c>
      <c r="E228" s="203" t="s">
        <v>19</v>
      </c>
      <c r="F228" s="204" t="s">
        <v>362</v>
      </c>
      <c r="G228" s="202"/>
      <c r="H228" s="205">
        <v>14.648999999999999</v>
      </c>
      <c r="I228" s="206"/>
      <c r="J228" s="202"/>
      <c r="K228" s="202"/>
      <c r="L228" s="207"/>
      <c r="M228" s="208"/>
      <c r="N228" s="209"/>
      <c r="O228" s="209"/>
      <c r="P228" s="209"/>
      <c r="Q228" s="209"/>
      <c r="R228" s="209"/>
      <c r="S228" s="209"/>
      <c r="T228" s="210"/>
      <c r="AT228" s="211" t="s">
        <v>208</v>
      </c>
      <c r="AU228" s="211" t="s">
        <v>82</v>
      </c>
      <c r="AV228" s="13" t="s">
        <v>82</v>
      </c>
      <c r="AW228" s="13" t="s">
        <v>34</v>
      </c>
      <c r="AX228" s="13" t="s">
        <v>80</v>
      </c>
      <c r="AY228" s="211" t="s">
        <v>191</v>
      </c>
    </row>
    <row r="229" spans="1:65" s="2" customFormat="1" ht="16.5" customHeight="1">
      <c r="A229" s="37"/>
      <c r="B229" s="38"/>
      <c r="C229" s="181" t="s">
        <v>363</v>
      </c>
      <c r="D229" s="181" t="s">
        <v>193</v>
      </c>
      <c r="E229" s="182" t="s">
        <v>364</v>
      </c>
      <c r="F229" s="183" t="s">
        <v>365</v>
      </c>
      <c r="G229" s="184" t="s">
        <v>282</v>
      </c>
      <c r="H229" s="185">
        <v>43.968000000000004</v>
      </c>
      <c r="I229" s="186"/>
      <c r="J229" s="187">
        <f>ROUND(I229*H229,2)</f>
        <v>0</v>
      </c>
      <c r="K229" s="183" t="s">
        <v>203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0.158</v>
      </c>
      <c r="R229" s="190">
        <f>Q229*H229</f>
        <v>6.9469440000000002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197</v>
      </c>
      <c r="AT229" s="192" t="s">
        <v>193</v>
      </c>
      <c r="AU229" s="192" t="s">
        <v>82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197</v>
      </c>
      <c r="BM229" s="192" t="s">
        <v>366</v>
      </c>
    </row>
    <row r="230" spans="1:65" s="2" customFormat="1" ht="11.25">
      <c r="A230" s="37"/>
      <c r="B230" s="38"/>
      <c r="C230" s="39"/>
      <c r="D230" s="194" t="s">
        <v>199</v>
      </c>
      <c r="E230" s="39"/>
      <c r="F230" s="195" t="s">
        <v>367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82</v>
      </c>
    </row>
    <row r="231" spans="1:65" s="2" customFormat="1" ht="11.25">
      <c r="A231" s="37"/>
      <c r="B231" s="38"/>
      <c r="C231" s="39"/>
      <c r="D231" s="199" t="s">
        <v>206</v>
      </c>
      <c r="E231" s="39"/>
      <c r="F231" s="200" t="s">
        <v>368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206</v>
      </c>
      <c r="AU231" s="20" t="s">
        <v>82</v>
      </c>
    </row>
    <row r="232" spans="1:65" s="15" customFormat="1" ht="11.25">
      <c r="B232" s="233"/>
      <c r="C232" s="234"/>
      <c r="D232" s="194" t="s">
        <v>208</v>
      </c>
      <c r="E232" s="235" t="s">
        <v>19</v>
      </c>
      <c r="F232" s="236" t="s">
        <v>326</v>
      </c>
      <c r="G232" s="234"/>
      <c r="H232" s="235" t="s">
        <v>19</v>
      </c>
      <c r="I232" s="237"/>
      <c r="J232" s="234"/>
      <c r="K232" s="234"/>
      <c r="L232" s="238"/>
      <c r="M232" s="239"/>
      <c r="N232" s="240"/>
      <c r="O232" s="240"/>
      <c r="P232" s="240"/>
      <c r="Q232" s="240"/>
      <c r="R232" s="240"/>
      <c r="S232" s="240"/>
      <c r="T232" s="241"/>
      <c r="AT232" s="242" t="s">
        <v>208</v>
      </c>
      <c r="AU232" s="242" t="s">
        <v>82</v>
      </c>
      <c r="AV232" s="15" t="s">
        <v>80</v>
      </c>
      <c r="AW232" s="15" t="s">
        <v>34</v>
      </c>
      <c r="AX232" s="15" t="s">
        <v>73</v>
      </c>
      <c r="AY232" s="242" t="s">
        <v>191</v>
      </c>
    </row>
    <row r="233" spans="1:65" s="13" customFormat="1" ht="11.25">
      <c r="B233" s="201"/>
      <c r="C233" s="202"/>
      <c r="D233" s="194" t="s">
        <v>208</v>
      </c>
      <c r="E233" s="203" t="s">
        <v>19</v>
      </c>
      <c r="F233" s="204" t="s">
        <v>369</v>
      </c>
      <c r="G233" s="202"/>
      <c r="H233" s="205">
        <v>43.968000000000004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208</v>
      </c>
      <c r="AU233" s="211" t="s">
        <v>82</v>
      </c>
      <c r="AV233" s="13" t="s">
        <v>82</v>
      </c>
      <c r="AW233" s="13" t="s">
        <v>34</v>
      </c>
      <c r="AX233" s="13" t="s">
        <v>80</v>
      </c>
      <c r="AY233" s="211" t="s">
        <v>191</v>
      </c>
    </row>
    <row r="234" spans="1:65" s="2" customFormat="1" ht="21.75" customHeight="1">
      <c r="A234" s="37"/>
      <c r="B234" s="38"/>
      <c r="C234" s="181" t="s">
        <v>370</v>
      </c>
      <c r="D234" s="181" t="s">
        <v>193</v>
      </c>
      <c r="E234" s="182" t="s">
        <v>371</v>
      </c>
      <c r="F234" s="183" t="s">
        <v>372</v>
      </c>
      <c r="G234" s="184" t="s">
        <v>282</v>
      </c>
      <c r="H234" s="185">
        <v>10.6</v>
      </c>
      <c r="I234" s="186"/>
      <c r="J234" s="187">
        <f>ROUND(I234*H234,2)</f>
        <v>0</v>
      </c>
      <c r="K234" s="183" t="s">
        <v>203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0.21490999999999999</v>
      </c>
      <c r="R234" s="190">
        <f>Q234*H234</f>
        <v>2.2780459999999998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197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197</v>
      </c>
      <c r="BM234" s="192" t="s">
        <v>373</v>
      </c>
    </row>
    <row r="235" spans="1:65" s="2" customFormat="1" ht="19.5">
      <c r="A235" s="37"/>
      <c r="B235" s="38"/>
      <c r="C235" s="39"/>
      <c r="D235" s="194" t="s">
        <v>199</v>
      </c>
      <c r="E235" s="39"/>
      <c r="F235" s="195" t="s">
        <v>374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1.25">
      <c r="A236" s="37"/>
      <c r="B236" s="38"/>
      <c r="C236" s="39"/>
      <c r="D236" s="199" t="s">
        <v>206</v>
      </c>
      <c r="E236" s="39"/>
      <c r="F236" s="200" t="s">
        <v>375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206</v>
      </c>
      <c r="AU236" s="20" t="s">
        <v>82</v>
      </c>
    </row>
    <row r="237" spans="1:65" s="15" customFormat="1" ht="11.25">
      <c r="B237" s="233"/>
      <c r="C237" s="234"/>
      <c r="D237" s="194" t="s">
        <v>208</v>
      </c>
      <c r="E237" s="235" t="s">
        <v>19</v>
      </c>
      <c r="F237" s="236" t="s">
        <v>326</v>
      </c>
      <c r="G237" s="234"/>
      <c r="H237" s="235" t="s">
        <v>19</v>
      </c>
      <c r="I237" s="237"/>
      <c r="J237" s="234"/>
      <c r="K237" s="234"/>
      <c r="L237" s="238"/>
      <c r="M237" s="239"/>
      <c r="N237" s="240"/>
      <c r="O237" s="240"/>
      <c r="P237" s="240"/>
      <c r="Q237" s="240"/>
      <c r="R237" s="240"/>
      <c r="S237" s="240"/>
      <c r="T237" s="241"/>
      <c r="AT237" s="242" t="s">
        <v>208</v>
      </c>
      <c r="AU237" s="242" t="s">
        <v>82</v>
      </c>
      <c r="AV237" s="15" t="s">
        <v>80</v>
      </c>
      <c r="AW237" s="15" t="s">
        <v>34</v>
      </c>
      <c r="AX237" s="15" t="s">
        <v>73</v>
      </c>
      <c r="AY237" s="242" t="s">
        <v>191</v>
      </c>
    </row>
    <row r="238" spans="1:65" s="13" customFormat="1" ht="11.25">
      <c r="B238" s="201"/>
      <c r="C238" s="202"/>
      <c r="D238" s="194" t="s">
        <v>208</v>
      </c>
      <c r="E238" s="203" t="s">
        <v>19</v>
      </c>
      <c r="F238" s="204" t="s">
        <v>376</v>
      </c>
      <c r="G238" s="202"/>
      <c r="H238" s="205">
        <v>10.6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208</v>
      </c>
      <c r="AU238" s="211" t="s">
        <v>82</v>
      </c>
      <c r="AV238" s="13" t="s">
        <v>82</v>
      </c>
      <c r="AW238" s="13" t="s">
        <v>34</v>
      </c>
      <c r="AX238" s="13" t="s">
        <v>80</v>
      </c>
      <c r="AY238" s="211" t="s">
        <v>191</v>
      </c>
    </row>
    <row r="239" spans="1:65" s="2" customFormat="1" ht="21.75" customHeight="1">
      <c r="A239" s="37"/>
      <c r="B239" s="38"/>
      <c r="C239" s="181" t="s">
        <v>377</v>
      </c>
      <c r="D239" s="181" t="s">
        <v>193</v>
      </c>
      <c r="E239" s="182" t="s">
        <v>378</v>
      </c>
      <c r="F239" s="183" t="s">
        <v>379</v>
      </c>
      <c r="G239" s="184" t="s">
        <v>282</v>
      </c>
      <c r="H239" s="185">
        <v>79.188000000000002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0.24865000000000001</v>
      </c>
      <c r="R239" s="190">
        <f>Q239*H239</f>
        <v>19.690096200000003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380</v>
      </c>
    </row>
    <row r="240" spans="1:65" s="2" customFormat="1" ht="19.5">
      <c r="A240" s="37"/>
      <c r="B240" s="38"/>
      <c r="C240" s="39"/>
      <c r="D240" s="194" t="s">
        <v>199</v>
      </c>
      <c r="E240" s="39"/>
      <c r="F240" s="195" t="s">
        <v>381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382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13" customFormat="1" ht="11.25">
      <c r="B242" s="201"/>
      <c r="C242" s="202"/>
      <c r="D242" s="194" t="s">
        <v>208</v>
      </c>
      <c r="E242" s="203" t="s">
        <v>19</v>
      </c>
      <c r="F242" s="204" t="s">
        <v>383</v>
      </c>
      <c r="G242" s="202"/>
      <c r="H242" s="205">
        <v>79.188000000000002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208</v>
      </c>
      <c r="AU242" s="211" t="s">
        <v>82</v>
      </c>
      <c r="AV242" s="13" t="s">
        <v>82</v>
      </c>
      <c r="AW242" s="13" t="s">
        <v>34</v>
      </c>
      <c r="AX242" s="13" t="s">
        <v>80</v>
      </c>
      <c r="AY242" s="211" t="s">
        <v>191</v>
      </c>
    </row>
    <row r="243" spans="1:65" s="2" customFormat="1" ht="24.2" customHeight="1">
      <c r="A243" s="37"/>
      <c r="B243" s="38"/>
      <c r="C243" s="181" t="s">
        <v>384</v>
      </c>
      <c r="D243" s="181" t="s">
        <v>193</v>
      </c>
      <c r="E243" s="182" t="s">
        <v>385</v>
      </c>
      <c r="F243" s="183" t="s">
        <v>386</v>
      </c>
      <c r="G243" s="184" t="s">
        <v>282</v>
      </c>
      <c r="H243" s="185">
        <v>5.7450000000000001</v>
      </c>
      <c r="I243" s="186"/>
      <c r="J243" s="187">
        <f>ROUND(I243*H243,2)</f>
        <v>0</v>
      </c>
      <c r="K243" s="183" t="s">
        <v>203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0.34251999999999999</v>
      </c>
      <c r="R243" s="190">
        <f>Q243*H243</f>
        <v>1.9677773999999999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197</v>
      </c>
      <c r="AT243" s="192" t="s">
        <v>193</v>
      </c>
      <c r="AU243" s="192" t="s">
        <v>82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197</v>
      </c>
      <c r="BM243" s="192" t="s">
        <v>387</v>
      </c>
    </row>
    <row r="244" spans="1:65" s="2" customFormat="1" ht="19.5">
      <c r="A244" s="37"/>
      <c r="B244" s="38"/>
      <c r="C244" s="39"/>
      <c r="D244" s="194" t="s">
        <v>199</v>
      </c>
      <c r="E244" s="39"/>
      <c r="F244" s="195" t="s">
        <v>388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82</v>
      </c>
    </row>
    <row r="245" spans="1:65" s="2" customFormat="1" ht="11.25">
      <c r="A245" s="37"/>
      <c r="B245" s="38"/>
      <c r="C245" s="39"/>
      <c r="D245" s="199" t="s">
        <v>206</v>
      </c>
      <c r="E245" s="39"/>
      <c r="F245" s="200" t="s">
        <v>389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206</v>
      </c>
      <c r="AU245" s="20" t="s">
        <v>82</v>
      </c>
    </row>
    <row r="246" spans="1:65" s="13" customFormat="1" ht="11.25">
      <c r="B246" s="201"/>
      <c r="C246" s="202"/>
      <c r="D246" s="194" t="s">
        <v>208</v>
      </c>
      <c r="E246" s="203" t="s">
        <v>19</v>
      </c>
      <c r="F246" s="204" t="s">
        <v>390</v>
      </c>
      <c r="G246" s="202"/>
      <c r="H246" s="205">
        <v>5.7450000000000001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208</v>
      </c>
      <c r="AU246" s="211" t="s">
        <v>82</v>
      </c>
      <c r="AV246" s="13" t="s">
        <v>82</v>
      </c>
      <c r="AW246" s="13" t="s">
        <v>34</v>
      </c>
      <c r="AX246" s="13" t="s">
        <v>80</v>
      </c>
      <c r="AY246" s="211" t="s">
        <v>191</v>
      </c>
    </row>
    <row r="247" spans="1:65" s="2" customFormat="1" ht="24.2" customHeight="1">
      <c r="A247" s="37"/>
      <c r="B247" s="38"/>
      <c r="C247" s="181" t="s">
        <v>391</v>
      </c>
      <c r="D247" s="181" t="s">
        <v>193</v>
      </c>
      <c r="E247" s="182" t="s">
        <v>392</v>
      </c>
      <c r="F247" s="183" t="s">
        <v>393</v>
      </c>
      <c r="G247" s="184" t="s">
        <v>301</v>
      </c>
      <c r="H247" s="185">
        <v>1.484</v>
      </c>
      <c r="I247" s="186"/>
      <c r="J247" s="187">
        <f>ROUND(I247*H247,2)</f>
        <v>0</v>
      </c>
      <c r="K247" s="183" t="s">
        <v>203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1.24E-2</v>
      </c>
      <c r="R247" s="190">
        <f>Q247*H247</f>
        <v>1.8401600000000001E-2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197</v>
      </c>
      <c r="AT247" s="192" t="s">
        <v>193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197</v>
      </c>
      <c r="BM247" s="192" t="s">
        <v>394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393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1.25">
      <c r="A249" s="37"/>
      <c r="B249" s="38"/>
      <c r="C249" s="39"/>
      <c r="D249" s="199" t="s">
        <v>206</v>
      </c>
      <c r="E249" s="39"/>
      <c r="F249" s="200" t="s">
        <v>395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206</v>
      </c>
      <c r="AU249" s="20" t="s">
        <v>82</v>
      </c>
    </row>
    <row r="250" spans="1:65" s="15" customFormat="1" ht="11.25">
      <c r="B250" s="233"/>
      <c r="C250" s="234"/>
      <c r="D250" s="194" t="s">
        <v>208</v>
      </c>
      <c r="E250" s="235" t="s">
        <v>19</v>
      </c>
      <c r="F250" s="236" t="s">
        <v>326</v>
      </c>
      <c r="G250" s="234"/>
      <c r="H250" s="235" t="s">
        <v>19</v>
      </c>
      <c r="I250" s="237"/>
      <c r="J250" s="234"/>
      <c r="K250" s="234"/>
      <c r="L250" s="238"/>
      <c r="M250" s="239"/>
      <c r="N250" s="240"/>
      <c r="O250" s="240"/>
      <c r="P250" s="240"/>
      <c r="Q250" s="240"/>
      <c r="R250" s="240"/>
      <c r="S250" s="240"/>
      <c r="T250" s="241"/>
      <c r="AT250" s="242" t="s">
        <v>208</v>
      </c>
      <c r="AU250" s="242" t="s">
        <v>82</v>
      </c>
      <c r="AV250" s="15" t="s">
        <v>80</v>
      </c>
      <c r="AW250" s="15" t="s">
        <v>34</v>
      </c>
      <c r="AX250" s="15" t="s">
        <v>73</v>
      </c>
      <c r="AY250" s="242" t="s">
        <v>191</v>
      </c>
    </row>
    <row r="251" spans="1:65" s="13" customFormat="1" ht="11.25">
      <c r="B251" s="201"/>
      <c r="C251" s="202"/>
      <c r="D251" s="194" t="s">
        <v>208</v>
      </c>
      <c r="E251" s="203" t="s">
        <v>19</v>
      </c>
      <c r="F251" s="204" t="s">
        <v>396</v>
      </c>
      <c r="G251" s="202"/>
      <c r="H251" s="205">
        <v>1.484</v>
      </c>
      <c r="I251" s="206"/>
      <c r="J251" s="202"/>
      <c r="K251" s="202"/>
      <c r="L251" s="207"/>
      <c r="M251" s="208"/>
      <c r="N251" s="209"/>
      <c r="O251" s="209"/>
      <c r="P251" s="209"/>
      <c r="Q251" s="209"/>
      <c r="R251" s="209"/>
      <c r="S251" s="209"/>
      <c r="T251" s="210"/>
      <c r="AT251" s="211" t="s">
        <v>208</v>
      </c>
      <c r="AU251" s="211" t="s">
        <v>82</v>
      </c>
      <c r="AV251" s="13" t="s">
        <v>82</v>
      </c>
      <c r="AW251" s="13" t="s">
        <v>34</v>
      </c>
      <c r="AX251" s="13" t="s">
        <v>80</v>
      </c>
      <c r="AY251" s="211" t="s">
        <v>191</v>
      </c>
    </row>
    <row r="252" spans="1:65" s="2" customFormat="1" ht="24.2" customHeight="1">
      <c r="A252" s="37"/>
      <c r="B252" s="38"/>
      <c r="C252" s="181" t="s">
        <v>397</v>
      </c>
      <c r="D252" s="181" t="s">
        <v>193</v>
      </c>
      <c r="E252" s="182" t="s">
        <v>398</v>
      </c>
      <c r="F252" s="183" t="s">
        <v>399</v>
      </c>
      <c r="G252" s="184" t="s">
        <v>282</v>
      </c>
      <c r="H252" s="185">
        <v>5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0.92188000000000003</v>
      </c>
      <c r="R252" s="190">
        <f>Q252*H252</f>
        <v>4.6093999999999999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197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197</v>
      </c>
      <c r="BM252" s="192" t="s">
        <v>400</v>
      </c>
    </row>
    <row r="253" spans="1:65" s="2" customFormat="1" ht="19.5">
      <c r="A253" s="37"/>
      <c r="B253" s="38"/>
      <c r="C253" s="39"/>
      <c r="D253" s="194" t="s">
        <v>199</v>
      </c>
      <c r="E253" s="39"/>
      <c r="F253" s="195" t="s">
        <v>401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97.5">
      <c r="A254" s="37"/>
      <c r="B254" s="38"/>
      <c r="C254" s="39"/>
      <c r="D254" s="194" t="s">
        <v>402</v>
      </c>
      <c r="E254" s="39"/>
      <c r="F254" s="243" t="s">
        <v>403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402</v>
      </c>
      <c r="AU254" s="20" t="s">
        <v>82</v>
      </c>
    </row>
    <row r="255" spans="1:65" s="15" customFormat="1" ht="11.25">
      <c r="B255" s="233"/>
      <c r="C255" s="234"/>
      <c r="D255" s="194" t="s">
        <v>208</v>
      </c>
      <c r="E255" s="235" t="s">
        <v>19</v>
      </c>
      <c r="F255" s="236" t="s">
        <v>326</v>
      </c>
      <c r="G255" s="234"/>
      <c r="H255" s="235" t="s">
        <v>19</v>
      </c>
      <c r="I255" s="237"/>
      <c r="J255" s="234"/>
      <c r="K255" s="234"/>
      <c r="L255" s="238"/>
      <c r="M255" s="239"/>
      <c r="N255" s="240"/>
      <c r="O255" s="240"/>
      <c r="P255" s="240"/>
      <c r="Q255" s="240"/>
      <c r="R255" s="240"/>
      <c r="S255" s="240"/>
      <c r="T255" s="241"/>
      <c r="AT255" s="242" t="s">
        <v>208</v>
      </c>
      <c r="AU255" s="242" t="s">
        <v>82</v>
      </c>
      <c r="AV255" s="15" t="s">
        <v>80</v>
      </c>
      <c r="AW255" s="15" t="s">
        <v>34</v>
      </c>
      <c r="AX255" s="15" t="s">
        <v>73</v>
      </c>
      <c r="AY255" s="242" t="s">
        <v>191</v>
      </c>
    </row>
    <row r="256" spans="1:65" s="13" customFormat="1" ht="11.25">
      <c r="B256" s="201"/>
      <c r="C256" s="202"/>
      <c r="D256" s="194" t="s">
        <v>208</v>
      </c>
      <c r="E256" s="203" t="s">
        <v>19</v>
      </c>
      <c r="F256" s="204" t="s">
        <v>404</v>
      </c>
      <c r="G256" s="202"/>
      <c r="H256" s="205">
        <v>5</v>
      </c>
      <c r="I256" s="206"/>
      <c r="J256" s="202"/>
      <c r="K256" s="202"/>
      <c r="L256" s="207"/>
      <c r="M256" s="208"/>
      <c r="N256" s="209"/>
      <c r="O256" s="209"/>
      <c r="P256" s="209"/>
      <c r="Q256" s="209"/>
      <c r="R256" s="209"/>
      <c r="S256" s="209"/>
      <c r="T256" s="210"/>
      <c r="AT256" s="211" t="s">
        <v>208</v>
      </c>
      <c r="AU256" s="211" t="s">
        <v>82</v>
      </c>
      <c r="AV256" s="13" t="s">
        <v>82</v>
      </c>
      <c r="AW256" s="13" t="s">
        <v>34</v>
      </c>
      <c r="AX256" s="13" t="s">
        <v>80</v>
      </c>
      <c r="AY256" s="211" t="s">
        <v>191</v>
      </c>
    </row>
    <row r="257" spans="1:65" s="2" customFormat="1" ht="16.5" customHeight="1">
      <c r="A257" s="37"/>
      <c r="B257" s="38"/>
      <c r="C257" s="181" t="s">
        <v>405</v>
      </c>
      <c r="D257" s="181" t="s">
        <v>193</v>
      </c>
      <c r="E257" s="182" t="s">
        <v>406</v>
      </c>
      <c r="F257" s="183" t="s">
        <v>407</v>
      </c>
      <c r="G257" s="184" t="s">
        <v>196</v>
      </c>
      <c r="H257" s="185">
        <v>6</v>
      </c>
      <c r="I257" s="186"/>
      <c r="J257" s="187">
        <f>ROUND(I257*H257,2)</f>
        <v>0</v>
      </c>
      <c r="K257" s="183" t="s">
        <v>203</v>
      </c>
      <c r="L257" s="42"/>
      <c r="M257" s="188" t="s">
        <v>19</v>
      </c>
      <c r="N257" s="189" t="s">
        <v>44</v>
      </c>
      <c r="O257" s="67"/>
      <c r="P257" s="190">
        <f>O257*H257</f>
        <v>0</v>
      </c>
      <c r="Q257" s="190">
        <v>2.2780000000000002E-2</v>
      </c>
      <c r="R257" s="190">
        <f>Q257*H257</f>
        <v>0.13668000000000002</v>
      </c>
      <c r="S257" s="190">
        <v>0</v>
      </c>
      <c r="T257" s="191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2" t="s">
        <v>197</v>
      </c>
      <c r="AT257" s="192" t="s">
        <v>193</v>
      </c>
      <c r="AU257" s="192" t="s">
        <v>82</v>
      </c>
      <c r="AY257" s="20" t="s">
        <v>191</v>
      </c>
      <c r="BE257" s="193">
        <f>IF(N257="základní",J257,0)</f>
        <v>0</v>
      </c>
      <c r="BF257" s="193">
        <f>IF(N257="snížená",J257,0)</f>
        <v>0</v>
      </c>
      <c r="BG257" s="193">
        <f>IF(N257="zákl. přenesená",J257,0)</f>
        <v>0</v>
      </c>
      <c r="BH257" s="193">
        <f>IF(N257="sníž. přenesená",J257,0)</f>
        <v>0</v>
      </c>
      <c r="BI257" s="193">
        <f>IF(N257="nulová",J257,0)</f>
        <v>0</v>
      </c>
      <c r="BJ257" s="20" t="s">
        <v>80</v>
      </c>
      <c r="BK257" s="193">
        <f>ROUND(I257*H257,2)</f>
        <v>0</v>
      </c>
      <c r="BL257" s="20" t="s">
        <v>197</v>
      </c>
      <c r="BM257" s="192" t="s">
        <v>408</v>
      </c>
    </row>
    <row r="258" spans="1:65" s="2" customFormat="1" ht="11.25">
      <c r="A258" s="37"/>
      <c r="B258" s="38"/>
      <c r="C258" s="39"/>
      <c r="D258" s="194" t="s">
        <v>199</v>
      </c>
      <c r="E258" s="39"/>
      <c r="F258" s="195" t="s">
        <v>409</v>
      </c>
      <c r="G258" s="39"/>
      <c r="H258" s="39"/>
      <c r="I258" s="196"/>
      <c r="J258" s="39"/>
      <c r="K258" s="39"/>
      <c r="L258" s="42"/>
      <c r="M258" s="197"/>
      <c r="N258" s="198"/>
      <c r="O258" s="67"/>
      <c r="P258" s="67"/>
      <c r="Q258" s="67"/>
      <c r="R258" s="67"/>
      <c r="S258" s="67"/>
      <c r="T258" s="68"/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T258" s="20" t="s">
        <v>199</v>
      </c>
      <c r="AU258" s="20" t="s">
        <v>82</v>
      </c>
    </row>
    <row r="259" spans="1:65" s="2" customFormat="1" ht="11.25">
      <c r="A259" s="37"/>
      <c r="B259" s="38"/>
      <c r="C259" s="39"/>
      <c r="D259" s="199" t="s">
        <v>206</v>
      </c>
      <c r="E259" s="39"/>
      <c r="F259" s="200" t="s">
        <v>410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206</v>
      </c>
      <c r="AU259" s="20" t="s">
        <v>82</v>
      </c>
    </row>
    <row r="260" spans="1:65" s="15" customFormat="1" ht="11.25">
      <c r="B260" s="233"/>
      <c r="C260" s="234"/>
      <c r="D260" s="194" t="s">
        <v>208</v>
      </c>
      <c r="E260" s="235" t="s">
        <v>19</v>
      </c>
      <c r="F260" s="236" t="s">
        <v>411</v>
      </c>
      <c r="G260" s="234"/>
      <c r="H260" s="235" t="s">
        <v>19</v>
      </c>
      <c r="I260" s="237"/>
      <c r="J260" s="234"/>
      <c r="K260" s="234"/>
      <c r="L260" s="238"/>
      <c r="M260" s="239"/>
      <c r="N260" s="240"/>
      <c r="O260" s="240"/>
      <c r="P260" s="240"/>
      <c r="Q260" s="240"/>
      <c r="R260" s="240"/>
      <c r="S260" s="240"/>
      <c r="T260" s="241"/>
      <c r="AT260" s="242" t="s">
        <v>208</v>
      </c>
      <c r="AU260" s="242" t="s">
        <v>82</v>
      </c>
      <c r="AV260" s="15" t="s">
        <v>80</v>
      </c>
      <c r="AW260" s="15" t="s">
        <v>34</v>
      </c>
      <c r="AX260" s="15" t="s">
        <v>73</v>
      </c>
      <c r="AY260" s="242" t="s">
        <v>191</v>
      </c>
    </row>
    <row r="261" spans="1:65" s="13" customFormat="1" ht="11.25">
      <c r="B261" s="201"/>
      <c r="C261" s="202"/>
      <c r="D261" s="194" t="s">
        <v>208</v>
      </c>
      <c r="E261" s="203" t="s">
        <v>19</v>
      </c>
      <c r="F261" s="204" t="s">
        <v>412</v>
      </c>
      <c r="G261" s="202"/>
      <c r="H261" s="205">
        <v>6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208</v>
      </c>
      <c r="AU261" s="211" t="s">
        <v>82</v>
      </c>
      <c r="AV261" s="13" t="s">
        <v>82</v>
      </c>
      <c r="AW261" s="13" t="s">
        <v>34</v>
      </c>
      <c r="AX261" s="13" t="s">
        <v>80</v>
      </c>
      <c r="AY261" s="211" t="s">
        <v>191</v>
      </c>
    </row>
    <row r="262" spans="1:65" s="2" customFormat="1" ht="16.5" customHeight="1">
      <c r="A262" s="37"/>
      <c r="B262" s="38"/>
      <c r="C262" s="181" t="s">
        <v>413</v>
      </c>
      <c r="D262" s="181" t="s">
        <v>193</v>
      </c>
      <c r="E262" s="182" t="s">
        <v>414</v>
      </c>
      <c r="F262" s="183" t="s">
        <v>415</v>
      </c>
      <c r="G262" s="184" t="s">
        <v>196</v>
      </c>
      <c r="H262" s="185">
        <v>1</v>
      </c>
      <c r="I262" s="186"/>
      <c r="J262" s="187">
        <f>ROUND(I262*H262,2)</f>
        <v>0</v>
      </c>
      <c r="K262" s="183" t="s">
        <v>203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2.7109999999999999E-2</v>
      </c>
      <c r="R262" s="190">
        <f>Q262*H262</f>
        <v>2.7109999999999999E-2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197</v>
      </c>
      <c r="AT262" s="192" t="s">
        <v>193</v>
      </c>
      <c r="AU262" s="192" t="s">
        <v>82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197</v>
      </c>
      <c r="BM262" s="192" t="s">
        <v>416</v>
      </c>
    </row>
    <row r="263" spans="1:65" s="2" customFormat="1" ht="11.25">
      <c r="A263" s="37"/>
      <c r="B263" s="38"/>
      <c r="C263" s="39"/>
      <c r="D263" s="194" t="s">
        <v>199</v>
      </c>
      <c r="E263" s="39"/>
      <c r="F263" s="195" t="s">
        <v>417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82</v>
      </c>
    </row>
    <row r="264" spans="1:65" s="2" customFormat="1" ht="11.25">
      <c r="A264" s="37"/>
      <c r="B264" s="38"/>
      <c r="C264" s="39"/>
      <c r="D264" s="199" t="s">
        <v>206</v>
      </c>
      <c r="E264" s="39"/>
      <c r="F264" s="200" t="s">
        <v>418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206</v>
      </c>
      <c r="AU264" s="20" t="s">
        <v>82</v>
      </c>
    </row>
    <row r="265" spans="1:65" s="15" customFormat="1" ht="11.25">
      <c r="B265" s="233"/>
      <c r="C265" s="234"/>
      <c r="D265" s="194" t="s">
        <v>208</v>
      </c>
      <c r="E265" s="235" t="s">
        <v>19</v>
      </c>
      <c r="F265" s="236" t="s">
        <v>411</v>
      </c>
      <c r="G265" s="234"/>
      <c r="H265" s="235" t="s">
        <v>19</v>
      </c>
      <c r="I265" s="237"/>
      <c r="J265" s="234"/>
      <c r="K265" s="234"/>
      <c r="L265" s="238"/>
      <c r="M265" s="239"/>
      <c r="N265" s="240"/>
      <c r="O265" s="240"/>
      <c r="P265" s="240"/>
      <c r="Q265" s="240"/>
      <c r="R265" s="240"/>
      <c r="S265" s="240"/>
      <c r="T265" s="241"/>
      <c r="AT265" s="242" t="s">
        <v>208</v>
      </c>
      <c r="AU265" s="242" t="s">
        <v>82</v>
      </c>
      <c r="AV265" s="15" t="s">
        <v>80</v>
      </c>
      <c r="AW265" s="15" t="s">
        <v>34</v>
      </c>
      <c r="AX265" s="15" t="s">
        <v>73</v>
      </c>
      <c r="AY265" s="242" t="s">
        <v>191</v>
      </c>
    </row>
    <row r="266" spans="1:65" s="13" customFormat="1" ht="11.25">
      <c r="B266" s="201"/>
      <c r="C266" s="202"/>
      <c r="D266" s="194" t="s">
        <v>208</v>
      </c>
      <c r="E266" s="203" t="s">
        <v>19</v>
      </c>
      <c r="F266" s="204" t="s">
        <v>419</v>
      </c>
      <c r="G266" s="202"/>
      <c r="H266" s="205">
        <v>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208</v>
      </c>
      <c r="AU266" s="211" t="s">
        <v>82</v>
      </c>
      <c r="AV266" s="13" t="s">
        <v>82</v>
      </c>
      <c r="AW266" s="13" t="s">
        <v>34</v>
      </c>
      <c r="AX266" s="13" t="s">
        <v>80</v>
      </c>
      <c r="AY266" s="211" t="s">
        <v>191</v>
      </c>
    </row>
    <row r="267" spans="1:65" s="2" customFormat="1" ht="16.5" customHeight="1">
      <c r="A267" s="37"/>
      <c r="B267" s="38"/>
      <c r="C267" s="181" t="s">
        <v>420</v>
      </c>
      <c r="D267" s="181" t="s">
        <v>193</v>
      </c>
      <c r="E267" s="182" t="s">
        <v>421</v>
      </c>
      <c r="F267" s="183" t="s">
        <v>422</v>
      </c>
      <c r="G267" s="184" t="s">
        <v>196</v>
      </c>
      <c r="H267" s="185">
        <v>1</v>
      </c>
      <c r="I267" s="186"/>
      <c r="J267" s="187">
        <f>ROUND(I267*H267,2)</f>
        <v>0</v>
      </c>
      <c r="K267" s="183" t="s">
        <v>203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2.1260000000000001E-2</v>
      </c>
      <c r="R267" s="190">
        <f>Q267*H267</f>
        <v>2.1260000000000001E-2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197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423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424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425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15" customFormat="1" ht="11.25">
      <c r="B270" s="233"/>
      <c r="C270" s="234"/>
      <c r="D270" s="194" t="s">
        <v>208</v>
      </c>
      <c r="E270" s="235" t="s">
        <v>19</v>
      </c>
      <c r="F270" s="236" t="s">
        <v>411</v>
      </c>
      <c r="G270" s="234"/>
      <c r="H270" s="235" t="s">
        <v>19</v>
      </c>
      <c r="I270" s="237"/>
      <c r="J270" s="234"/>
      <c r="K270" s="234"/>
      <c r="L270" s="238"/>
      <c r="M270" s="239"/>
      <c r="N270" s="240"/>
      <c r="O270" s="240"/>
      <c r="P270" s="240"/>
      <c r="Q270" s="240"/>
      <c r="R270" s="240"/>
      <c r="S270" s="240"/>
      <c r="T270" s="241"/>
      <c r="AT270" s="242" t="s">
        <v>208</v>
      </c>
      <c r="AU270" s="242" t="s">
        <v>82</v>
      </c>
      <c r="AV270" s="15" t="s">
        <v>80</v>
      </c>
      <c r="AW270" s="15" t="s">
        <v>34</v>
      </c>
      <c r="AX270" s="15" t="s">
        <v>73</v>
      </c>
      <c r="AY270" s="242" t="s">
        <v>191</v>
      </c>
    </row>
    <row r="271" spans="1:65" s="13" customFormat="1" ht="11.25">
      <c r="B271" s="201"/>
      <c r="C271" s="202"/>
      <c r="D271" s="194" t="s">
        <v>208</v>
      </c>
      <c r="E271" s="203" t="s">
        <v>19</v>
      </c>
      <c r="F271" s="204" t="s">
        <v>426</v>
      </c>
      <c r="G271" s="202"/>
      <c r="H271" s="205">
        <v>1</v>
      </c>
      <c r="I271" s="206"/>
      <c r="J271" s="202"/>
      <c r="K271" s="202"/>
      <c r="L271" s="207"/>
      <c r="M271" s="208"/>
      <c r="N271" s="209"/>
      <c r="O271" s="209"/>
      <c r="P271" s="209"/>
      <c r="Q271" s="209"/>
      <c r="R271" s="209"/>
      <c r="S271" s="209"/>
      <c r="T271" s="210"/>
      <c r="AT271" s="211" t="s">
        <v>208</v>
      </c>
      <c r="AU271" s="211" t="s">
        <v>82</v>
      </c>
      <c r="AV271" s="13" t="s">
        <v>82</v>
      </c>
      <c r="AW271" s="13" t="s">
        <v>34</v>
      </c>
      <c r="AX271" s="13" t="s">
        <v>80</v>
      </c>
      <c r="AY271" s="211" t="s">
        <v>191</v>
      </c>
    </row>
    <row r="272" spans="1:65" s="2" customFormat="1" ht="16.5" customHeight="1">
      <c r="A272" s="37"/>
      <c r="B272" s="38"/>
      <c r="C272" s="181" t="s">
        <v>427</v>
      </c>
      <c r="D272" s="181" t="s">
        <v>193</v>
      </c>
      <c r="E272" s="182" t="s">
        <v>428</v>
      </c>
      <c r="F272" s="183" t="s">
        <v>429</v>
      </c>
      <c r="G272" s="184" t="s">
        <v>196</v>
      </c>
      <c r="H272" s="185">
        <v>10</v>
      </c>
      <c r="I272" s="186"/>
      <c r="J272" s="187">
        <f>ROUND(I272*H272,2)</f>
        <v>0</v>
      </c>
      <c r="K272" s="183" t="s">
        <v>203</v>
      </c>
      <c r="L272" s="42"/>
      <c r="M272" s="188" t="s">
        <v>19</v>
      </c>
      <c r="N272" s="189" t="s">
        <v>44</v>
      </c>
      <c r="O272" s="67"/>
      <c r="P272" s="190">
        <f>O272*H272</f>
        <v>0</v>
      </c>
      <c r="Q272" s="190">
        <v>2.6929999999999999E-2</v>
      </c>
      <c r="R272" s="190">
        <f>Q272*H272</f>
        <v>0.26929999999999998</v>
      </c>
      <c r="S272" s="190">
        <v>0</v>
      </c>
      <c r="T272" s="191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2" t="s">
        <v>197</v>
      </c>
      <c r="AT272" s="192" t="s">
        <v>193</v>
      </c>
      <c r="AU272" s="192" t="s">
        <v>82</v>
      </c>
      <c r="AY272" s="20" t="s">
        <v>191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0" t="s">
        <v>80</v>
      </c>
      <c r="BK272" s="193">
        <f>ROUND(I272*H272,2)</f>
        <v>0</v>
      </c>
      <c r="BL272" s="20" t="s">
        <v>197</v>
      </c>
      <c r="BM272" s="192" t="s">
        <v>430</v>
      </c>
    </row>
    <row r="273" spans="1:65" s="2" customFormat="1" ht="11.25">
      <c r="A273" s="37"/>
      <c r="B273" s="38"/>
      <c r="C273" s="39"/>
      <c r="D273" s="194" t="s">
        <v>199</v>
      </c>
      <c r="E273" s="39"/>
      <c r="F273" s="195" t="s">
        <v>431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199</v>
      </c>
      <c r="AU273" s="20" t="s">
        <v>82</v>
      </c>
    </row>
    <row r="274" spans="1:65" s="2" customFormat="1" ht="11.25">
      <c r="A274" s="37"/>
      <c r="B274" s="38"/>
      <c r="C274" s="39"/>
      <c r="D274" s="199" t="s">
        <v>206</v>
      </c>
      <c r="E274" s="39"/>
      <c r="F274" s="200" t="s">
        <v>432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206</v>
      </c>
      <c r="AU274" s="20" t="s">
        <v>82</v>
      </c>
    </row>
    <row r="275" spans="1:65" s="15" customFormat="1" ht="11.25">
      <c r="B275" s="233"/>
      <c r="C275" s="234"/>
      <c r="D275" s="194" t="s">
        <v>208</v>
      </c>
      <c r="E275" s="235" t="s">
        <v>19</v>
      </c>
      <c r="F275" s="236" t="s">
        <v>411</v>
      </c>
      <c r="G275" s="234"/>
      <c r="H275" s="235" t="s">
        <v>19</v>
      </c>
      <c r="I275" s="237"/>
      <c r="J275" s="234"/>
      <c r="K275" s="234"/>
      <c r="L275" s="238"/>
      <c r="M275" s="239"/>
      <c r="N275" s="240"/>
      <c r="O275" s="240"/>
      <c r="P275" s="240"/>
      <c r="Q275" s="240"/>
      <c r="R275" s="240"/>
      <c r="S275" s="240"/>
      <c r="T275" s="241"/>
      <c r="AT275" s="242" t="s">
        <v>208</v>
      </c>
      <c r="AU275" s="242" t="s">
        <v>82</v>
      </c>
      <c r="AV275" s="15" t="s">
        <v>80</v>
      </c>
      <c r="AW275" s="15" t="s">
        <v>34</v>
      </c>
      <c r="AX275" s="15" t="s">
        <v>73</v>
      </c>
      <c r="AY275" s="242" t="s">
        <v>191</v>
      </c>
    </row>
    <row r="276" spans="1:65" s="13" customFormat="1" ht="11.25">
      <c r="B276" s="201"/>
      <c r="C276" s="202"/>
      <c r="D276" s="194" t="s">
        <v>208</v>
      </c>
      <c r="E276" s="203" t="s">
        <v>19</v>
      </c>
      <c r="F276" s="204" t="s">
        <v>433</v>
      </c>
      <c r="G276" s="202"/>
      <c r="H276" s="205">
        <v>10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208</v>
      </c>
      <c r="AU276" s="211" t="s">
        <v>82</v>
      </c>
      <c r="AV276" s="13" t="s">
        <v>82</v>
      </c>
      <c r="AW276" s="13" t="s">
        <v>34</v>
      </c>
      <c r="AX276" s="13" t="s">
        <v>80</v>
      </c>
      <c r="AY276" s="211" t="s">
        <v>191</v>
      </c>
    </row>
    <row r="277" spans="1:65" s="2" customFormat="1" ht="16.5" customHeight="1">
      <c r="A277" s="37"/>
      <c r="B277" s="38"/>
      <c r="C277" s="181" t="s">
        <v>434</v>
      </c>
      <c r="D277" s="181" t="s">
        <v>193</v>
      </c>
      <c r="E277" s="182" t="s">
        <v>435</v>
      </c>
      <c r="F277" s="183" t="s">
        <v>436</v>
      </c>
      <c r="G277" s="184" t="s">
        <v>196</v>
      </c>
      <c r="H277" s="185">
        <v>1</v>
      </c>
      <c r="I277" s="186"/>
      <c r="J277" s="187">
        <f>ROUND(I277*H277,2)</f>
        <v>0</v>
      </c>
      <c r="K277" s="183" t="s">
        <v>203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3.1949999999999999E-2</v>
      </c>
      <c r="R277" s="190">
        <f>Q277*H277</f>
        <v>3.1949999999999999E-2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197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197</v>
      </c>
      <c r="BM277" s="192" t="s">
        <v>437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438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1.25">
      <c r="A279" s="37"/>
      <c r="B279" s="38"/>
      <c r="C279" s="39"/>
      <c r="D279" s="199" t="s">
        <v>206</v>
      </c>
      <c r="E279" s="39"/>
      <c r="F279" s="200" t="s">
        <v>439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206</v>
      </c>
      <c r="AU279" s="20" t="s">
        <v>82</v>
      </c>
    </row>
    <row r="280" spans="1:65" s="15" customFormat="1" ht="11.25">
      <c r="B280" s="233"/>
      <c r="C280" s="234"/>
      <c r="D280" s="194" t="s">
        <v>208</v>
      </c>
      <c r="E280" s="235" t="s">
        <v>19</v>
      </c>
      <c r="F280" s="236" t="s">
        <v>411</v>
      </c>
      <c r="G280" s="234"/>
      <c r="H280" s="235" t="s">
        <v>19</v>
      </c>
      <c r="I280" s="237"/>
      <c r="J280" s="234"/>
      <c r="K280" s="234"/>
      <c r="L280" s="238"/>
      <c r="M280" s="239"/>
      <c r="N280" s="240"/>
      <c r="O280" s="240"/>
      <c r="P280" s="240"/>
      <c r="Q280" s="240"/>
      <c r="R280" s="240"/>
      <c r="S280" s="240"/>
      <c r="T280" s="241"/>
      <c r="AT280" s="242" t="s">
        <v>208</v>
      </c>
      <c r="AU280" s="242" t="s">
        <v>82</v>
      </c>
      <c r="AV280" s="15" t="s">
        <v>80</v>
      </c>
      <c r="AW280" s="15" t="s">
        <v>34</v>
      </c>
      <c r="AX280" s="15" t="s">
        <v>73</v>
      </c>
      <c r="AY280" s="242" t="s">
        <v>191</v>
      </c>
    </row>
    <row r="281" spans="1:65" s="13" customFormat="1" ht="11.25">
      <c r="B281" s="201"/>
      <c r="C281" s="202"/>
      <c r="D281" s="194" t="s">
        <v>208</v>
      </c>
      <c r="E281" s="203" t="s">
        <v>19</v>
      </c>
      <c r="F281" s="204" t="s">
        <v>440</v>
      </c>
      <c r="G281" s="202"/>
      <c r="H281" s="205">
        <v>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208</v>
      </c>
      <c r="AU281" s="211" t="s">
        <v>82</v>
      </c>
      <c r="AV281" s="13" t="s">
        <v>82</v>
      </c>
      <c r="AW281" s="13" t="s">
        <v>34</v>
      </c>
      <c r="AX281" s="13" t="s">
        <v>80</v>
      </c>
      <c r="AY281" s="211" t="s">
        <v>191</v>
      </c>
    </row>
    <row r="282" spans="1:65" s="2" customFormat="1" ht="16.5" customHeight="1">
      <c r="A282" s="37"/>
      <c r="B282" s="38"/>
      <c r="C282" s="181" t="s">
        <v>441</v>
      </c>
      <c r="D282" s="181" t="s">
        <v>193</v>
      </c>
      <c r="E282" s="182" t="s">
        <v>442</v>
      </c>
      <c r="F282" s="183" t="s">
        <v>443</v>
      </c>
      <c r="G282" s="184" t="s">
        <v>196</v>
      </c>
      <c r="H282" s="185">
        <v>1</v>
      </c>
      <c r="I282" s="186"/>
      <c r="J282" s="187">
        <f>ROUND(I282*H282,2)</f>
        <v>0</v>
      </c>
      <c r="K282" s="183" t="s">
        <v>203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3.6979999999999999E-2</v>
      </c>
      <c r="R282" s="190">
        <f>Q282*H282</f>
        <v>3.6979999999999999E-2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197</v>
      </c>
      <c r="AT282" s="192" t="s">
        <v>193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197</v>
      </c>
      <c r="BM282" s="192" t="s">
        <v>444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445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2" customFormat="1" ht="11.25">
      <c r="A284" s="37"/>
      <c r="B284" s="38"/>
      <c r="C284" s="39"/>
      <c r="D284" s="199" t="s">
        <v>206</v>
      </c>
      <c r="E284" s="39"/>
      <c r="F284" s="200" t="s">
        <v>446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206</v>
      </c>
      <c r="AU284" s="20" t="s">
        <v>82</v>
      </c>
    </row>
    <row r="285" spans="1:65" s="15" customFormat="1" ht="11.25">
      <c r="B285" s="233"/>
      <c r="C285" s="234"/>
      <c r="D285" s="194" t="s">
        <v>208</v>
      </c>
      <c r="E285" s="235" t="s">
        <v>19</v>
      </c>
      <c r="F285" s="236" t="s">
        <v>411</v>
      </c>
      <c r="G285" s="234"/>
      <c r="H285" s="235" t="s">
        <v>19</v>
      </c>
      <c r="I285" s="237"/>
      <c r="J285" s="234"/>
      <c r="K285" s="234"/>
      <c r="L285" s="238"/>
      <c r="M285" s="239"/>
      <c r="N285" s="240"/>
      <c r="O285" s="240"/>
      <c r="P285" s="240"/>
      <c r="Q285" s="240"/>
      <c r="R285" s="240"/>
      <c r="S285" s="240"/>
      <c r="T285" s="241"/>
      <c r="AT285" s="242" t="s">
        <v>208</v>
      </c>
      <c r="AU285" s="242" t="s">
        <v>82</v>
      </c>
      <c r="AV285" s="15" t="s">
        <v>80</v>
      </c>
      <c r="AW285" s="15" t="s">
        <v>34</v>
      </c>
      <c r="AX285" s="15" t="s">
        <v>73</v>
      </c>
      <c r="AY285" s="242" t="s">
        <v>191</v>
      </c>
    </row>
    <row r="286" spans="1:65" s="13" customFormat="1" ht="11.25">
      <c r="B286" s="201"/>
      <c r="C286" s="202"/>
      <c r="D286" s="194" t="s">
        <v>208</v>
      </c>
      <c r="E286" s="203" t="s">
        <v>19</v>
      </c>
      <c r="F286" s="204" t="s">
        <v>447</v>
      </c>
      <c r="G286" s="202"/>
      <c r="H286" s="205">
        <v>1</v>
      </c>
      <c r="I286" s="206"/>
      <c r="J286" s="202"/>
      <c r="K286" s="202"/>
      <c r="L286" s="207"/>
      <c r="M286" s="208"/>
      <c r="N286" s="209"/>
      <c r="O286" s="209"/>
      <c r="P286" s="209"/>
      <c r="Q286" s="209"/>
      <c r="R286" s="209"/>
      <c r="S286" s="209"/>
      <c r="T286" s="210"/>
      <c r="AT286" s="211" t="s">
        <v>208</v>
      </c>
      <c r="AU286" s="211" t="s">
        <v>82</v>
      </c>
      <c r="AV286" s="13" t="s">
        <v>82</v>
      </c>
      <c r="AW286" s="13" t="s">
        <v>34</v>
      </c>
      <c r="AX286" s="13" t="s">
        <v>80</v>
      </c>
      <c r="AY286" s="211" t="s">
        <v>191</v>
      </c>
    </row>
    <row r="287" spans="1:65" s="2" customFormat="1" ht="16.5" customHeight="1">
      <c r="A287" s="37"/>
      <c r="B287" s="38"/>
      <c r="C287" s="181" t="s">
        <v>448</v>
      </c>
      <c r="D287" s="181" t="s">
        <v>193</v>
      </c>
      <c r="E287" s="182" t="s">
        <v>449</v>
      </c>
      <c r="F287" s="183" t="s">
        <v>450</v>
      </c>
      <c r="G287" s="184" t="s">
        <v>196</v>
      </c>
      <c r="H287" s="185">
        <v>4</v>
      </c>
      <c r="I287" s="186"/>
      <c r="J287" s="187">
        <f>ROUND(I287*H287,2)</f>
        <v>0</v>
      </c>
      <c r="K287" s="183" t="s">
        <v>203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4.555E-2</v>
      </c>
      <c r="R287" s="190">
        <f>Q287*H287</f>
        <v>0.1822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197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197</v>
      </c>
      <c r="BM287" s="192" t="s">
        <v>451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452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1.25">
      <c r="A289" s="37"/>
      <c r="B289" s="38"/>
      <c r="C289" s="39"/>
      <c r="D289" s="199" t="s">
        <v>206</v>
      </c>
      <c r="E289" s="39"/>
      <c r="F289" s="200" t="s">
        <v>453</v>
      </c>
      <c r="G289" s="39"/>
      <c r="H289" s="39"/>
      <c r="I289" s="196"/>
      <c r="J289" s="39"/>
      <c r="K289" s="39"/>
      <c r="L289" s="42"/>
      <c r="M289" s="197"/>
      <c r="N289" s="198"/>
      <c r="O289" s="67"/>
      <c r="P289" s="67"/>
      <c r="Q289" s="67"/>
      <c r="R289" s="67"/>
      <c r="S289" s="67"/>
      <c r="T289" s="68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T289" s="20" t="s">
        <v>206</v>
      </c>
      <c r="AU289" s="20" t="s">
        <v>82</v>
      </c>
    </row>
    <row r="290" spans="1:65" s="15" customFormat="1" ht="11.25">
      <c r="B290" s="233"/>
      <c r="C290" s="234"/>
      <c r="D290" s="194" t="s">
        <v>208</v>
      </c>
      <c r="E290" s="235" t="s">
        <v>19</v>
      </c>
      <c r="F290" s="236" t="s">
        <v>411</v>
      </c>
      <c r="G290" s="234"/>
      <c r="H290" s="235" t="s">
        <v>19</v>
      </c>
      <c r="I290" s="237"/>
      <c r="J290" s="234"/>
      <c r="K290" s="234"/>
      <c r="L290" s="238"/>
      <c r="M290" s="239"/>
      <c r="N290" s="240"/>
      <c r="O290" s="240"/>
      <c r="P290" s="240"/>
      <c r="Q290" s="240"/>
      <c r="R290" s="240"/>
      <c r="S290" s="240"/>
      <c r="T290" s="241"/>
      <c r="AT290" s="242" t="s">
        <v>208</v>
      </c>
      <c r="AU290" s="242" t="s">
        <v>82</v>
      </c>
      <c r="AV290" s="15" t="s">
        <v>80</v>
      </c>
      <c r="AW290" s="15" t="s">
        <v>34</v>
      </c>
      <c r="AX290" s="15" t="s">
        <v>73</v>
      </c>
      <c r="AY290" s="242" t="s">
        <v>191</v>
      </c>
    </row>
    <row r="291" spans="1:65" s="13" customFormat="1" ht="11.25">
      <c r="B291" s="201"/>
      <c r="C291" s="202"/>
      <c r="D291" s="194" t="s">
        <v>208</v>
      </c>
      <c r="E291" s="203" t="s">
        <v>19</v>
      </c>
      <c r="F291" s="204" t="s">
        <v>454</v>
      </c>
      <c r="G291" s="202"/>
      <c r="H291" s="205">
        <v>4</v>
      </c>
      <c r="I291" s="206"/>
      <c r="J291" s="202"/>
      <c r="K291" s="202"/>
      <c r="L291" s="207"/>
      <c r="M291" s="208"/>
      <c r="N291" s="209"/>
      <c r="O291" s="209"/>
      <c r="P291" s="209"/>
      <c r="Q291" s="209"/>
      <c r="R291" s="209"/>
      <c r="S291" s="209"/>
      <c r="T291" s="210"/>
      <c r="AT291" s="211" t="s">
        <v>208</v>
      </c>
      <c r="AU291" s="211" t="s">
        <v>82</v>
      </c>
      <c r="AV291" s="13" t="s">
        <v>82</v>
      </c>
      <c r="AW291" s="13" t="s">
        <v>34</v>
      </c>
      <c r="AX291" s="13" t="s">
        <v>80</v>
      </c>
      <c r="AY291" s="211" t="s">
        <v>191</v>
      </c>
    </row>
    <row r="292" spans="1:65" s="2" customFormat="1" ht="16.5" customHeight="1">
      <c r="A292" s="37"/>
      <c r="B292" s="38"/>
      <c r="C292" s="181" t="s">
        <v>455</v>
      </c>
      <c r="D292" s="181" t="s">
        <v>193</v>
      </c>
      <c r="E292" s="182" t="s">
        <v>456</v>
      </c>
      <c r="F292" s="183" t="s">
        <v>457</v>
      </c>
      <c r="G292" s="184" t="s">
        <v>196</v>
      </c>
      <c r="H292" s="185">
        <v>7</v>
      </c>
      <c r="I292" s="186"/>
      <c r="J292" s="187">
        <f>ROUND(I292*H292,2)</f>
        <v>0</v>
      </c>
      <c r="K292" s="183" t="s">
        <v>203</v>
      </c>
      <c r="L292" s="42"/>
      <c r="M292" s="188" t="s">
        <v>19</v>
      </c>
      <c r="N292" s="189" t="s">
        <v>44</v>
      </c>
      <c r="O292" s="67"/>
      <c r="P292" s="190">
        <f>O292*H292</f>
        <v>0</v>
      </c>
      <c r="Q292" s="190">
        <v>5.4550000000000001E-2</v>
      </c>
      <c r="R292" s="190">
        <f>Q292*H292</f>
        <v>0.38185000000000002</v>
      </c>
      <c r="S292" s="190">
        <v>0</v>
      </c>
      <c r="T292" s="191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2" t="s">
        <v>197</v>
      </c>
      <c r="AT292" s="192" t="s">
        <v>193</v>
      </c>
      <c r="AU292" s="192" t="s">
        <v>82</v>
      </c>
      <c r="AY292" s="20" t="s">
        <v>191</v>
      </c>
      <c r="BE292" s="193">
        <f>IF(N292="základní",J292,0)</f>
        <v>0</v>
      </c>
      <c r="BF292" s="193">
        <f>IF(N292="snížená",J292,0)</f>
        <v>0</v>
      </c>
      <c r="BG292" s="193">
        <f>IF(N292="zákl. přenesená",J292,0)</f>
        <v>0</v>
      </c>
      <c r="BH292" s="193">
        <f>IF(N292="sníž. přenesená",J292,0)</f>
        <v>0</v>
      </c>
      <c r="BI292" s="193">
        <f>IF(N292="nulová",J292,0)</f>
        <v>0</v>
      </c>
      <c r="BJ292" s="20" t="s">
        <v>80</v>
      </c>
      <c r="BK292" s="193">
        <f>ROUND(I292*H292,2)</f>
        <v>0</v>
      </c>
      <c r="BL292" s="20" t="s">
        <v>197</v>
      </c>
      <c r="BM292" s="192" t="s">
        <v>458</v>
      </c>
    </row>
    <row r="293" spans="1:65" s="2" customFormat="1" ht="11.25">
      <c r="A293" s="37"/>
      <c r="B293" s="38"/>
      <c r="C293" s="39"/>
      <c r="D293" s="194" t="s">
        <v>199</v>
      </c>
      <c r="E293" s="39"/>
      <c r="F293" s="195" t="s">
        <v>459</v>
      </c>
      <c r="G293" s="39"/>
      <c r="H293" s="39"/>
      <c r="I293" s="196"/>
      <c r="J293" s="39"/>
      <c r="K293" s="39"/>
      <c r="L293" s="42"/>
      <c r="M293" s="197"/>
      <c r="N293" s="198"/>
      <c r="O293" s="67"/>
      <c r="P293" s="67"/>
      <c r="Q293" s="67"/>
      <c r="R293" s="67"/>
      <c r="S293" s="67"/>
      <c r="T293" s="68"/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T293" s="20" t="s">
        <v>199</v>
      </c>
      <c r="AU293" s="20" t="s">
        <v>82</v>
      </c>
    </row>
    <row r="294" spans="1:65" s="2" customFormat="1" ht="11.25">
      <c r="A294" s="37"/>
      <c r="B294" s="38"/>
      <c r="C294" s="39"/>
      <c r="D294" s="199" t="s">
        <v>206</v>
      </c>
      <c r="E294" s="39"/>
      <c r="F294" s="200" t="s">
        <v>460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206</v>
      </c>
      <c r="AU294" s="20" t="s">
        <v>82</v>
      </c>
    </row>
    <row r="295" spans="1:65" s="15" customFormat="1" ht="11.25">
      <c r="B295" s="233"/>
      <c r="C295" s="234"/>
      <c r="D295" s="194" t="s">
        <v>208</v>
      </c>
      <c r="E295" s="235" t="s">
        <v>19</v>
      </c>
      <c r="F295" s="236" t="s">
        <v>411</v>
      </c>
      <c r="G295" s="234"/>
      <c r="H295" s="235" t="s">
        <v>19</v>
      </c>
      <c r="I295" s="237"/>
      <c r="J295" s="234"/>
      <c r="K295" s="234"/>
      <c r="L295" s="238"/>
      <c r="M295" s="239"/>
      <c r="N295" s="240"/>
      <c r="O295" s="240"/>
      <c r="P295" s="240"/>
      <c r="Q295" s="240"/>
      <c r="R295" s="240"/>
      <c r="S295" s="240"/>
      <c r="T295" s="241"/>
      <c r="AT295" s="242" t="s">
        <v>208</v>
      </c>
      <c r="AU295" s="242" t="s">
        <v>82</v>
      </c>
      <c r="AV295" s="15" t="s">
        <v>80</v>
      </c>
      <c r="AW295" s="15" t="s">
        <v>34</v>
      </c>
      <c r="AX295" s="15" t="s">
        <v>73</v>
      </c>
      <c r="AY295" s="242" t="s">
        <v>191</v>
      </c>
    </row>
    <row r="296" spans="1:65" s="13" customFormat="1" ht="11.25">
      <c r="B296" s="201"/>
      <c r="C296" s="202"/>
      <c r="D296" s="194" t="s">
        <v>208</v>
      </c>
      <c r="E296" s="203" t="s">
        <v>19</v>
      </c>
      <c r="F296" s="204" t="s">
        <v>461</v>
      </c>
      <c r="G296" s="202"/>
      <c r="H296" s="205">
        <v>4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208</v>
      </c>
      <c r="AU296" s="211" t="s">
        <v>82</v>
      </c>
      <c r="AV296" s="13" t="s">
        <v>82</v>
      </c>
      <c r="AW296" s="13" t="s">
        <v>34</v>
      </c>
      <c r="AX296" s="13" t="s">
        <v>73</v>
      </c>
      <c r="AY296" s="211" t="s">
        <v>191</v>
      </c>
    </row>
    <row r="297" spans="1:65" s="13" customFormat="1" ht="11.25">
      <c r="B297" s="201"/>
      <c r="C297" s="202"/>
      <c r="D297" s="194" t="s">
        <v>208</v>
      </c>
      <c r="E297" s="203" t="s">
        <v>19</v>
      </c>
      <c r="F297" s="204" t="s">
        <v>462</v>
      </c>
      <c r="G297" s="202"/>
      <c r="H297" s="205">
        <v>3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208</v>
      </c>
      <c r="AU297" s="211" t="s">
        <v>82</v>
      </c>
      <c r="AV297" s="13" t="s">
        <v>82</v>
      </c>
      <c r="AW297" s="13" t="s">
        <v>34</v>
      </c>
      <c r="AX297" s="13" t="s">
        <v>73</v>
      </c>
      <c r="AY297" s="211" t="s">
        <v>191</v>
      </c>
    </row>
    <row r="298" spans="1:65" s="14" customFormat="1" ht="11.25">
      <c r="B298" s="212"/>
      <c r="C298" s="213"/>
      <c r="D298" s="194" t="s">
        <v>208</v>
      </c>
      <c r="E298" s="214" t="s">
        <v>19</v>
      </c>
      <c r="F298" s="215" t="s">
        <v>238</v>
      </c>
      <c r="G298" s="213"/>
      <c r="H298" s="216">
        <v>7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208</v>
      </c>
      <c r="AU298" s="222" t="s">
        <v>82</v>
      </c>
      <c r="AV298" s="14" t="s">
        <v>197</v>
      </c>
      <c r="AW298" s="14" t="s">
        <v>34</v>
      </c>
      <c r="AX298" s="14" t="s">
        <v>80</v>
      </c>
      <c r="AY298" s="222" t="s">
        <v>191</v>
      </c>
    </row>
    <row r="299" spans="1:65" s="2" customFormat="1" ht="16.5" customHeight="1">
      <c r="A299" s="37"/>
      <c r="B299" s="38"/>
      <c r="C299" s="181" t="s">
        <v>463</v>
      </c>
      <c r="D299" s="181" t="s">
        <v>193</v>
      </c>
      <c r="E299" s="182" t="s">
        <v>464</v>
      </c>
      <c r="F299" s="183" t="s">
        <v>465</v>
      </c>
      <c r="G299" s="184" t="s">
        <v>196</v>
      </c>
      <c r="H299" s="185">
        <v>8</v>
      </c>
      <c r="I299" s="186"/>
      <c r="J299" s="187">
        <f>ROUND(I299*H299,2)</f>
        <v>0</v>
      </c>
      <c r="K299" s="183" t="s">
        <v>203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0.10904999999999999</v>
      </c>
      <c r="R299" s="190">
        <f>Q299*H299</f>
        <v>0.87239999999999995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197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197</v>
      </c>
      <c r="BM299" s="192" t="s">
        <v>466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467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1.25">
      <c r="A301" s="37"/>
      <c r="B301" s="38"/>
      <c r="C301" s="39"/>
      <c r="D301" s="199" t="s">
        <v>206</v>
      </c>
      <c r="E301" s="39"/>
      <c r="F301" s="200" t="s">
        <v>468</v>
      </c>
      <c r="G301" s="39"/>
      <c r="H301" s="39"/>
      <c r="I301" s="196"/>
      <c r="J301" s="39"/>
      <c r="K301" s="39"/>
      <c r="L301" s="42"/>
      <c r="M301" s="197"/>
      <c r="N301" s="198"/>
      <c r="O301" s="67"/>
      <c r="P301" s="67"/>
      <c r="Q301" s="67"/>
      <c r="R301" s="67"/>
      <c r="S301" s="67"/>
      <c r="T301" s="68"/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T301" s="20" t="s">
        <v>206</v>
      </c>
      <c r="AU301" s="20" t="s">
        <v>82</v>
      </c>
    </row>
    <row r="302" spans="1:65" s="15" customFormat="1" ht="11.25">
      <c r="B302" s="233"/>
      <c r="C302" s="234"/>
      <c r="D302" s="194" t="s">
        <v>208</v>
      </c>
      <c r="E302" s="235" t="s">
        <v>19</v>
      </c>
      <c r="F302" s="236" t="s">
        <v>411</v>
      </c>
      <c r="G302" s="234"/>
      <c r="H302" s="235" t="s">
        <v>19</v>
      </c>
      <c r="I302" s="237"/>
      <c r="J302" s="234"/>
      <c r="K302" s="234"/>
      <c r="L302" s="238"/>
      <c r="M302" s="239"/>
      <c r="N302" s="240"/>
      <c r="O302" s="240"/>
      <c r="P302" s="240"/>
      <c r="Q302" s="240"/>
      <c r="R302" s="240"/>
      <c r="S302" s="240"/>
      <c r="T302" s="241"/>
      <c r="AT302" s="242" t="s">
        <v>208</v>
      </c>
      <c r="AU302" s="242" t="s">
        <v>82</v>
      </c>
      <c r="AV302" s="15" t="s">
        <v>80</v>
      </c>
      <c r="AW302" s="15" t="s">
        <v>34</v>
      </c>
      <c r="AX302" s="15" t="s">
        <v>73</v>
      </c>
      <c r="AY302" s="242" t="s">
        <v>191</v>
      </c>
    </row>
    <row r="303" spans="1:65" s="13" customFormat="1" ht="11.25">
      <c r="B303" s="201"/>
      <c r="C303" s="202"/>
      <c r="D303" s="194" t="s">
        <v>208</v>
      </c>
      <c r="E303" s="203" t="s">
        <v>19</v>
      </c>
      <c r="F303" s="204" t="s">
        <v>469</v>
      </c>
      <c r="G303" s="202"/>
      <c r="H303" s="205">
        <v>8</v>
      </c>
      <c r="I303" s="206"/>
      <c r="J303" s="202"/>
      <c r="K303" s="202"/>
      <c r="L303" s="207"/>
      <c r="M303" s="208"/>
      <c r="N303" s="209"/>
      <c r="O303" s="209"/>
      <c r="P303" s="209"/>
      <c r="Q303" s="209"/>
      <c r="R303" s="209"/>
      <c r="S303" s="209"/>
      <c r="T303" s="210"/>
      <c r="AT303" s="211" t="s">
        <v>208</v>
      </c>
      <c r="AU303" s="211" t="s">
        <v>82</v>
      </c>
      <c r="AV303" s="13" t="s">
        <v>82</v>
      </c>
      <c r="AW303" s="13" t="s">
        <v>34</v>
      </c>
      <c r="AX303" s="13" t="s">
        <v>80</v>
      </c>
      <c r="AY303" s="211" t="s">
        <v>191</v>
      </c>
    </row>
    <row r="304" spans="1:65" s="2" customFormat="1" ht="16.5" customHeight="1">
      <c r="A304" s="37"/>
      <c r="B304" s="38"/>
      <c r="C304" s="181" t="s">
        <v>470</v>
      </c>
      <c r="D304" s="181" t="s">
        <v>193</v>
      </c>
      <c r="E304" s="182" t="s">
        <v>471</v>
      </c>
      <c r="F304" s="183" t="s">
        <v>472</v>
      </c>
      <c r="G304" s="184" t="s">
        <v>282</v>
      </c>
      <c r="H304" s="185">
        <v>136.63800000000001</v>
      </c>
      <c r="I304" s="186"/>
      <c r="J304" s="187">
        <f>ROUND(I304*H304,2)</f>
        <v>0</v>
      </c>
      <c r="K304" s="183" t="s">
        <v>203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0.10847999999999999</v>
      </c>
      <c r="R304" s="190">
        <f>Q304*H304</f>
        <v>14.82249024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197</v>
      </c>
      <c r="AT304" s="192" t="s">
        <v>193</v>
      </c>
      <c r="AU304" s="192" t="s">
        <v>82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197</v>
      </c>
      <c r="BM304" s="192" t="s">
        <v>473</v>
      </c>
    </row>
    <row r="305" spans="1:65" s="2" customFormat="1" ht="11.25">
      <c r="A305" s="37"/>
      <c r="B305" s="38"/>
      <c r="C305" s="39"/>
      <c r="D305" s="194" t="s">
        <v>199</v>
      </c>
      <c r="E305" s="39"/>
      <c r="F305" s="195" t="s">
        <v>474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82</v>
      </c>
    </row>
    <row r="306" spans="1:65" s="2" customFormat="1" ht="11.25">
      <c r="A306" s="37"/>
      <c r="B306" s="38"/>
      <c r="C306" s="39"/>
      <c r="D306" s="199" t="s">
        <v>206</v>
      </c>
      <c r="E306" s="39"/>
      <c r="F306" s="200" t="s">
        <v>475</v>
      </c>
      <c r="G306" s="39"/>
      <c r="H306" s="39"/>
      <c r="I306" s="196"/>
      <c r="J306" s="39"/>
      <c r="K306" s="39"/>
      <c r="L306" s="42"/>
      <c r="M306" s="197"/>
      <c r="N306" s="198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206</v>
      </c>
      <c r="AU306" s="20" t="s">
        <v>82</v>
      </c>
    </row>
    <row r="307" spans="1:65" s="2" customFormat="1" ht="97.5">
      <c r="A307" s="37"/>
      <c r="B307" s="38"/>
      <c r="C307" s="39"/>
      <c r="D307" s="194" t="s">
        <v>402</v>
      </c>
      <c r="E307" s="39"/>
      <c r="F307" s="243" t="s">
        <v>403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402</v>
      </c>
      <c r="AU307" s="20" t="s">
        <v>82</v>
      </c>
    </row>
    <row r="308" spans="1:65" s="15" customFormat="1" ht="11.25">
      <c r="B308" s="233"/>
      <c r="C308" s="234"/>
      <c r="D308" s="194" t="s">
        <v>208</v>
      </c>
      <c r="E308" s="235" t="s">
        <v>19</v>
      </c>
      <c r="F308" s="236" t="s">
        <v>326</v>
      </c>
      <c r="G308" s="234"/>
      <c r="H308" s="235" t="s">
        <v>19</v>
      </c>
      <c r="I308" s="237"/>
      <c r="J308" s="234"/>
      <c r="K308" s="234"/>
      <c r="L308" s="238"/>
      <c r="M308" s="239"/>
      <c r="N308" s="240"/>
      <c r="O308" s="240"/>
      <c r="P308" s="240"/>
      <c r="Q308" s="240"/>
      <c r="R308" s="240"/>
      <c r="S308" s="240"/>
      <c r="T308" s="241"/>
      <c r="AT308" s="242" t="s">
        <v>208</v>
      </c>
      <c r="AU308" s="242" t="s">
        <v>82</v>
      </c>
      <c r="AV308" s="15" t="s">
        <v>80</v>
      </c>
      <c r="AW308" s="15" t="s">
        <v>34</v>
      </c>
      <c r="AX308" s="15" t="s">
        <v>73</v>
      </c>
      <c r="AY308" s="242" t="s">
        <v>191</v>
      </c>
    </row>
    <row r="309" spans="1:65" s="13" customFormat="1" ht="11.25">
      <c r="B309" s="201"/>
      <c r="C309" s="202"/>
      <c r="D309" s="194" t="s">
        <v>208</v>
      </c>
      <c r="E309" s="203" t="s">
        <v>19</v>
      </c>
      <c r="F309" s="204" t="s">
        <v>476</v>
      </c>
      <c r="G309" s="202"/>
      <c r="H309" s="205">
        <v>6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208</v>
      </c>
      <c r="AU309" s="211" t="s">
        <v>82</v>
      </c>
      <c r="AV309" s="13" t="s">
        <v>82</v>
      </c>
      <c r="AW309" s="13" t="s">
        <v>34</v>
      </c>
      <c r="AX309" s="13" t="s">
        <v>73</v>
      </c>
      <c r="AY309" s="211" t="s">
        <v>191</v>
      </c>
    </row>
    <row r="310" spans="1:65" s="13" customFormat="1" ht="11.25">
      <c r="B310" s="201"/>
      <c r="C310" s="202"/>
      <c r="D310" s="194" t="s">
        <v>208</v>
      </c>
      <c r="E310" s="203" t="s">
        <v>19</v>
      </c>
      <c r="F310" s="204" t="s">
        <v>477</v>
      </c>
      <c r="G310" s="202"/>
      <c r="H310" s="205">
        <v>8.8480000000000008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208</v>
      </c>
      <c r="AU310" s="211" t="s">
        <v>82</v>
      </c>
      <c r="AV310" s="13" t="s">
        <v>82</v>
      </c>
      <c r="AW310" s="13" t="s">
        <v>34</v>
      </c>
      <c r="AX310" s="13" t="s">
        <v>73</v>
      </c>
      <c r="AY310" s="211" t="s">
        <v>191</v>
      </c>
    </row>
    <row r="311" spans="1:65" s="13" customFormat="1" ht="11.25">
      <c r="B311" s="201"/>
      <c r="C311" s="202"/>
      <c r="D311" s="194" t="s">
        <v>208</v>
      </c>
      <c r="E311" s="203" t="s">
        <v>19</v>
      </c>
      <c r="F311" s="204" t="s">
        <v>478</v>
      </c>
      <c r="G311" s="202"/>
      <c r="H311" s="205">
        <v>101.548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208</v>
      </c>
      <c r="AU311" s="211" t="s">
        <v>82</v>
      </c>
      <c r="AV311" s="13" t="s">
        <v>82</v>
      </c>
      <c r="AW311" s="13" t="s">
        <v>34</v>
      </c>
      <c r="AX311" s="13" t="s">
        <v>73</v>
      </c>
      <c r="AY311" s="211" t="s">
        <v>191</v>
      </c>
    </row>
    <row r="312" spans="1:65" s="13" customFormat="1" ht="11.25">
      <c r="B312" s="201"/>
      <c r="C312" s="202"/>
      <c r="D312" s="194" t="s">
        <v>208</v>
      </c>
      <c r="E312" s="203" t="s">
        <v>19</v>
      </c>
      <c r="F312" s="204" t="s">
        <v>479</v>
      </c>
      <c r="G312" s="202"/>
      <c r="H312" s="205">
        <v>20.242000000000001</v>
      </c>
      <c r="I312" s="206"/>
      <c r="J312" s="202"/>
      <c r="K312" s="202"/>
      <c r="L312" s="207"/>
      <c r="M312" s="208"/>
      <c r="N312" s="209"/>
      <c r="O312" s="209"/>
      <c r="P312" s="209"/>
      <c r="Q312" s="209"/>
      <c r="R312" s="209"/>
      <c r="S312" s="209"/>
      <c r="T312" s="210"/>
      <c r="AT312" s="211" t="s">
        <v>208</v>
      </c>
      <c r="AU312" s="211" t="s">
        <v>82</v>
      </c>
      <c r="AV312" s="13" t="s">
        <v>82</v>
      </c>
      <c r="AW312" s="13" t="s">
        <v>34</v>
      </c>
      <c r="AX312" s="13" t="s">
        <v>73</v>
      </c>
      <c r="AY312" s="211" t="s">
        <v>191</v>
      </c>
    </row>
    <row r="313" spans="1:65" s="14" customFormat="1" ht="11.25">
      <c r="B313" s="212"/>
      <c r="C313" s="213"/>
      <c r="D313" s="194" t="s">
        <v>208</v>
      </c>
      <c r="E313" s="214" t="s">
        <v>19</v>
      </c>
      <c r="F313" s="215" t="s">
        <v>238</v>
      </c>
      <c r="G313" s="213"/>
      <c r="H313" s="216">
        <v>136.63800000000001</v>
      </c>
      <c r="I313" s="217"/>
      <c r="J313" s="213"/>
      <c r="K313" s="213"/>
      <c r="L313" s="218"/>
      <c r="M313" s="219"/>
      <c r="N313" s="220"/>
      <c r="O313" s="220"/>
      <c r="P313" s="220"/>
      <c r="Q313" s="220"/>
      <c r="R313" s="220"/>
      <c r="S313" s="220"/>
      <c r="T313" s="221"/>
      <c r="AT313" s="222" t="s">
        <v>208</v>
      </c>
      <c r="AU313" s="222" t="s">
        <v>82</v>
      </c>
      <c r="AV313" s="14" t="s">
        <v>197</v>
      </c>
      <c r="AW313" s="14" t="s">
        <v>34</v>
      </c>
      <c r="AX313" s="14" t="s">
        <v>80</v>
      </c>
      <c r="AY313" s="222" t="s">
        <v>191</v>
      </c>
    </row>
    <row r="314" spans="1:65" s="2" customFormat="1" ht="16.5" customHeight="1">
      <c r="A314" s="37"/>
      <c r="B314" s="38"/>
      <c r="C314" s="181" t="s">
        <v>480</v>
      </c>
      <c r="D314" s="181" t="s">
        <v>193</v>
      </c>
      <c r="E314" s="182" t="s">
        <v>481</v>
      </c>
      <c r="F314" s="183" t="s">
        <v>482</v>
      </c>
      <c r="G314" s="184" t="s">
        <v>282</v>
      </c>
      <c r="H314" s="185">
        <v>387.17899999999997</v>
      </c>
      <c r="I314" s="186"/>
      <c r="J314" s="187">
        <f>ROUND(I314*H314,2)</f>
        <v>0</v>
      </c>
      <c r="K314" s="183" t="s">
        <v>203</v>
      </c>
      <c r="L314" s="42"/>
      <c r="M314" s="188" t="s">
        <v>19</v>
      </c>
      <c r="N314" s="189" t="s">
        <v>44</v>
      </c>
      <c r="O314" s="67"/>
      <c r="P314" s="190">
        <f>O314*H314</f>
        <v>0</v>
      </c>
      <c r="Q314" s="190">
        <v>0.156</v>
      </c>
      <c r="R314" s="190">
        <f>Q314*H314</f>
        <v>60.399923999999999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197</v>
      </c>
      <c r="AT314" s="192" t="s">
        <v>193</v>
      </c>
      <c r="AU314" s="192" t="s">
        <v>82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197</v>
      </c>
      <c r="BM314" s="192" t="s">
        <v>483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484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82</v>
      </c>
    </row>
    <row r="316" spans="1:65" s="2" customFormat="1" ht="11.25">
      <c r="A316" s="37"/>
      <c r="B316" s="38"/>
      <c r="C316" s="39"/>
      <c r="D316" s="199" t="s">
        <v>206</v>
      </c>
      <c r="E316" s="39"/>
      <c r="F316" s="200" t="s">
        <v>485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206</v>
      </c>
      <c r="AU316" s="20" t="s">
        <v>82</v>
      </c>
    </row>
    <row r="317" spans="1:65" s="2" customFormat="1" ht="146.25">
      <c r="A317" s="37"/>
      <c r="B317" s="38"/>
      <c r="C317" s="39"/>
      <c r="D317" s="194" t="s">
        <v>402</v>
      </c>
      <c r="E317" s="39"/>
      <c r="F317" s="243" t="s">
        <v>486</v>
      </c>
      <c r="G317" s="39"/>
      <c r="H317" s="39"/>
      <c r="I317" s="196"/>
      <c r="J317" s="39"/>
      <c r="K317" s="39"/>
      <c r="L317" s="42"/>
      <c r="M317" s="197"/>
      <c r="N317" s="198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402</v>
      </c>
      <c r="AU317" s="20" t="s">
        <v>82</v>
      </c>
    </row>
    <row r="318" spans="1:65" s="15" customFormat="1" ht="11.25">
      <c r="B318" s="233"/>
      <c r="C318" s="234"/>
      <c r="D318" s="194" t="s">
        <v>208</v>
      </c>
      <c r="E318" s="235" t="s">
        <v>19</v>
      </c>
      <c r="F318" s="236" t="s">
        <v>326</v>
      </c>
      <c r="G318" s="234"/>
      <c r="H318" s="235" t="s">
        <v>19</v>
      </c>
      <c r="I318" s="237"/>
      <c r="J318" s="234"/>
      <c r="K318" s="234"/>
      <c r="L318" s="238"/>
      <c r="M318" s="239"/>
      <c r="N318" s="240"/>
      <c r="O318" s="240"/>
      <c r="P318" s="240"/>
      <c r="Q318" s="240"/>
      <c r="R318" s="240"/>
      <c r="S318" s="240"/>
      <c r="T318" s="241"/>
      <c r="AT318" s="242" t="s">
        <v>208</v>
      </c>
      <c r="AU318" s="242" t="s">
        <v>82</v>
      </c>
      <c r="AV318" s="15" t="s">
        <v>80</v>
      </c>
      <c r="AW318" s="15" t="s">
        <v>34</v>
      </c>
      <c r="AX318" s="15" t="s">
        <v>73</v>
      </c>
      <c r="AY318" s="242" t="s">
        <v>191</v>
      </c>
    </row>
    <row r="319" spans="1:65" s="13" customFormat="1" ht="11.25">
      <c r="B319" s="201"/>
      <c r="C319" s="202"/>
      <c r="D319" s="194" t="s">
        <v>208</v>
      </c>
      <c r="E319" s="203" t="s">
        <v>19</v>
      </c>
      <c r="F319" s="204" t="s">
        <v>487</v>
      </c>
      <c r="G319" s="202"/>
      <c r="H319" s="205">
        <v>24.327999999999999</v>
      </c>
      <c r="I319" s="206"/>
      <c r="J319" s="202"/>
      <c r="K319" s="202"/>
      <c r="L319" s="207"/>
      <c r="M319" s="208"/>
      <c r="N319" s="209"/>
      <c r="O319" s="209"/>
      <c r="P319" s="209"/>
      <c r="Q319" s="209"/>
      <c r="R319" s="209"/>
      <c r="S319" s="209"/>
      <c r="T319" s="210"/>
      <c r="AT319" s="211" t="s">
        <v>208</v>
      </c>
      <c r="AU319" s="211" t="s">
        <v>82</v>
      </c>
      <c r="AV319" s="13" t="s">
        <v>82</v>
      </c>
      <c r="AW319" s="13" t="s">
        <v>34</v>
      </c>
      <c r="AX319" s="13" t="s">
        <v>73</v>
      </c>
      <c r="AY319" s="211" t="s">
        <v>191</v>
      </c>
    </row>
    <row r="320" spans="1:65" s="13" customFormat="1" ht="11.25">
      <c r="B320" s="201"/>
      <c r="C320" s="202"/>
      <c r="D320" s="194" t="s">
        <v>208</v>
      </c>
      <c r="E320" s="203" t="s">
        <v>19</v>
      </c>
      <c r="F320" s="204" t="s">
        <v>488</v>
      </c>
      <c r="G320" s="202"/>
      <c r="H320" s="205">
        <v>24.850999999999999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208</v>
      </c>
      <c r="AU320" s="211" t="s">
        <v>82</v>
      </c>
      <c r="AV320" s="13" t="s">
        <v>82</v>
      </c>
      <c r="AW320" s="13" t="s">
        <v>34</v>
      </c>
      <c r="AX320" s="13" t="s">
        <v>73</v>
      </c>
      <c r="AY320" s="211" t="s">
        <v>191</v>
      </c>
    </row>
    <row r="321" spans="1:65" s="13" customFormat="1" ht="11.25">
      <c r="B321" s="201"/>
      <c r="C321" s="202"/>
      <c r="D321" s="194" t="s">
        <v>208</v>
      </c>
      <c r="E321" s="203" t="s">
        <v>19</v>
      </c>
      <c r="F321" s="204" t="s">
        <v>489</v>
      </c>
      <c r="G321" s="202"/>
      <c r="H321" s="205">
        <v>31.423999999999999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208</v>
      </c>
      <c r="AU321" s="211" t="s">
        <v>82</v>
      </c>
      <c r="AV321" s="13" t="s">
        <v>82</v>
      </c>
      <c r="AW321" s="13" t="s">
        <v>34</v>
      </c>
      <c r="AX321" s="13" t="s">
        <v>73</v>
      </c>
      <c r="AY321" s="211" t="s">
        <v>191</v>
      </c>
    </row>
    <row r="322" spans="1:65" s="13" customFormat="1" ht="11.25">
      <c r="B322" s="201"/>
      <c r="C322" s="202"/>
      <c r="D322" s="194" t="s">
        <v>208</v>
      </c>
      <c r="E322" s="203" t="s">
        <v>19</v>
      </c>
      <c r="F322" s="204" t="s">
        <v>490</v>
      </c>
      <c r="G322" s="202"/>
      <c r="H322" s="205">
        <v>296.01600000000002</v>
      </c>
      <c r="I322" s="206"/>
      <c r="J322" s="202"/>
      <c r="K322" s="202"/>
      <c r="L322" s="207"/>
      <c r="M322" s="208"/>
      <c r="N322" s="209"/>
      <c r="O322" s="209"/>
      <c r="P322" s="209"/>
      <c r="Q322" s="209"/>
      <c r="R322" s="209"/>
      <c r="S322" s="209"/>
      <c r="T322" s="210"/>
      <c r="AT322" s="211" t="s">
        <v>208</v>
      </c>
      <c r="AU322" s="211" t="s">
        <v>82</v>
      </c>
      <c r="AV322" s="13" t="s">
        <v>82</v>
      </c>
      <c r="AW322" s="13" t="s">
        <v>34</v>
      </c>
      <c r="AX322" s="13" t="s">
        <v>73</v>
      </c>
      <c r="AY322" s="211" t="s">
        <v>191</v>
      </c>
    </row>
    <row r="323" spans="1:65" s="13" customFormat="1" ht="11.25">
      <c r="B323" s="201"/>
      <c r="C323" s="202"/>
      <c r="D323" s="194" t="s">
        <v>208</v>
      </c>
      <c r="E323" s="203" t="s">
        <v>19</v>
      </c>
      <c r="F323" s="204" t="s">
        <v>491</v>
      </c>
      <c r="G323" s="202"/>
      <c r="H323" s="205">
        <v>10.56</v>
      </c>
      <c r="I323" s="206"/>
      <c r="J323" s="202"/>
      <c r="K323" s="202"/>
      <c r="L323" s="207"/>
      <c r="M323" s="208"/>
      <c r="N323" s="209"/>
      <c r="O323" s="209"/>
      <c r="P323" s="209"/>
      <c r="Q323" s="209"/>
      <c r="R323" s="209"/>
      <c r="S323" s="209"/>
      <c r="T323" s="210"/>
      <c r="AT323" s="211" t="s">
        <v>208</v>
      </c>
      <c r="AU323" s="211" t="s">
        <v>82</v>
      </c>
      <c r="AV323" s="13" t="s">
        <v>82</v>
      </c>
      <c r="AW323" s="13" t="s">
        <v>34</v>
      </c>
      <c r="AX323" s="13" t="s">
        <v>73</v>
      </c>
      <c r="AY323" s="211" t="s">
        <v>191</v>
      </c>
    </row>
    <row r="324" spans="1:65" s="14" customFormat="1" ht="11.25">
      <c r="B324" s="212"/>
      <c r="C324" s="213"/>
      <c r="D324" s="194" t="s">
        <v>208</v>
      </c>
      <c r="E324" s="214" t="s">
        <v>19</v>
      </c>
      <c r="F324" s="215" t="s">
        <v>238</v>
      </c>
      <c r="G324" s="213"/>
      <c r="H324" s="216">
        <v>387.17900000000003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208</v>
      </c>
      <c r="AU324" s="222" t="s">
        <v>82</v>
      </c>
      <c r="AV324" s="14" t="s">
        <v>197</v>
      </c>
      <c r="AW324" s="14" t="s">
        <v>34</v>
      </c>
      <c r="AX324" s="14" t="s">
        <v>80</v>
      </c>
      <c r="AY324" s="222" t="s">
        <v>191</v>
      </c>
    </row>
    <row r="325" spans="1:65" s="2" customFormat="1" ht="24.2" customHeight="1">
      <c r="A325" s="37"/>
      <c r="B325" s="38"/>
      <c r="C325" s="181" t="s">
        <v>492</v>
      </c>
      <c r="D325" s="181" t="s">
        <v>193</v>
      </c>
      <c r="E325" s="182" t="s">
        <v>493</v>
      </c>
      <c r="F325" s="183" t="s">
        <v>494</v>
      </c>
      <c r="G325" s="184" t="s">
        <v>196</v>
      </c>
      <c r="H325" s="185">
        <v>1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5.4370035320000003</v>
      </c>
      <c r="R325" s="190">
        <f>Q325*H325</f>
        <v>5.4370035320000003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197</v>
      </c>
      <c r="AT325" s="192" t="s">
        <v>193</v>
      </c>
      <c r="AU325" s="192" t="s">
        <v>82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197</v>
      </c>
      <c r="BM325" s="192" t="s">
        <v>495</v>
      </c>
    </row>
    <row r="326" spans="1:65" s="2" customFormat="1" ht="19.5">
      <c r="A326" s="37"/>
      <c r="B326" s="38"/>
      <c r="C326" s="39"/>
      <c r="D326" s="194" t="s">
        <v>199</v>
      </c>
      <c r="E326" s="39"/>
      <c r="F326" s="195" t="s">
        <v>496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82</v>
      </c>
    </row>
    <row r="327" spans="1:65" s="13" customFormat="1" ht="11.25">
      <c r="B327" s="201"/>
      <c r="C327" s="202"/>
      <c r="D327" s="194" t="s">
        <v>208</v>
      </c>
      <c r="E327" s="203" t="s">
        <v>19</v>
      </c>
      <c r="F327" s="204" t="s">
        <v>497</v>
      </c>
      <c r="G327" s="202"/>
      <c r="H327" s="205">
        <v>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208</v>
      </c>
      <c r="AU327" s="211" t="s">
        <v>82</v>
      </c>
      <c r="AV327" s="13" t="s">
        <v>82</v>
      </c>
      <c r="AW327" s="13" t="s">
        <v>34</v>
      </c>
      <c r="AX327" s="13" t="s">
        <v>80</v>
      </c>
      <c r="AY327" s="211" t="s">
        <v>191</v>
      </c>
    </row>
    <row r="328" spans="1:65" s="12" customFormat="1" ht="22.9" customHeight="1">
      <c r="B328" s="165"/>
      <c r="C328" s="166"/>
      <c r="D328" s="167" t="s">
        <v>72</v>
      </c>
      <c r="E328" s="179" t="s">
        <v>197</v>
      </c>
      <c r="F328" s="179" t="s">
        <v>498</v>
      </c>
      <c r="G328" s="166"/>
      <c r="H328" s="166"/>
      <c r="I328" s="169"/>
      <c r="J328" s="180">
        <f>BK328</f>
        <v>0</v>
      </c>
      <c r="K328" s="166"/>
      <c r="L328" s="171"/>
      <c r="M328" s="172"/>
      <c r="N328" s="173"/>
      <c r="O328" s="173"/>
      <c r="P328" s="174">
        <f>SUM(P329:P346)</f>
        <v>0</v>
      </c>
      <c r="Q328" s="173"/>
      <c r="R328" s="174">
        <f>SUM(R329:R346)</f>
        <v>2.6115014899999998</v>
      </c>
      <c r="S328" s="173"/>
      <c r="T328" s="175">
        <f>SUM(T329:T346)</f>
        <v>0</v>
      </c>
      <c r="AR328" s="176" t="s">
        <v>80</v>
      </c>
      <c r="AT328" s="177" t="s">
        <v>72</v>
      </c>
      <c r="AU328" s="177" t="s">
        <v>80</v>
      </c>
      <c r="AY328" s="176" t="s">
        <v>191</v>
      </c>
      <c r="BK328" s="178">
        <f>SUM(BK329:BK346)</f>
        <v>0</v>
      </c>
    </row>
    <row r="329" spans="1:65" s="2" customFormat="1" ht="16.5" customHeight="1">
      <c r="A329" s="37"/>
      <c r="B329" s="38"/>
      <c r="C329" s="181" t="s">
        <v>499</v>
      </c>
      <c r="D329" s="181" t="s">
        <v>193</v>
      </c>
      <c r="E329" s="182" t="s">
        <v>500</v>
      </c>
      <c r="F329" s="183" t="s">
        <v>501</v>
      </c>
      <c r="G329" s="184" t="s">
        <v>202</v>
      </c>
      <c r="H329" s="185">
        <v>0.83699999999999997</v>
      </c>
      <c r="I329" s="186"/>
      <c r="J329" s="187">
        <f>ROUND(I329*H329,2)</f>
        <v>0</v>
      </c>
      <c r="K329" s="183" t="s">
        <v>203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2.5020099999999998</v>
      </c>
      <c r="R329" s="190">
        <f>Q329*H329</f>
        <v>2.09418237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197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197</v>
      </c>
      <c r="BM329" s="192" t="s">
        <v>502</v>
      </c>
    </row>
    <row r="330" spans="1:65" s="2" customFormat="1" ht="19.5">
      <c r="A330" s="37"/>
      <c r="B330" s="38"/>
      <c r="C330" s="39"/>
      <c r="D330" s="194" t="s">
        <v>199</v>
      </c>
      <c r="E330" s="39"/>
      <c r="F330" s="195" t="s">
        <v>503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1.25">
      <c r="A331" s="37"/>
      <c r="B331" s="38"/>
      <c r="C331" s="39"/>
      <c r="D331" s="199" t="s">
        <v>206</v>
      </c>
      <c r="E331" s="39"/>
      <c r="F331" s="200" t="s">
        <v>504</v>
      </c>
      <c r="G331" s="39"/>
      <c r="H331" s="39"/>
      <c r="I331" s="196"/>
      <c r="J331" s="39"/>
      <c r="K331" s="39"/>
      <c r="L331" s="42"/>
      <c r="M331" s="197"/>
      <c r="N331" s="198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206</v>
      </c>
      <c r="AU331" s="20" t="s">
        <v>82</v>
      </c>
    </row>
    <row r="332" spans="1:65" s="13" customFormat="1" ht="11.25">
      <c r="B332" s="201"/>
      <c r="C332" s="202"/>
      <c r="D332" s="194" t="s">
        <v>208</v>
      </c>
      <c r="E332" s="203" t="s">
        <v>19</v>
      </c>
      <c r="F332" s="204" t="s">
        <v>505</v>
      </c>
      <c r="G332" s="202"/>
      <c r="H332" s="205">
        <v>0.83699999999999997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208</v>
      </c>
      <c r="AU332" s="211" t="s">
        <v>82</v>
      </c>
      <c r="AV332" s="13" t="s">
        <v>82</v>
      </c>
      <c r="AW332" s="13" t="s">
        <v>34</v>
      </c>
      <c r="AX332" s="13" t="s">
        <v>80</v>
      </c>
      <c r="AY332" s="211" t="s">
        <v>191</v>
      </c>
    </row>
    <row r="333" spans="1:65" s="2" customFormat="1" ht="16.5" customHeight="1">
      <c r="A333" s="37"/>
      <c r="B333" s="38"/>
      <c r="C333" s="181" t="s">
        <v>506</v>
      </c>
      <c r="D333" s="181" t="s">
        <v>193</v>
      </c>
      <c r="E333" s="182" t="s">
        <v>507</v>
      </c>
      <c r="F333" s="183" t="s">
        <v>508</v>
      </c>
      <c r="G333" s="184" t="s">
        <v>282</v>
      </c>
      <c r="H333" s="185">
        <v>13.946</v>
      </c>
      <c r="I333" s="186"/>
      <c r="J333" s="187">
        <f>ROUND(I333*H333,2)</f>
        <v>0</v>
      </c>
      <c r="K333" s="183" t="s">
        <v>203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1.0529999999999999E-2</v>
      </c>
      <c r="R333" s="190">
        <f>Q333*H333</f>
        <v>0.14685137999999998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197</v>
      </c>
      <c r="AT333" s="192" t="s">
        <v>193</v>
      </c>
      <c r="AU333" s="192" t="s">
        <v>82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197</v>
      </c>
      <c r="BM333" s="192" t="s">
        <v>509</v>
      </c>
    </row>
    <row r="334" spans="1:65" s="2" customFormat="1" ht="29.25">
      <c r="A334" s="37"/>
      <c r="B334" s="38"/>
      <c r="C334" s="39"/>
      <c r="D334" s="194" t="s">
        <v>199</v>
      </c>
      <c r="E334" s="39"/>
      <c r="F334" s="195" t="s">
        <v>510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82</v>
      </c>
    </row>
    <row r="335" spans="1:65" s="2" customFormat="1" ht="11.25">
      <c r="A335" s="37"/>
      <c r="B335" s="38"/>
      <c r="C335" s="39"/>
      <c r="D335" s="199" t="s">
        <v>206</v>
      </c>
      <c r="E335" s="39"/>
      <c r="F335" s="200" t="s">
        <v>511</v>
      </c>
      <c r="G335" s="39"/>
      <c r="H335" s="39"/>
      <c r="I335" s="196"/>
      <c r="J335" s="39"/>
      <c r="K335" s="39"/>
      <c r="L335" s="42"/>
      <c r="M335" s="197"/>
      <c r="N335" s="198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206</v>
      </c>
      <c r="AU335" s="20" t="s">
        <v>82</v>
      </c>
    </row>
    <row r="336" spans="1:65" s="13" customFormat="1" ht="11.25">
      <c r="B336" s="201"/>
      <c r="C336" s="202"/>
      <c r="D336" s="194" t="s">
        <v>208</v>
      </c>
      <c r="E336" s="203" t="s">
        <v>19</v>
      </c>
      <c r="F336" s="204" t="s">
        <v>512</v>
      </c>
      <c r="G336" s="202"/>
      <c r="H336" s="205">
        <v>13.946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208</v>
      </c>
      <c r="AU336" s="211" t="s">
        <v>82</v>
      </c>
      <c r="AV336" s="13" t="s">
        <v>82</v>
      </c>
      <c r="AW336" s="13" t="s">
        <v>34</v>
      </c>
      <c r="AX336" s="13" t="s">
        <v>80</v>
      </c>
      <c r="AY336" s="211" t="s">
        <v>191</v>
      </c>
    </row>
    <row r="337" spans="1:65" s="2" customFormat="1" ht="16.5" customHeight="1">
      <c r="A337" s="37"/>
      <c r="B337" s="38"/>
      <c r="C337" s="181" t="s">
        <v>513</v>
      </c>
      <c r="D337" s="181" t="s">
        <v>193</v>
      </c>
      <c r="E337" s="182" t="s">
        <v>514</v>
      </c>
      <c r="F337" s="183" t="s">
        <v>515</v>
      </c>
      <c r="G337" s="184" t="s">
        <v>255</v>
      </c>
      <c r="H337" s="185">
        <v>0.13900000000000001</v>
      </c>
      <c r="I337" s="186"/>
      <c r="J337" s="187">
        <f>ROUND(I337*H337,2)</f>
        <v>0</v>
      </c>
      <c r="K337" s="183" t="s">
        <v>203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1.06277</v>
      </c>
      <c r="R337" s="190">
        <f>Q337*H337</f>
        <v>0.14772503000000001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197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197</v>
      </c>
      <c r="BM337" s="192" t="s">
        <v>516</v>
      </c>
    </row>
    <row r="338" spans="1:65" s="2" customFormat="1" ht="29.25">
      <c r="A338" s="37"/>
      <c r="B338" s="38"/>
      <c r="C338" s="39"/>
      <c r="D338" s="194" t="s">
        <v>199</v>
      </c>
      <c r="E338" s="39"/>
      <c r="F338" s="195" t="s">
        <v>517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1.25">
      <c r="A339" s="37"/>
      <c r="B339" s="38"/>
      <c r="C339" s="39"/>
      <c r="D339" s="199" t="s">
        <v>206</v>
      </c>
      <c r="E339" s="39"/>
      <c r="F339" s="200" t="s">
        <v>518</v>
      </c>
      <c r="G339" s="39"/>
      <c r="H339" s="39"/>
      <c r="I339" s="196"/>
      <c r="J339" s="39"/>
      <c r="K339" s="39"/>
      <c r="L339" s="42"/>
      <c r="M339" s="197"/>
      <c r="N339" s="198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206</v>
      </c>
      <c r="AU339" s="20" t="s">
        <v>82</v>
      </c>
    </row>
    <row r="340" spans="1:65" s="13" customFormat="1" ht="11.25">
      <c r="B340" s="201"/>
      <c r="C340" s="202"/>
      <c r="D340" s="194" t="s">
        <v>208</v>
      </c>
      <c r="E340" s="203" t="s">
        <v>19</v>
      </c>
      <c r="F340" s="204" t="s">
        <v>519</v>
      </c>
      <c r="G340" s="202"/>
      <c r="H340" s="205">
        <v>0.13900000000000001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208</v>
      </c>
      <c r="AU340" s="211" t="s">
        <v>82</v>
      </c>
      <c r="AV340" s="13" t="s">
        <v>82</v>
      </c>
      <c r="AW340" s="13" t="s">
        <v>34</v>
      </c>
      <c r="AX340" s="13" t="s">
        <v>80</v>
      </c>
      <c r="AY340" s="211" t="s">
        <v>191</v>
      </c>
    </row>
    <row r="341" spans="1:65" s="2" customFormat="1" ht="24.2" customHeight="1">
      <c r="A341" s="37"/>
      <c r="B341" s="38"/>
      <c r="C341" s="181" t="s">
        <v>520</v>
      </c>
      <c r="D341" s="181" t="s">
        <v>193</v>
      </c>
      <c r="E341" s="182" t="s">
        <v>521</v>
      </c>
      <c r="F341" s="183" t="s">
        <v>522</v>
      </c>
      <c r="G341" s="184" t="s">
        <v>255</v>
      </c>
      <c r="H341" s="185">
        <v>0.219</v>
      </c>
      <c r="I341" s="186"/>
      <c r="J341" s="187">
        <f>ROUND(I341*H341,2)</f>
        <v>0</v>
      </c>
      <c r="K341" s="183" t="s">
        <v>203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1.7090000000000001E-2</v>
      </c>
      <c r="R341" s="190">
        <f>Q341*H341</f>
        <v>3.7427100000000002E-3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197</v>
      </c>
      <c r="AT341" s="192" t="s">
        <v>193</v>
      </c>
      <c r="AU341" s="192" t="s">
        <v>82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197</v>
      </c>
      <c r="BM341" s="192" t="s">
        <v>523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524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82</v>
      </c>
    </row>
    <row r="343" spans="1:65" s="2" customFormat="1" ht="11.25">
      <c r="A343" s="37"/>
      <c r="B343" s="38"/>
      <c r="C343" s="39"/>
      <c r="D343" s="199" t="s">
        <v>206</v>
      </c>
      <c r="E343" s="39"/>
      <c r="F343" s="200" t="s">
        <v>525</v>
      </c>
      <c r="G343" s="39"/>
      <c r="H343" s="39"/>
      <c r="I343" s="196"/>
      <c r="J343" s="39"/>
      <c r="K343" s="39"/>
      <c r="L343" s="42"/>
      <c r="M343" s="197"/>
      <c r="N343" s="198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206</v>
      </c>
      <c r="AU343" s="20" t="s">
        <v>82</v>
      </c>
    </row>
    <row r="344" spans="1:65" s="13" customFormat="1" ht="11.25">
      <c r="B344" s="201"/>
      <c r="C344" s="202"/>
      <c r="D344" s="194" t="s">
        <v>208</v>
      </c>
      <c r="E344" s="203" t="s">
        <v>19</v>
      </c>
      <c r="F344" s="204" t="s">
        <v>526</v>
      </c>
      <c r="G344" s="202"/>
      <c r="H344" s="205">
        <v>0.219</v>
      </c>
      <c r="I344" s="206"/>
      <c r="J344" s="202"/>
      <c r="K344" s="202"/>
      <c r="L344" s="207"/>
      <c r="M344" s="208"/>
      <c r="N344" s="209"/>
      <c r="O344" s="209"/>
      <c r="P344" s="209"/>
      <c r="Q344" s="209"/>
      <c r="R344" s="209"/>
      <c r="S344" s="209"/>
      <c r="T344" s="210"/>
      <c r="AT344" s="211" t="s">
        <v>208</v>
      </c>
      <c r="AU344" s="211" t="s">
        <v>82</v>
      </c>
      <c r="AV344" s="13" t="s">
        <v>82</v>
      </c>
      <c r="AW344" s="13" t="s">
        <v>34</v>
      </c>
      <c r="AX344" s="13" t="s">
        <v>80</v>
      </c>
      <c r="AY344" s="211" t="s">
        <v>191</v>
      </c>
    </row>
    <row r="345" spans="1:65" s="2" customFormat="1" ht="16.5" customHeight="1">
      <c r="A345" s="37"/>
      <c r="B345" s="38"/>
      <c r="C345" s="223" t="s">
        <v>527</v>
      </c>
      <c r="D345" s="223" t="s">
        <v>273</v>
      </c>
      <c r="E345" s="224" t="s">
        <v>528</v>
      </c>
      <c r="F345" s="225" t="s">
        <v>529</v>
      </c>
      <c r="G345" s="226" t="s">
        <v>255</v>
      </c>
      <c r="H345" s="227">
        <v>0.219</v>
      </c>
      <c r="I345" s="228"/>
      <c r="J345" s="229">
        <f>ROUND(I345*H345,2)</f>
        <v>0</v>
      </c>
      <c r="K345" s="225" t="s">
        <v>203</v>
      </c>
      <c r="L345" s="230"/>
      <c r="M345" s="231" t="s">
        <v>19</v>
      </c>
      <c r="N345" s="232" t="s">
        <v>44</v>
      </c>
      <c r="O345" s="67"/>
      <c r="P345" s="190">
        <f>O345*H345</f>
        <v>0</v>
      </c>
      <c r="Q345" s="190">
        <v>1</v>
      </c>
      <c r="R345" s="190">
        <f>Q345*H345</f>
        <v>0.219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239</v>
      </c>
      <c r="AT345" s="192" t="s">
        <v>273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197</v>
      </c>
      <c r="BM345" s="192" t="s">
        <v>530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529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12" customFormat="1" ht="22.9" customHeight="1">
      <c r="B347" s="165"/>
      <c r="C347" s="166"/>
      <c r="D347" s="167" t="s">
        <v>72</v>
      </c>
      <c r="E347" s="179" t="s">
        <v>223</v>
      </c>
      <c r="F347" s="179" t="s">
        <v>531</v>
      </c>
      <c r="G347" s="166"/>
      <c r="H347" s="166"/>
      <c r="I347" s="169"/>
      <c r="J347" s="180">
        <f>BK347</f>
        <v>0</v>
      </c>
      <c r="K347" s="166"/>
      <c r="L347" s="171"/>
      <c r="M347" s="172"/>
      <c r="N347" s="173"/>
      <c r="O347" s="173"/>
      <c r="P347" s="174">
        <f>SUM(P348:P734)</f>
        <v>0</v>
      </c>
      <c r="Q347" s="173"/>
      <c r="R347" s="174">
        <f>SUM(R348:R734)</f>
        <v>1014.4174575200002</v>
      </c>
      <c r="S347" s="173"/>
      <c r="T347" s="175">
        <f>SUM(T348:T734)</f>
        <v>9.3401000000000009E-4</v>
      </c>
      <c r="AR347" s="176" t="s">
        <v>80</v>
      </c>
      <c r="AT347" s="177" t="s">
        <v>72</v>
      </c>
      <c r="AU347" s="177" t="s">
        <v>80</v>
      </c>
      <c r="AY347" s="176" t="s">
        <v>191</v>
      </c>
      <c r="BK347" s="178">
        <f>SUM(BK348:BK734)</f>
        <v>0</v>
      </c>
    </row>
    <row r="348" spans="1:65" s="2" customFormat="1" ht="16.5" customHeight="1">
      <c r="A348" s="37"/>
      <c r="B348" s="38"/>
      <c r="C348" s="181" t="s">
        <v>532</v>
      </c>
      <c r="D348" s="181" t="s">
        <v>193</v>
      </c>
      <c r="E348" s="182" t="s">
        <v>533</v>
      </c>
      <c r="F348" s="183" t="s">
        <v>534</v>
      </c>
      <c r="G348" s="184" t="s">
        <v>282</v>
      </c>
      <c r="H348" s="185">
        <v>535.12900000000002</v>
      </c>
      <c r="I348" s="186"/>
      <c r="J348" s="187">
        <f>ROUND(I348*H348,2)</f>
        <v>0</v>
      </c>
      <c r="K348" s="183" t="s">
        <v>19</v>
      </c>
      <c r="L348" s="42"/>
      <c r="M348" s="188" t="s">
        <v>19</v>
      </c>
      <c r="N348" s="189" t="s">
        <v>44</v>
      </c>
      <c r="O348" s="67"/>
      <c r="P348" s="190">
        <f>O348*H348</f>
        <v>0</v>
      </c>
      <c r="Q348" s="190">
        <v>2.5999999999999998E-4</v>
      </c>
      <c r="R348" s="190">
        <f>Q348*H348</f>
        <v>0.13913354</v>
      </c>
      <c r="S348" s="190">
        <v>0</v>
      </c>
      <c r="T348" s="191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2" t="s">
        <v>197</v>
      </c>
      <c r="AT348" s="192" t="s">
        <v>193</v>
      </c>
      <c r="AU348" s="192" t="s">
        <v>82</v>
      </c>
      <c r="AY348" s="20" t="s">
        <v>191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0" t="s">
        <v>80</v>
      </c>
      <c r="BK348" s="193">
        <f>ROUND(I348*H348,2)</f>
        <v>0</v>
      </c>
      <c r="BL348" s="20" t="s">
        <v>197</v>
      </c>
      <c r="BM348" s="192" t="s">
        <v>535</v>
      </c>
    </row>
    <row r="349" spans="1:65" s="2" customFormat="1" ht="11.25">
      <c r="A349" s="37"/>
      <c r="B349" s="38"/>
      <c r="C349" s="39"/>
      <c r="D349" s="194" t="s">
        <v>199</v>
      </c>
      <c r="E349" s="39"/>
      <c r="F349" s="195" t="s">
        <v>536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199</v>
      </c>
      <c r="AU349" s="20" t="s">
        <v>82</v>
      </c>
    </row>
    <row r="350" spans="1:65" s="13" customFormat="1" ht="11.25">
      <c r="B350" s="201"/>
      <c r="C350" s="202"/>
      <c r="D350" s="194" t="s">
        <v>208</v>
      </c>
      <c r="E350" s="203" t="s">
        <v>19</v>
      </c>
      <c r="F350" s="204" t="s">
        <v>537</v>
      </c>
      <c r="G350" s="202"/>
      <c r="H350" s="205">
        <v>118.149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208</v>
      </c>
      <c r="AU350" s="211" t="s">
        <v>82</v>
      </c>
      <c r="AV350" s="13" t="s">
        <v>82</v>
      </c>
      <c r="AW350" s="13" t="s">
        <v>34</v>
      </c>
      <c r="AX350" s="13" t="s">
        <v>73</v>
      </c>
      <c r="AY350" s="211" t="s">
        <v>191</v>
      </c>
    </row>
    <row r="351" spans="1:65" s="13" customFormat="1" ht="11.25">
      <c r="B351" s="201"/>
      <c r="C351" s="202"/>
      <c r="D351" s="194" t="s">
        <v>208</v>
      </c>
      <c r="E351" s="203" t="s">
        <v>19</v>
      </c>
      <c r="F351" s="204" t="s">
        <v>538</v>
      </c>
      <c r="G351" s="202"/>
      <c r="H351" s="205">
        <v>416.98</v>
      </c>
      <c r="I351" s="206"/>
      <c r="J351" s="202"/>
      <c r="K351" s="202"/>
      <c r="L351" s="207"/>
      <c r="M351" s="208"/>
      <c r="N351" s="209"/>
      <c r="O351" s="209"/>
      <c r="P351" s="209"/>
      <c r="Q351" s="209"/>
      <c r="R351" s="209"/>
      <c r="S351" s="209"/>
      <c r="T351" s="210"/>
      <c r="AT351" s="211" t="s">
        <v>208</v>
      </c>
      <c r="AU351" s="211" t="s">
        <v>82</v>
      </c>
      <c r="AV351" s="13" t="s">
        <v>82</v>
      </c>
      <c r="AW351" s="13" t="s">
        <v>34</v>
      </c>
      <c r="AX351" s="13" t="s">
        <v>73</v>
      </c>
      <c r="AY351" s="211" t="s">
        <v>191</v>
      </c>
    </row>
    <row r="352" spans="1:65" s="14" customFormat="1" ht="11.25">
      <c r="B352" s="212"/>
      <c r="C352" s="213"/>
      <c r="D352" s="194" t="s">
        <v>208</v>
      </c>
      <c r="E352" s="214" t="s">
        <v>19</v>
      </c>
      <c r="F352" s="215" t="s">
        <v>238</v>
      </c>
      <c r="G352" s="213"/>
      <c r="H352" s="216">
        <v>535.12900000000002</v>
      </c>
      <c r="I352" s="217"/>
      <c r="J352" s="213"/>
      <c r="K352" s="213"/>
      <c r="L352" s="218"/>
      <c r="M352" s="219"/>
      <c r="N352" s="220"/>
      <c r="O352" s="220"/>
      <c r="P352" s="220"/>
      <c r="Q352" s="220"/>
      <c r="R352" s="220"/>
      <c r="S352" s="220"/>
      <c r="T352" s="221"/>
      <c r="AT352" s="222" t="s">
        <v>208</v>
      </c>
      <c r="AU352" s="222" t="s">
        <v>82</v>
      </c>
      <c r="AV352" s="14" t="s">
        <v>197</v>
      </c>
      <c r="AW352" s="14" t="s">
        <v>34</v>
      </c>
      <c r="AX352" s="14" t="s">
        <v>80</v>
      </c>
      <c r="AY352" s="222" t="s">
        <v>191</v>
      </c>
    </row>
    <row r="353" spans="1:65" s="2" customFormat="1" ht="16.5" customHeight="1">
      <c r="A353" s="37"/>
      <c r="B353" s="38"/>
      <c r="C353" s="181" t="s">
        <v>539</v>
      </c>
      <c r="D353" s="181" t="s">
        <v>193</v>
      </c>
      <c r="E353" s="182" t="s">
        <v>540</v>
      </c>
      <c r="F353" s="183" t="s">
        <v>541</v>
      </c>
      <c r="G353" s="184" t="s">
        <v>282</v>
      </c>
      <c r="H353" s="185">
        <v>45.674999999999997</v>
      </c>
      <c r="I353" s="186"/>
      <c r="J353" s="187">
        <f>ROUND(I353*H353,2)</f>
        <v>0</v>
      </c>
      <c r="K353" s="183" t="s">
        <v>203</v>
      </c>
      <c r="L353" s="42"/>
      <c r="M353" s="188" t="s">
        <v>19</v>
      </c>
      <c r="N353" s="189" t="s">
        <v>44</v>
      </c>
      <c r="O353" s="67"/>
      <c r="P353" s="190">
        <f>O353*H353</f>
        <v>0</v>
      </c>
      <c r="Q353" s="190">
        <v>4.3800000000000002E-3</v>
      </c>
      <c r="R353" s="190">
        <f>Q353*H353</f>
        <v>0.2000565</v>
      </c>
      <c r="S353" s="190">
        <v>0</v>
      </c>
      <c r="T353" s="191">
        <f>S353*H353</f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2" t="s">
        <v>197</v>
      </c>
      <c r="AT353" s="192" t="s">
        <v>193</v>
      </c>
      <c r="AU353" s="192" t="s">
        <v>82</v>
      </c>
      <c r="AY353" s="20" t="s">
        <v>191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0" t="s">
        <v>80</v>
      </c>
      <c r="BK353" s="193">
        <f>ROUND(I353*H353,2)</f>
        <v>0</v>
      </c>
      <c r="BL353" s="20" t="s">
        <v>197</v>
      </c>
      <c r="BM353" s="192" t="s">
        <v>542</v>
      </c>
    </row>
    <row r="354" spans="1:65" s="2" customFormat="1" ht="11.25">
      <c r="A354" s="37"/>
      <c r="B354" s="38"/>
      <c r="C354" s="39"/>
      <c r="D354" s="194" t="s">
        <v>199</v>
      </c>
      <c r="E354" s="39"/>
      <c r="F354" s="195" t="s">
        <v>543</v>
      </c>
      <c r="G354" s="39"/>
      <c r="H354" s="39"/>
      <c r="I354" s="196"/>
      <c r="J354" s="39"/>
      <c r="K354" s="39"/>
      <c r="L354" s="42"/>
      <c r="M354" s="197"/>
      <c r="N354" s="198"/>
      <c r="O354" s="67"/>
      <c r="P354" s="67"/>
      <c r="Q354" s="67"/>
      <c r="R354" s="67"/>
      <c r="S354" s="67"/>
      <c r="T354" s="68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T354" s="20" t="s">
        <v>199</v>
      </c>
      <c r="AU354" s="20" t="s">
        <v>82</v>
      </c>
    </row>
    <row r="355" spans="1:65" s="2" customFormat="1" ht="11.25">
      <c r="A355" s="37"/>
      <c r="B355" s="38"/>
      <c r="C355" s="39"/>
      <c r="D355" s="199" t="s">
        <v>206</v>
      </c>
      <c r="E355" s="39"/>
      <c r="F355" s="200" t="s">
        <v>544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206</v>
      </c>
      <c r="AU355" s="20" t="s">
        <v>82</v>
      </c>
    </row>
    <row r="356" spans="1:65" s="13" customFormat="1" ht="11.25">
      <c r="B356" s="201"/>
      <c r="C356" s="202"/>
      <c r="D356" s="194" t="s">
        <v>208</v>
      </c>
      <c r="E356" s="203" t="s">
        <v>19</v>
      </c>
      <c r="F356" s="204" t="s">
        <v>545</v>
      </c>
      <c r="G356" s="202"/>
      <c r="H356" s="205">
        <v>45.674999999999997</v>
      </c>
      <c r="I356" s="206"/>
      <c r="J356" s="202"/>
      <c r="K356" s="202"/>
      <c r="L356" s="207"/>
      <c r="M356" s="208"/>
      <c r="N356" s="209"/>
      <c r="O356" s="209"/>
      <c r="P356" s="209"/>
      <c r="Q356" s="209"/>
      <c r="R356" s="209"/>
      <c r="S356" s="209"/>
      <c r="T356" s="210"/>
      <c r="AT356" s="211" t="s">
        <v>208</v>
      </c>
      <c r="AU356" s="211" t="s">
        <v>82</v>
      </c>
      <c r="AV356" s="13" t="s">
        <v>82</v>
      </c>
      <c r="AW356" s="13" t="s">
        <v>34</v>
      </c>
      <c r="AX356" s="13" t="s">
        <v>80</v>
      </c>
      <c r="AY356" s="211" t="s">
        <v>191</v>
      </c>
    </row>
    <row r="357" spans="1:65" s="2" customFormat="1" ht="16.5" customHeight="1">
      <c r="A357" s="37"/>
      <c r="B357" s="38"/>
      <c r="C357" s="181" t="s">
        <v>546</v>
      </c>
      <c r="D357" s="181" t="s">
        <v>193</v>
      </c>
      <c r="E357" s="182" t="s">
        <v>547</v>
      </c>
      <c r="F357" s="183" t="s">
        <v>548</v>
      </c>
      <c r="G357" s="184" t="s">
        <v>282</v>
      </c>
      <c r="H357" s="185">
        <v>386.95</v>
      </c>
      <c r="I357" s="186"/>
      <c r="J357" s="187">
        <f>ROUND(I357*H357,2)</f>
        <v>0</v>
      </c>
      <c r="K357" s="183" t="s">
        <v>19</v>
      </c>
      <c r="L357" s="42"/>
      <c r="M357" s="188" t="s">
        <v>19</v>
      </c>
      <c r="N357" s="189" t="s">
        <v>44</v>
      </c>
      <c r="O357" s="67"/>
      <c r="P357" s="190">
        <f>O357*H357</f>
        <v>0</v>
      </c>
      <c r="Q357" s="190">
        <v>8.0000000000000002E-3</v>
      </c>
      <c r="R357" s="190">
        <f>Q357*H357</f>
        <v>3.0956000000000001</v>
      </c>
      <c r="S357" s="190">
        <v>0</v>
      </c>
      <c r="T357" s="191">
        <f>S357*H357</f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2" t="s">
        <v>197</v>
      </c>
      <c r="AT357" s="192" t="s">
        <v>193</v>
      </c>
      <c r="AU357" s="192" t="s">
        <v>82</v>
      </c>
      <c r="AY357" s="20" t="s">
        <v>191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0" t="s">
        <v>80</v>
      </c>
      <c r="BK357" s="193">
        <f>ROUND(I357*H357,2)</f>
        <v>0</v>
      </c>
      <c r="BL357" s="20" t="s">
        <v>197</v>
      </c>
      <c r="BM357" s="192" t="s">
        <v>549</v>
      </c>
    </row>
    <row r="358" spans="1:65" s="2" customFormat="1" ht="11.25">
      <c r="A358" s="37"/>
      <c r="B358" s="38"/>
      <c r="C358" s="39"/>
      <c r="D358" s="194" t="s">
        <v>199</v>
      </c>
      <c r="E358" s="39"/>
      <c r="F358" s="195" t="s">
        <v>548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199</v>
      </c>
      <c r="AU358" s="20" t="s">
        <v>82</v>
      </c>
    </row>
    <row r="359" spans="1:65" s="13" customFormat="1" ht="11.25">
      <c r="B359" s="201"/>
      <c r="C359" s="202"/>
      <c r="D359" s="194" t="s">
        <v>208</v>
      </c>
      <c r="E359" s="203" t="s">
        <v>19</v>
      </c>
      <c r="F359" s="204" t="s">
        <v>550</v>
      </c>
      <c r="G359" s="202"/>
      <c r="H359" s="205">
        <v>386.95</v>
      </c>
      <c r="I359" s="206"/>
      <c r="J359" s="202"/>
      <c r="K359" s="202"/>
      <c r="L359" s="207"/>
      <c r="M359" s="208"/>
      <c r="N359" s="209"/>
      <c r="O359" s="209"/>
      <c r="P359" s="209"/>
      <c r="Q359" s="209"/>
      <c r="R359" s="209"/>
      <c r="S359" s="209"/>
      <c r="T359" s="210"/>
      <c r="AT359" s="211" t="s">
        <v>208</v>
      </c>
      <c r="AU359" s="211" t="s">
        <v>82</v>
      </c>
      <c r="AV359" s="13" t="s">
        <v>82</v>
      </c>
      <c r="AW359" s="13" t="s">
        <v>34</v>
      </c>
      <c r="AX359" s="13" t="s">
        <v>80</v>
      </c>
      <c r="AY359" s="211" t="s">
        <v>191</v>
      </c>
    </row>
    <row r="360" spans="1:65" s="2" customFormat="1" ht="16.5" customHeight="1">
      <c r="A360" s="37"/>
      <c r="B360" s="38"/>
      <c r="C360" s="181" t="s">
        <v>551</v>
      </c>
      <c r="D360" s="181" t="s">
        <v>193</v>
      </c>
      <c r="E360" s="182" t="s">
        <v>552</v>
      </c>
      <c r="F360" s="183" t="s">
        <v>553</v>
      </c>
      <c r="G360" s="184" t="s">
        <v>282</v>
      </c>
      <c r="H360" s="185">
        <v>2608.4740000000002</v>
      </c>
      <c r="I360" s="186"/>
      <c r="J360" s="187">
        <f>ROUND(I360*H360,2)</f>
        <v>0</v>
      </c>
      <c r="K360" s="183" t="s">
        <v>19</v>
      </c>
      <c r="L360" s="42"/>
      <c r="M360" s="188" t="s">
        <v>19</v>
      </c>
      <c r="N360" s="189" t="s">
        <v>44</v>
      </c>
      <c r="O360" s="67"/>
      <c r="P360" s="190">
        <f>O360*H360</f>
        <v>0</v>
      </c>
      <c r="Q360" s="190">
        <v>8.0000000000000002E-3</v>
      </c>
      <c r="R360" s="190">
        <f>Q360*H360</f>
        <v>20.867792000000001</v>
      </c>
      <c r="S360" s="190">
        <v>0</v>
      </c>
      <c r="T360" s="191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2" t="s">
        <v>197</v>
      </c>
      <c r="AT360" s="192" t="s">
        <v>193</v>
      </c>
      <c r="AU360" s="192" t="s">
        <v>82</v>
      </c>
      <c r="AY360" s="20" t="s">
        <v>191</v>
      </c>
      <c r="BE360" s="193">
        <f>IF(N360="základní",J360,0)</f>
        <v>0</v>
      </c>
      <c r="BF360" s="193">
        <f>IF(N360="snížená",J360,0)</f>
        <v>0</v>
      </c>
      <c r="BG360" s="193">
        <f>IF(N360="zákl. přenesená",J360,0)</f>
        <v>0</v>
      </c>
      <c r="BH360" s="193">
        <f>IF(N360="sníž. přenesená",J360,0)</f>
        <v>0</v>
      </c>
      <c r="BI360" s="193">
        <f>IF(N360="nulová",J360,0)</f>
        <v>0</v>
      </c>
      <c r="BJ360" s="20" t="s">
        <v>80</v>
      </c>
      <c r="BK360" s="193">
        <f>ROUND(I360*H360,2)</f>
        <v>0</v>
      </c>
      <c r="BL360" s="20" t="s">
        <v>197</v>
      </c>
      <c r="BM360" s="192" t="s">
        <v>554</v>
      </c>
    </row>
    <row r="361" spans="1:65" s="2" customFormat="1" ht="11.25">
      <c r="A361" s="37"/>
      <c r="B361" s="38"/>
      <c r="C361" s="39"/>
      <c r="D361" s="194" t="s">
        <v>199</v>
      </c>
      <c r="E361" s="39"/>
      <c r="F361" s="195" t="s">
        <v>553</v>
      </c>
      <c r="G361" s="39"/>
      <c r="H361" s="39"/>
      <c r="I361" s="196"/>
      <c r="J361" s="39"/>
      <c r="K361" s="39"/>
      <c r="L361" s="42"/>
      <c r="M361" s="197"/>
      <c r="N361" s="198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199</v>
      </c>
      <c r="AU361" s="20" t="s">
        <v>82</v>
      </c>
    </row>
    <row r="362" spans="1:65" s="15" customFormat="1" ht="11.25">
      <c r="B362" s="233"/>
      <c r="C362" s="234"/>
      <c r="D362" s="194" t="s">
        <v>208</v>
      </c>
      <c r="E362" s="235" t="s">
        <v>19</v>
      </c>
      <c r="F362" s="236" t="s">
        <v>555</v>
      </c>
      <c r="G362" s="234"/>
      <c r="H362" s="235" t="s">
        <v>19</v>
      </c>
      <c r="I362" s="237"/>
      <c r="J362" s="234"/>
      <c r="K362" s="234"/>
      <c r="L362" s="238"/>
      <c r="M362" s="239"/>
      <c r="N362" s="240"/>
      <c r="O362" s="240"/>
      <c r="P362" s="240"/>
      <c r="Q362" s="240"/>
      <c r="R362" s="240"/>
      <c r="S362" s="240"/>
      <c r="T362" s="241"/>
      <c r="AT362" s="242" t="s">
        <v>208</v>
      </c>
      <c r="AU362" s="242" t="s">
        <v>82</v>
      </c>
      <c r="AV362" s="15" t="s">
        <v>80</v>
      </c>
      <c r="AW362" s="15" t="s">
        <v>34</v>
      </c>
      <c r="AX362" s="15" t="s">
        <v>73</v>
      </c>
      <c r="AY362" s="242" t="s">
        <v>191</v>
      </c>
    </row>
    <row r="363" spans="1:65" s="13" customFormat="1" ht="11.25">
      <c r="B363" s="201"/>
      <c r="C363" s="202"/>
      <c r="D363" s="194" t="s">
        <v>208</v>
      </c>
      <c r="E363" s="203" t="s">
        <v>19</v>
      </c>
      <c r="F363" s="204" t="s">
        <v>556</v>
      </c>
      <c r="G363" s="202"/>
      <c r="H363" s="205">
        <v>51.798999999999999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208</v>
      </c>
      <c r="AU363" s="211" t="s">
        <v>82</v>
      </c>
      <c r="AV363" s="13" t="s">
        <v>82</v>
      </c>
      <c r="AW363" s="13" t="s">
        <v>34</v>
      </c>
      <c r="AX363" s="13" t="s">
        <v>73</v>
      </c>
      <c r="AY363" s="211" t="s">
        <v>191</v>
      </c>
    </row>
    <row r="364" spans="1:65" s="13" customFormat="1" ht="11.25">
      <c r="B364" s="201"/>
      <c r="C364" s="202"/>
      <c r="D364" s="194" t="s">
        <v>208</v>
      </c>
      <c r="E364" s="203" t="s">
        <v>19</v>
      </c>
      <c r="F364" s="204" t="s">
        <v>557</v>
      </c>
      <c r="G364" s="202"/>
      <c r="H364" s="205">
        <v>53.624000000000002</v>
      </c>
      <c r="I364" s="206"/>
      <c r="J364" s="202"/>
      <c r="K364" s="202"/>
      <c r="L364" s="207"/>
      <c r="M364" s="208"/>
      <c r="N364" s="209"/>
      <c r="O364" s="209"/>
      <c r="P364" s="209"/>
      <c r="Q364" s="209"/>
      <c r="R364" s="209"/>
      <c r="S364" s="209"/>
      <c r="T364" s="210"/>
      <c r="AT364" s="211" t="s">
        <v>208</v>
      </c>
      <c r="AU364" s="211" t="s">
        <v>82</v>
      </c>
      <c r="AV364" s="13" t="s">
        <v>82</v>
      </c>
      <c r="AW364" s="13" t="s">
        <v>34</v>
      </c>
      <c r="AX364" s="13" t="s">
        <v>73</v>
      </c>
      <c r="AY364" s="211" t="s">
        <v>191</v>
      </c>
    </row>
    <row r="365" spans="1:65" s="13" customFormat="1" ht="11.25">
      <c r="B365" s="201"/>
      <c r="C365" s="202"/>
      <c r="D365" s="194" t="s">
        <v>208</v>
      </c>
      <c r="E365" s="203" t="s">
        <v>19</v>
      </c>
      <c r="F365" s="204" t="s">
        <v>558</v>
      </c>
      <c r="G365" s="202"/>
      <c r="H365" s="205">
        <v>76.015000000000001</v>
      </c>
      <c r="I365" s="206"/>
      <c r="J365" s="202"/>
      <c r="K365" s="202"/>
      <c r="L365" s="207"/>
      <c r="M365" s="208"/>
      <c r="N365" s="209"/>
      <c r="O365" s="209"/>
      <c r="P365" s="209"/>
      <c r="Q365" s="209"/>
      <c r="R365" s="209"/>
      <c r="S365" s="209"/>
      <c r="T365" s="210"/>
      <c r="AT365" s="211" t="s">
        <v>208</v>
      </c>
      <c r="AU365" s="211" t="s">
        <v>82</v>
      </c>
      <c r="AV365" s="13" t="s">
        <v>82</v>
      </c>
      <c r="AW365" s="13" t="s">
        <v>34</v>
      </c>
      <c r="AX365" s="13" t="s">
        <v>73</v>
      </c>
      <c r="AY365" s="211" t="s">
        <v>191</v>
      </c>
    </row>
    <row r="366" spans="1:65" s="13" customFormat="1" ht="11.25">
      <c r="B366" s="201"/>
      <c r="C366" s="202"/>
      <c r="D366" s="194" t="s">
        <v>208</v>
      </c>
      <c r="E366" s="203" t="s">
        <v>19</v>
      </c>
      <c r="F366" s="204" t="s">
        <v>559</v>
      </c>
      <c r="G366" s="202"/>
      <c r="H366" s="205">
        <v>61.523000000000003</v>
      </c>
      <c r="I366" s="206"/>
      <c r="J366" s="202"/>
      <c r="K366" s="202"/>
      <c r="L366" s="207"/>
      <c r="M366" s="208"/>
      <c r="N366" s="209"/>
      <c r="O366" s="209"/>
      <c r="P366" s="209"/>
      <c r="Q366" s="209"/>
      <c r="R366" s="209"/>
      <c r="S366" s="209"/>
      <c r="T366" s="210"/>
      <c r="AT366" s="211" t="s">
        <v>208</v>
      </c>
      <c r="AU366" s="211" t="s">
        <v>82</v>
      </c>
      <c r="AV366" s="13" t="s">
        <v>82</v>
      </c>
      <c r="AW366" s="13" t="s">
        <v>34</v>
      </c>
      <c r="AX366" s="13" t="s">
        <v>73</v>
      </c>
      <c r="AY366" s="211" t="s">
        <v>191</v>
      </c>
    </row>
    <row r="367" spans="1:65" s="13" customFormat="1" ht="11.25">
      <c r="B367" s="201"/>
      <c r="C367" s="202"/>
      <c r="D367" s="194" t="s">
        <v>208</v>
      </c>
      <c r="E367" s="203" t="s">
        <v>19</v>
      </c>
      <c r="F367" s="204" t="s">
        <v>560</v>
      </c>
      <c r="G367" s="202"/>
      <c r="H367" s="205">
        <v>193.41800000000001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208</v>
      </c>
      <c r="AU367" s="211" t="s">
        <v>82</v>
      </c>
      <c r="AV367" s="13" t="s">
        <v>82</v>
      </c>
      <c r="AW367" s="13" t="s">
        <v>34</v>
      </c>
      <c r="AX367" s="13" t="s">
        <v>73</v>
      </c>
      <c r="AY367" s="211" t="s">
        <v>191</v>
      </c>
    </row>
    <row r="368" spans="1:65" s="13" customFormat="1" ht="11.25">
      <c r="B368" s="201"/>
      <c r="C368" s="202"/>
      <c r="D368" s="194" t="s">
        <v>208</v>
      </c>
      <c r="E368" s="203" t="s">
        <v>19</v>
      </c>
      <c r="F368" s="204" t="s">
        <v>561</v>
      </c>
      <c r="G368" s="202"/>
      <c r="H368" s="205">
        <v>83.736999999999995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208</v>
      </c>
      <c r="AU368" s="211" t="s">
        <v>82</v>
      </c>
      <c r="AV368" s="13" t="s">
        <v>82</v>
      </c>
      <c r="AW368" s="13" t="s">
        <v>34</v>
      </c>
      <c r="AX368" s="13" t="s">
        <v>73</v>
      </c>
      <c r="AY368" s="211" t="s">
        <v>191</v>
      </c>
    </row>
    <row r="369" spans="2:51" s="13" customFormat="1" ht="11.25">
      <c r="B369" s="201"/>
      <c r="C369" s="202"/>
      <c r="D369" s="194" t="s">
        <v>208</v>
      </c>
      <c r="E369" s="203" t="s">
        <v>19</v>
      </c>
      <c r="F369" s="204" t="s">
        <v>562</v>
      </c>
      <c r="G369" s="202"/>
      <c r="H369" s="205">
        <v>44.616999999999997</v>
      </c>
      <c r="I369" s="206"/>
      <c r="J369" s="202"/>
      <c r="K369" s="202"/>
      <c r="L369" s="207"/>
      <c r="M369" s="208"/>
      <c r="N369" s="209"/>
      <c r="O369" s="209"/>
      <c r="P369" s="209"/>
      <c r="Q369" s="209"/>
      <c r="R369" s="209"/>
      <c r="S369" s="209"/>
      <c r="T369" s="210"/>
      <c r="AT369" s="211" t="s">
        <v>208</v>
      </c>
      <c r="AU369" s="211" t="s">
        <v>82</v>
      </c>
      <c r="AV369" s="13" t="s">
        <v>82</v>
      </c>
      <c r="AW369" s="13" t="s">
        <v>34</v>
      </c>
      <c r="AX369" s="13" t="s">
        <v>73</v>
      </c>
      <c r="AY369" s="211" t="s">
        <v>191</v>
      </c>
    </row>
    <row r="370" spans="2:51" s="13" customFormat="1" ht="11.25">
      <c r="B370" s="201"/>
      <c r="C370" s="202"/>
      <c r="D370" s="194" t="s">
        <v>208</v>
      </c>
      <c r="E370" s="203" t="s">
        <v>19</v>
      </c>
      <c r="F370" s="204" t="s">
        <v>563</v>
      </c>
      <c r="G370" s="202"/>
      <c r="H370" s="205">
        <v>38.9</v>
      </c>
      <c r="I370" s="206"/>
      <c r="J370" s="202"/>
      <c r="K370" s="202"/>
      <c r="L370" s="207"/>
      <c r="M370" s="208"/>
      <c r="N370" s="209"/>
      <c r="O370" s="209"/>
      <c r="P370" s="209"/>
      <c r="Q370" s="209"/>
      <c r="R370" s="209"/>
      <c r="S370" s="209"/>
      <c r="T370" s="210"/>
      <c r="AT370" s="211" t="s">
        <v>208</v>
      </c>
      <c r="AU370" s="211" t="s">
        <v>82</v>
      </c>
      <c r="AV370" s="13" t="s">
        <v>82</v>
      </c>
      <c r="AW370" s="13" t="s">
        <v>34</v>
      </c>
      <c r="AX370" s="13" t="s">
        <v>73</v>
      </c>
      <c r="AY370" s="211" t="s">
        <v>191</v>
      </c>
    </row>
    <row r="371" spans="2:51" s="13" customFormat="1" ht="11.25">
      <c r="B371" s="201"/>
      <c r="C371" s="202"/>
      <c r="D371" s="194" t="s">
        <v>208</v>
      </c>
      <c r="E371" s="203" t="s">
        <v>19</v>
      </c>
      <c r="F371" s="204" t="s">
        <v>564</v>
      </c>
      <c r="G371" s="202"/>
      <c r="H371" s="205">
        <v>37.088000000000001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208</v>
      </c>
      <c r="AU371" s="211" t="s">
        <v>82</v>
      </c>
      <c r="AV371" s="13" t="s">
        <v>82</v>
      </c>
      <c r="AW371" s="13" t="s">
        <v>34</v>
      </c>
      <c r="AX371" s="13" t="s">
        <v>73</v>
      </c>
      <c r="AY371" s="211" t="s">
        <v>191</v>
      </c>
    </row>
    <row r="372" spans="2:51" s="13" customFormat="1" ht="11.25">
      <c r="B372" s="201"/>
      <c r="C372" s="202"/>
      <c r="D372" s="194" t="s">
        <v>208</v>
      </c>
      <c r="E372" s="203" t="s">
        <v>19</v>
      </c>
      <c r="F372" s="204" t="s">
        <v>565</v>
      </c>
      <c r="G372" s="202"/>
      <c r="H372" s="205">
        <v>42.374000000000002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208</v>
      </c>
      <c r="AU372" s="211" t="s">
        <v>82</v>
      </c>
      <c r="AV372" s="13" t="s">
        <v>82</v>
      </c>
      <c r="AW372" s="13" t="s">
        <v>34</v>
      </c>
      <c r="AX372" s="13" t="s">
        <v>73</v>
      </c>
      <c r="AY372" s="211" t="s">
        <v>191</v>
      </c>
    </row>
    <row r="373" spans="2:51" s="13" customFormat="1" ht="11.25">
      <c r="B373" s="201"/>
      <c r="C373" s="202"/>
      <c r="D373" s="194" t="s">
        <v>208</v>
      </c>
      <c r="E373" s="203" t="s">
        <v>19</v>
      </c>
      <c r="F373" s="204" t="s">
        <v>566</v>
      </c>
      <c r="G373" s="202"/>
      <c r="H373" s="205">
        <v>19.311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208</v>
      </c>
      <c r="AU373" s="211" t="s">
        <v>82</v>
      </c>
      <c r="AV373" s="13" t="s">
        <v>82</v>
      </c>
      <c r="AW373" s="13" t="s">
        <v>34</v>
      </c>
      <c r="AX373" s="13" t="s">
        <v>73</v>
      </c>
      <c r="AY373" s="211" t="s">
        <v>191</v>
      </c>
    </row>
    <row r="374" spans="2:51" s="13" customFormat="1" ht="11.25">
      <c r="B374" s="201"/>
      <c r="C374" s="202"/>
      <c r="D374" s="194" t="s">
        <v>208</v>
      </c>
      <c r="E374" s="203" t="s">
        <v>19</v>
      </c>
      <c r="F374" s="204" t="s">
        <v>567</v>
      </c>
      <c r="G374" s="202"/>
      <c r="H374" s="205">
        <v>121.38200000000001</v>
      </c>
      <c r="I374" s="206"/>
      <c r="J374" s="202"/>
      <c r="K374" s="202"/>
      <c r="L374" s="207"/>
      <c r="M374" s="208"/>
      <c r="N374" s="209"/>
      <c r="O374" s="209"/>
      <c r="P374" s="209"/>
      <c r="Q374" s="209"/>
      <c r="R374" s="209"/>
      <c r="S374" s="209"/>
      <c r="T374" s="210"/>
      <c r="AT374" s="211" t="s">
        <v>208</v>
      </c>
      <c r="AU374" s="211" t="s">
        <v>82</v>
      </c>
      <c r="AV374" s="13" t="s">
        <v>82</v>
      </c>
      <c r="AW374" s="13" t="s">
        <v>34</v>
      </c>
      <c r="AX374" s="13" t="s">
        <v>73</v>
      </c>
      <c r="AY374" s="211" t="s">
        <v>191</v>
      </c>
    </row>
    <row r="375" spans="2:51" s="13" customFormat="1" ht="11.25">
      <c r="B375" s="201"/>
      <c r="C375" s="202"/>
      <c r="D375" s="194" t="s">
        <v>208</v>
      </c>
      <c r="E375" s="203" t="s">
        <v>19</v>
      </c>
      <c r="F375" s="204" t="s">
        <v>568</v>
      </c>
      <c r="G375" s="202"/>
      <c r="H375" s="205">
        <v>18.3</v>
      </c>
      <c r="I375" s="206"/>
      <c r="J375" s="202"/>
      <c r="K375" s="202"/>
      <c r="L375" s="207"/>
      <c r="M375" s="208"/>
      <c r="N375" s="209"/>
      <c r="O375" s="209"/>
      <c r="P375" s="209"/>
      <c r="Q375" s="209"/>
      <c r="R375" s="209"/>
      <c r="S375" s="209"/>
      <c r="T375" s="210"/>
      <c r="AT375" s="211" t="s">
        <v>208</v>
      </c>
      <c r="AU375" s="211" t="s">
        <v>82</v>
      </c>
      <c r="AV375" s="13" t="s">
        <v>82</v>
      </c>
      <c r="AW375" s="13" t="s">
        <v>34</v>
      </c>
      <c r="AX375" s="13" t="s">
        <v>73</v>
      </c>
      <c r="AY375" s="211" t="s">
        <v>191</v>
      </c>
    </row>
    <row r="376" spans="2:51" s="13" customFormat="1" ht="11.25">
      <c r="B376" s="201"/>
      <c r="C376" s="202"/>
      <c r="D376" s="194" t="s">
        <v>208</v>
      </c>
      <c r="E376" s="203" t="s">
        <v>19</v>
      </c>
      <c r="F376" s="204" t="s">
        <v>569</v>
      </c>
      <c r="G376" s="202"/>
      <c r="H376" s="205">
        <v>229.86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208</v>
      </c>
      <c r="AU376" s="211" t="s">
        <v>82</v>
      </c>
      <c r="AV376" s="13" t="s">
        <v>82</v>
      </c>
      <c r="AW376" s="13" t="s">
        <v>34</v>
      </c>
      <c r="AX376" s="13" t="s">
        <v>73</v>
      </c>
      <c r="AY376" s="211" t="s">
        <v>191</v>
      </c>
    </row>
    <row r="377" spans="2:51" s="15" customFormat="1" ht="11.25">
      <c r="B377" s="233"/>
      <c r="C377" s="234"/>
      <c r="D377" s="194" t="s">
        <v>208</v>
      </c>
      <c r="E377" s="235" t="s">
        <v>19</v>
      </c>
      <c r="F377" s="236" t="s">
        <v>570</v>
      </c>
      <c r="G377" s="234"/>
      <c r="H377" s="235" t="s">
        <v>19</v>
      </c>
      <c r="I377" s="237"/>
      <c r="J377" s="234"/>
      <c r="K377" s="234"/>
      <c r="L377" s="238"/>
      <c r="M377" s="239"/>
      <c r="N377" s="240"/>
      <c r="O377" s="240"/>
      <c r="P377" s="240"/>
      <c r="Q377" s="240"/>
      <c r="R377" s="240"/>
      <c r="S377" s="240"/>
      <c r="T377" s="241"/>
      <c r="AT377" s="242" t="s">
        <v>208</v>
      </c>
      <c r="AU377" s="242" t="s">
        <v>82</v>
      </c>
      <c r="AV377" s="15" t="s">
        <v>80</v>
      </c>
      <c r="AW377" s="15" t="s">
        <v>34</v>
      </c>
      <c r="AX377" s="15" t="s">
        <v>73</v>
      </c>
      <c r="AY377" s="242" t="s">
        <v>191</v>
      </c>
    </row>
    <row r="378" spans="2:51" s="13" customFormat="1" ht="11.25">
      <c r="B378" s="201"/>
      <c r="C378" s="202"/>
      <c r="D378" s="194" t="s">
        <v>208</v>
      </c>
      <c r="E378" s="203" t="s">
        <v>19</v>
      </c>
      <c r="F378" s="204" t="s">
        <v>571</v>
      </c>
      <c r="G378" s="202"/>
      <c r="H378" s="205">
        <v>122.58799999999999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208</v>
      </c>
      <c r="AU378" s="211" t="s">
        <v>82</v>
      </c>
      <c r="AV378" s="13" t="s">
        <v>82</v>
      </c>
      <c r="AW378" s="13" t="s">
        <v>34</v>
      </c>
      <c r="AX378" s="13" t="s">
        <v>73</v>
      </c>
      <c r="AY378" s="211" t="s">
        <v>191</v>
      </c>
    </row>
    <row r="379" spans="2:51" s="13" customFormat="1" ht="11.25">
      <c r="B379" s="201"/>
      <c r="C379" s="202"/>
      <c r="D379" s="194" t="s">
        <v>208</v>
      </c>
      <c r="E379" s="203" t="s">
        <v>19</v>
      </c>
      <c r="F379" s="204" t="s">
        <v>572</v>
      </c>
      <c r="G379" s="202"/>
      <c r="H379" s="205">
        <v>24.783999999999999</v>
      </c>
      <c r="I379" s="206"/>
      <c r="J379" s="202"/>
      <c r="K379" s="202"/>
      <c r="L379" s="207"/>
      <c r="M379" s="208"/>
      <c r="N379" s="209"/>
      <c r="O379" s="209"/>
      <c r="P379" s="209"/>
      <c r="Q379" s="209"/>
      <c r="R379" s="209"/>
      <c r="S379" s="209"/>
      <c r="T379" s="210"/>
      <c r="AT379" s="211" t="s">
        <v>208</v>
      </c>
      <c r="AU379" s="211" t="s">
        <v>82</v>
      </c>
      <c r="AV379" s="13" t="s">
        <v>82</v>
      </c>
      <c r="AW379" s="13" t="s">
        <v>34</v>
      </c>
      <c r="AX379" s="13" t="s">
        <v>73</v>
      </c>
      <c r="AY379" s="211" t="s">
        <v>191</v>
      </c>
    </row>
    <row r="380" spans="2:51" s="13" customFormat="1" ht="11.25">
      <c r="B380" s="201"/>
      <c r="C380" s="202"/>
      <c r="D380" s="194" t="s">
        <v>208</v>
      </c>
      <c r="E380" s="203" t="s">
        <v>19</v>
      </c>
      <c r="F380" s="204" t="s">
        <v>573</v>
      </c>
      <c r="G380" s="202"/>
      <c r="H380" s="205">
        <v>17.664000000000001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208</v>
      </c>
      <c r="AU380" s="211" t="s">
        <v>82</v>
      </c>
      <c r="AV380" s="13" t="s">
        <v>82</v>
      </c>
      <c r="AW380" s="13" t="s">
        <v>34</v>
      </c>
      <c r="AX380" s="13" t="s">
        <v>73</v>
      </c>
      <c r="AY380" s="211" t="s">
        <v>191</v>
      </c>
    </row>
    <row r="381" spans="2:51" s="13" customFormat="1" ht="11.25">
      <c r="B381" s="201"/>
      <c r="C381" s="202"/>
      <c r="D381" s="194" t="s">
        <v>208</v>
      </c>
      <c r="E381" s="203" t="s">
        <v>19</v>
      </c>
      <c r="F381" s="204" t="s">
        <v>574</v>
      </c>
      <c r="G381" s="202"/>
      <c r="H381" s="205">
        <v>22.213999999999999</v>
      </c>
      <c r="I381" s="206"/>
      <c r="J381" s="202"/>
      <c r="K381" s="202"/>
      <c r="L381" s="207"/>
      <c r="M381" s="208"/>
      <c r="N381" s="209"/>
      <c r="O381" s="209"/>
      <c r="P381" s="209"/>
      <c r="Q381" s="209"/>
      <c r="R381" s="209"/>
      <c r="S381" s="209"/>
      <c r="T381" s="210"/>
      <c r="AT381" s="211" t="s">
        <v>208</v>
      </c>
      <c r="AU381" s="211" t="s">
        <v>82</v>
      </c>
      <c r="AV381" s="13" t="s">
        <v>82</v>
      </c>
      <c r="AW381" s="13" t="s">
        <v>34</v>
      </c>
      <c r="AX381" s="13" t="s">
        <v>73</v>
      </c>
      <c r="AY381" s="211" t="s">
        <v>191</v>
      </c>
    </row>
    <row r="382" spans="2:51" s="13" customFormat="1" ht="11.25">
      <c r="B382" s="201"/>
      <c r="C382" s="202"/>
      <c r="D382" s="194" t="s">
        <v>208</v>
      </c>
      <c r="E382" s="203" t="s">
        <v>19</v>
      </c>
      <c r="F382" s="204" t="s">
        <v>575</v>
      </c>
      <c r="G382" s="202"/>
      <c r="H382" s="205">
        <v>22.213999999999999</v>
      </c>
      <c r="I382" s="206"/>
      <c r="J382" s="202"/>
      <c r="K382" s="202"/>
      <c r="L382" s="207"/>
      <c r="M382" s="208"/>
      <c r="N382" s="209"/>
      <c r="O382" s="209"/>
      <c r="P382" s="209"/>
      <c r="Q382" s="209"/>
      <c r="R382" s="209"/>
      <c r="S382" s="209"/>
      <c r="T382" s="210"/>
      <c r="AT382" s="211" t="s">
        <v>208</v>
      </c>
      <c r="AU382" s="211" t="s">
        <v>82</v>
      </c>
      <c r="AV382" s="13" t="s">
        <v>82</v>
      </c>
      <c r="AW382" s="13" t="s">
        <v>34</v>
      </c>
      <c r="AX382" s="13" t="s">
        <v>73</v>
      </c>
      <c r="AY382" s="211" t="s">
        <v>191</v>
      </c>
    </row>
    <row r="383" spans="2:51" s="13" customFormat="1" ht="11.25">
      <c r="B383" s="201"/>
      <c r="C383" s="202"/>
      <c r="D383" s="194" t="s">
        <v>208</v>
      </c>
      <c r="E383" s="203" t="s">
        <v>19</v>
      </c>
      <c r="F383" s="204" t="s">
        <v>576</v>
      </c>
      <c r="G383" s="202"/>
      <c r="H383" s="205">
        <v>27.95</v>
      </c>
      <c r="I383" s="206"/>
      <c r="J383" s="202"/>
      <c r="K383" s="202"/>
      <c r="L383" s="207"/>
      <c r="M383" s="208"/>
      <c r="N383" s="209"/>
      <c r="O383" s="209"/>
      <c r="P383" s="209"/>
      <c r="Q383" s="209"/>
      <c r="R383" s="209"/>
      <c r="S383" s="209"/>
      <c r="T383" s="210"/>
      <c r="AT383" s="211" t="s">
        <v>208</v>
      </c>
      <c r="AU383" s="211" t="s">
        <v>82</v>
      </c>
      <c r="AV383" s="13" t="s">
        <v>82</v>
      </c>
      <c r="AW383" s="13" t="s">
        <v>34</v>
      </c>
      <c r="AX383" s="13" t="s">
        <v>73</v>
      </c>
      <c r="AY383" s="211" t="s">
        <v>191</v>
      </c>
    </row>
    <row r="384" spans="2:51" s="13" customFormat="1" ht="11.25">
      <c r="B384" s="201"/>
      <c r="C384" s="202"/>
      <c r="D384" s="194" t="s">
        <v>208</v>
      </c>
      <c r="E384" s="203" t="s">
        <v>19</v>
      </c>
      <c r="F384" s="204" t="s">
        <v>577</v>
      </c>
      <c r="G384" s="202"/>
      <c r="H384" s="205">
        <v>27.04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208</v>
      </c>
      <c r="AU384" s="211" t="s">
        <v>82</v>
      </c>
      <c r="AV384" s="13" t="s">
        <v>82</v>
      </c>
      <c r="AW384" s="13" t="s">
        <v>34</v>
      </c>
      <c r="AX384" s="13" t="s">
        <v>73</v>
      </c>
      <c r="AY384" s="211" t="s">
        <v>191</v>
      </c>
    </row>
    <row r="385" spans="2:51" s="13" customFormat="1" ht="11.25">
      <c r="B385" s="201"/>
      <c r="C385" s="202"/>
      <c r="D385" s="194" t="s">
        <v>208</v>
      </c>
      <c r="E385" s="203" t="s">
        <v>19</v>
      </c>
      <c r="F385" s="204" t="s">
        <v>578</v>
      </c>
      <c r="G385" s="202"/>
      <c r="H385" s="205">
        <v>43.207000000000001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208</v>
      </c>
      <c r="AU385" s="211" t="s">
        <v>82</v>
      </c>
      <c r="AV385" s="13" t="s">
        <v>82</v>
      </c>
      <c r="AW385" s="13" t="s">
        <v>34</v>
      </c>
      <c r="AX385" s="13" t="s">
        <v>73</v>
      </c>
      <c r="AY385" s="211" t="s">
        <v>191</v>
      </c>
    </row>
    <row r="386" spans="2:51" s="13" customFormat="1" ht="11.25">
      <c r="B386" s="201"/>
      <c r="C386" s="202"/>
      <c r="D386" s="194" t="s">
        <v>208</v>
      </c>
      <c r="E386" s="203" t="s">
        <v>19</v>
      </c>
      <c r="F386" s="204" t="s">
        <v>579</v>
      </c>
      <c r="G386" s="202"/>
      <c r="H386" s="205">
        <v>57.622999999999998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208</v>
      </c>
      <c r="AU386" s="211" t="s">
        <v>82</v>
      </c>
      <c r="AV386" s="13" t="s">
        <v>82</v>
      </c>
      <c r="AW386" s="13" t="s">
        <v>34</v>
      </c>
      <c r="AX386" s="13" t="s">
        <v>73</v>
      </c>
      <c r="AY386" s="211" t="s">
        <v>191</v>
      </c>
    </row>
    <row r="387" spans="2:51" s="13" customFormat="1" ht="11.25">
      <c r="B387" s="201"/>
      <c r="C387" s="202"/>
      <c r="D387" s="194" t="s">
        <v>208</v>
      </c>
      <c r="E387" s="203" t="s">
        <v>19</v>
      </c>
      <c r="F387" s="204" t="s">
        <v>580</v>
      </c>
      <c r="G387" s="202"/>
      <c r="H387" s="205">
        <v>16.411000000000001</v>
      </c>
      <c r="I387" s="206"/>
      <c r="J387" s="202"/>
      <c r="K387" s="202"/>
      <c r="L387" s="207"/>
      <c r="M387" s="208"/>
      <c r="N387" s="209"/>
      <c r="O387" s="209"/>
      <c r="P387" s="209"/>
      <c r="Q387" s="209"/>
      <c r="R387" s="209"/>
      <c r="S387" s="209"/>
      <c r="T387" s="210"/>
      <c r="AT387" s="211" t="s">
        <v>208</v>
      </c>
      <c r="AU387" s="211" t="s">
        <v>82</v>
      </c>
      <c r="AV387" s="13" t="s">
        <v>82</v>
      </c>
      <c r="AW387" s="13" t="s">
        <v>34</v>
      </c>
      <c r="AX387" s="13" t="s">
        <v>73</v>
      </c>
      <c r="AY387" s="211" t="s">
        <v>191</v>
      </c>
    </row>
    <row r="388" spans="2:51" s="13" customFormat="1" ht="11.25">
      <c r="B388" s="201"/>
      <c r="C388" s="202"/>
      <c r="D388" s="194" t="s">
        <v>208</v>
      </c>
      <c r="E388" s="203" t="s">
        <v>19</v>
      </c>
      <c r="F388" s="204" t="s">
        <v>581</v>
      </c>
      <c r="G388" s="202"/>
      <c r="H388" s="205">
        <v>34.954000000000001</v>
      </c>
      <c r="I388" s="206"/>
      <c r="J388" s="202"/>
      <c r="K388" s="202"/>
      <c r="L388" s="207"/>
      <c r="M388" s="208"/>
      <c r="N388" s="209"/>
      <c r="O388" s="209"/>
      <c r="P388" s="209"/>
      <c r="Q388" s="209"/>
      <c r="R388" s="209"/>
      <c r="S388" s="209"/>
      <c r="T388" s="210"/>
      <c r="AT388" s="211" t="s">
        <v>208</v>
      </c>
      <c r="AU388" s="211" t="s">
        <v>82</v>
      </c>
      <c r="AV388" s="13" t="s">
        <v>82</v>
      </c>
      <c r="AW388" s="13" t="s">
        <v>34</v>
      </c>
      <c r="AX388" s="13" t="s">
        <v>73</v>
      </c>
      <c r="AY388" s="211" t="s">
        <v>191</v>
      </c>
    </row>
    <row r="389" spans="2:51" s="13" customFormat="1" ht="11.25">
      <c r="B389" s="201"/>
      <c r="C389" s="202"/>
      <c r="D389" s="194" t="s">
        <v>208</v>
      </c>
      <c r="E389" s="203" t="s">
        <v>19</v>
      </c>
      <c r="F389" s="204" t="s">
        <v>582</v>
      </c>
      <c r="G389" s="202"/>
      <c r="H389" s="205">
        <v>32.613999999999997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208</v>
      </c>
      <c r="AU389" s="211" t="s">
        <v>82</v>
      </c>
      <c r="AV389" s="13" t="s">
        <v>82</v>
      </c>
      <c r="AW389" s="13" t="s">
        <v>34</v>
      </c>
      <c r="AX389" s="13" t="s">
        <v>73</v>
      </c>
      <c r="AY389" s="211" t="s">
        <v>191</v>
      </c>
    </row>
    <row r="390" spans="2:51" s="13" customFormat="1" ht="11.25">
      <c r="B390" s="201"/>
      <c r="C390" s="202"/>
      <c r="D390" s="194" t="s">
        <v>208</v>
      </c>
      <c r="E390" s="203" t="s">
        <v>19</v>
      </c>
      <c r="F390" s="204" t="s">
        <v>583</v>
      </c>
      <c r="G390" s="202"/>
      <c r="H390" s="205">
        <v>13.78</v>
      </c>
      <c r="I390" s="206"/>
      <c r="J390" s="202"/>
      <c r="K390" s="202"/>
      <c r="L390" s="207"/>
      <c r="M390" s="208"/>
      <c r="N390" s="209"/>
      <c r="O390" s="209"/>
      <c r="P390" s="209"/>
      <c r="Q390" s="209"/>
      <c r="R390" s="209"/>
      <c r="S390" s="209"/>
      <c r="T390" s="210"/>
      <c r="AT390" s="211" t="s">
        <v>208</v>
      </c>
      <c r="AU390" s="211" t="s">
        <v>82</v>
      </c>
      <c r="AV390" s="13" t="s">
        <v>82</v>
      </c>
      <c r="AW390" s="13" t="s">
        <v>34</v>
      </c>
      <c r="AX390" s="13" t="s">
        <v>73</v>
      </c>
      <c r="AY390" s="211" t="s">
        <v>191</v>
      </c>
    </row>
    <row r="391" spans="2:51" s="13" customFormat="1" ht="11.25">
      <c r="B391" s="201"/>
      <c r="C391" s="202"/>
      <c r="D391" s="194" t="s">
        <v>208</v>
      </c>
      <c r="E391" s="203" t="s">
        <v>19</v>
      </c>
      <c r="F391" s="204" t="s">
        <v>584</v>
      </c>
      <c r="G391" s="202"/>
      <c r="H391" s="205">
        <v>41.055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208</v>
      </c>
      <c r="AU391" s="211" t="s">
        <v>82</v>
      </c>
      <c r="AV391" s="13" t="s">
        <v>82</v>
      </c>
      <c r="AW391" s="13" t="s">
        <v>34</v>
      </c>
      <c r="AX391" s="13" t="s">
        <v>73</v>
      </c>
      <c r="AY391" s="211" t="s">
        <v>191</v>
      </c>
    </row>
    <row r="392" spans="2:51" s="13" customFormat="1" ht="11.25">
      <c r="B392" s="201"/>
      <c r="C392" s="202"/>
      <c r="D392" s="194" t="s">
        <v>208</v>
      </c>
      <c r="E392" s="203" t="s">
        <v>19</v>
      </c>
      <c r="F392" s="204" t="s">
        <v>585</v>
      </c>
      <c r="G392" s="202"/>
      <c r="H392" s="205">
        <v>30.727</v>
      </c>
      <c r="I392" s="206"/>
      <c r="J392" s="202"/>
      <c r="K392" s="202"/>
      <c r="L392" s="207"/>
      <c r="M392" s="208"/>
      <c r="N392" s="209"/>
      <c r="O392" s="209"/>
      <c r="P392" s="209"/>
      <c r="Q392" s="209"/>
      <c r="R392" s="209"/>
      <c r="S392" s="209"/>
      <c r="T392" s="210"/>
      <c r="AT392" s="211" t="s">
        <v>208</v>
      </c>
      <c r="AU392" s="211" t="s">
        <v>82</v>
      </c>
      <c r="AV392" s="13" t="s">
        <v>82</v>
      </c>
      <c r="AW392" s="13" t="s">
        <v>34</v>
      </c>
      <c r="AX392" s="13" t="s">
        <v>73</v>
      </c>
      <c r="AY392" s="211" t="s">
        <v>191</v>
      </c>
    </row>
    <row r="393" spans="2:51" s="13" customFormat="1" ht="11.25">
      <c r="B393" s="201"/>
      <c r="C393" s="202"/>
      <c r="D393" s="194" t="s">
        <v>208</v>
      </c>
      <c r="E393" s="203" t="s">
        <v>19</v>
      </c>
      <c r="F393" s="204" t="s">
        <v>586</v>
      </c>
      <c r="G393" s="202"/>
      <c r="H393" s="205">
        <v>22.050999999999998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208</v>
      </c>
      <c r="AU393" s="211" t="s">
        <v>82</v>
      </c>
      <c r="AV393" s="13" t="s">
        <v>82</v>
      </c>
      <c r="AW393" s="13" t="s">
        <v>34</v>
      </c>
      <c r="AX393" s="13" t="s">
        <v>73</v>
      </c>
      <c r="AY393" s="211" t="s">
        <v>191</v>
      </c>
    </row>
    <row r="394" spans="2:51" s="13" customFormat="1" ht="11.25">
      <c r="B394" s="201"/>
      <c r="C394" s="202"/>
      <c r="D394" s="194" t="s">
        <v>208</v>
      </c>
      <c r="E394" s="203" t="s">
        <v>19</v>
      </c>
      <c r="F394" s="204" t="s">
        <v>587</v>
      </c>
      <c r="G394" s="202"/>
      <c r="H394" s="205">
        <v>53.104999999999997</v>
      </c>
      <c r="I394" s="206"/>
      <c r="J394" s="202"/>
      <c r="K394" s="202"/>
      <c r="L394" s="207"/>
      <c r="M394" s="208"/>
      <c r="N394" s="209"/>
      <c r="O394" s="209"/>
      <c r="P394" s="209"/>
      <c r="Q394" s="209"/>
      <c r="R394" s="209"/>
      <c r="S394" s="209"/>
      <c r="T394" s="210"/>
      <c r="AT394" s="211" t="s">
        <v>208</v>
      </c>
      <c r="AU394" s="211" t="s">
        <v>82</v>
      </c>
      <c r="AV394" s="13" t="s">
        <v>82</v>
      </c>
      <c r="AW394" s="13" t="s">
        <v>34</v>
      </c>
      <c r="AX394" s="13" t="s">
        <v>73</v>
      </c>
      <c r="AY394" s="211" t="s">
        <v>191</v>
      </c>
    </row>
    <row r="395" spans="2:51" s="13" customFormat="1" ht="11.25">
      <c r="B395" s="201"/>
      <c r="C395" s="202"/>
      <c r="D395" s="194" t="s">
        <v>208</v>
      </c>
      <c r="E395" s="203" t="s">
        <v>19</v>
      </c>
      <c r="F395" s="204" t="s">
        <v>588</v>
      </c>
      <c r="G395" s="202"/>
      <c r="H395" s="205">
        <v>30.794</v>
      </c>
      <c r="I395" s="206"/>
      <c r="J395" s="202"/>
      <c r="K395" s="202"/>
      <c r="L395" s="207"/>
      <c r="M395" s="208"/>
      <c r="N395" s="209"/>
      <c r="O395" s="209"/>
      <c r="P395" s="209"/>
      <c r="Q395" s="209"/>
      <c r="R395" s="209"/>
      <c r="S395" s="209"/>
      <c r="T395" s="210"/>
      <c r="AT395" s="211" t="s">
        <v>208</v>
      </c>
      <c r="AU395" s="211" t="s">
        <v>82</v>
      </c>
      <c r="AV395" s="13" t="s">
        <v>82</v>
      </c>
      <c r="AW395" s="13" t="s">
        <v>34</v>
      </c>
      <c r="AX395" s="13" t="s">
        <v>73</v>
      </c>
      <c r="AY395" s="211" t="s">
        <v>191</v>
      </c>
    </row>
    <row r="396" spans="2:51" s="13" customFormat="1" ht="11.25">
      <c r="B396" s="201"/>
      <c r="C396" s="202"/>
      <c r="D396" s="194" t="s">
        <v>208</v>
      </c>
      <c r="E396" s="203" t="s">
        <v>19</v>
      </c>
      <c r="F396" s="204" t="s">
        <v>589</v>
      </c>
      <c r="G396" s="202"/>
      <c r="H396" s="205">
        <v>15.052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208</v>
      </c>
      <c r="AU396" s="211" t="s">
        <v>82</v>
      </c>
      <c r="AV396" s="13" t="s">
        <v>82</v>
      </c>
      <c r="AW396" s="13" t="s">
        <v>34</v>
      </c>
      <c r="AX396" s="13" t="s">
        <v>73</v>
      </c>
      <c r="AY396" s="211" t="s">
        <v>191</v>
      </c>
    </row>
    <row r="397" spans="2:51" s="13" customFormat="1" ht="11.25">
      <c r="B397" s="201"/>
      <c r="C397" s="202"/>
      <c r="D397" s="194" t="s">
        <v>208</v>
      </c>
      <c r="E397" s="203" t="s">
        <v>19</v>
      </c>
      <c r="F397" s="204" t="s">
        <v>590</v>
      </c>
      <c r="G397" s="202"/>
      <c r="H397" s="205">
        <v>60.499000000000002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208</v>
      </c>
      <c r="AU397" s="211" t="s">
        <v>82</v>
      </c>
      <c r="AV397" s="13" t="s">
        <v>82</v>
      </c>
      <c r="AW397" s="13" t="s">
        <v>34</v>
      </c>
      <c r="AX397" s="13" t="s">
        <v>73</v>
      </c>
      <c r="AY397" s="211" t="s">
        <v>191</v>
      </c>
    </row>
    <row r="398" spans="2:51" s="13" customFormat="1" ht="11.25">
      <c r="B398" s="201"/>
      <c r="C398" s="202"/>
      <c r="D398" s="194" t="s">
        <v>208</v>
      </c>
      <c r="E398" s="203" t="s">
        <v>19</v>
      </c>
      <c r="F398" s="204" t="s">
        <v>591</v>
      </c>
      <c r="G398" s="202"/>
      <c r="H398" s="205">
        <v>35.863999999999997</v>
      </c>
      <c r="I398" s="206"/>
      <c r="J398" s="202"/>
      <c r="K398" s="202"/>
      <c r="L398" s="207"/>
      <c r="M398" s="208"/>
      <c r="N398" s="209"/>
      <c r="O398" s="209"/>
      <c r="P398" s="209"/>
      <c r="Q398" s="209"/>
      <c r="R398" s="209"/>
      <c r="S398" s="209"/>
      <c r="T398" s="210"/>
      <c r="AT398" s="211" t="s">
        <v>208</v>
      </c>
      <c r="AU398" s="211" t="s">
        <v>82</v>
      </c>
      <c r="AV398" s="13" t="s">
        <v>82</v>
      </c>
      <c r="AW398" s="13" t="s">
        <v>34</v>
      </c>
      <c r="AX398" s="13" t="s">
        <v>73</v>
      </c>
      <c r="AY398" s="211" t="s">
        <v>191</v>
      </c>
    </row>
    <row r="399" spans="2:51" s="13" customFormat="1" ht="11.25">
      <c r="B399" s="201"/>
      <c r="C399" s="202"/>
      <c r="D399" s="194" t="s">
        <v>208</v>
      </c>
      <c r="E399" s="203" t="s">
        <v>19</v>
      </c>
      <c r="F399" s="204" t="s">
        <v>592</v>
      </c>
      <c r="G399" s="202"/>
      <c r="H399" s="205">
        <v>71.751000000000005</v>
      </c>
      <c r="I399" s="206"/>
      <c r="J399" s="202"/>
      <c r="K399" s="202"/>
      <c r="L399" s="207"/>
      <c r="M399" s="208"/>
      <c r="N399" s="209"/>
      <c r="O399" s="209"/>
      <c r="P399" s="209"/>
      <c r="Q399" s="209"/>
      <c r="R399" s="209"/>
      <c r="S399" s="209"/>
      <c r="T399" s="210"/>
      <c r="AT399" s="211" t="s">
        <v>208</v>
      </c>
      <c r="AU399" s="211" t="s">
        <v>82</v>
      </c>
      <c r="AV399" s="13" t="s">
        <v>82</v>
      </c>
      <c r="AW399" s="13" t="s">
        <v>34</v>
      </c>
      <c r="AX399" s="13" t="s">
        <v>73</v>
      </c>
      <c r="AY399" s="211" t="s">
        <v>191</v>
      </c>
    </row>
    <row r="400" spans="2:51" s="13" customFormat="1" ht="11.25">
      <c r="B400" s="201"/>
      <c r="C400" s="202"/>
      <c r="D400" s="194" t="s">
        <v>208</v>
      </c>
      <c r="E400" s="203" t="s">
        <v>19</v>
      </c>
      <c r="F400" s="204" t="s">
        <v>593</v>
      </c>
      <c r="G400" s="202"/>
      <c r="H400" s="205">
        <v>17.254000000000001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208</v>
      </c>
      <c r="AU400" s="211" t="s">
        <v>82</v>
      </c>
      <c r="AV400" s="13" t="s">
        <v>82</v>
      </c>
      <c r="AW400" s="13" t="s">
        <v>34</v>
      </c>
      <c r="AX400" s="13" t="s">
        <v>73</v>
      </c>
      <c r="AY400" s="211" t="s">
        <v>191</v>
      </c>
    </row>
    <row r="401" spans="1:65" s="13" customFormat="1" ht="11.25">
      <c r="B401" s="201"/>
      <c r="C401" s="202"/>
      <c r="D401" s="194" t="s">
        <v>208</v>
      </c>
      <c r="E401" s="203" t="s">
        <v>19</v>
      </c>
      <c r="F401" s="204" t="s">
        <v>594</v>
      </c>
      <c r="G401" s="202"/>
      <c r="H401" s="205">
        <v>21.803999999999998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208</v>
      </c>
      <c r="AU401" s="211" t="s">
        <v>82</v>
      </c>
      <c r="AV401" s="13" t="s">
        <v>82</v>
      </c>
      <c r="AW401" s="13" t="s">
        <v>34</v>
      </c>
      <c r="AX401" s="13" t="s">
        <v>73</v>
      </c>
      <c r="AY401" s="211" t="s">
        <v>191</v>
      </c>
    </row>
    <row r="402" spans="1:65" s="13" customFormat="1" ht="11.25">
      <c r="B402" s="201"/>
      <c r="C402" s="202"/>
      <c r="D402" s="194" t="s">
        <v>208</v>
      </c>
      <c r="E402" s="203" t="s">
        <v>19</v>
      </c>
      <c r="F402" s="204" t="s">
        <v>595</v>
      </c>
      <c r="G402" s="202"/>
      <c r="H402" s="205">
        <v>27.997</v>
      </c>
      <c r="I402" s="206"/>
      <c r="J402" s="202"/>
      <c r="K402" s="202"/>
      <c r="L402" s="207"/>
      <c r="M402" s="208"/>
      <c r="N402" s="209"/>
      <c r="O402" s="209"/>
      <c r="P402" s="209"/>
      <c r="Q402" s="209"/>
      <c r="R402" s="209"/>
      <c r="S402" s="209"/>
      <c r="T402" s="210"/>
      <c r="AT402" s="211" t="s">
        <v>208</v>
      </c>
      <c r="AU402" s="211" t="s">
        <v>82</v>
      </c>
      <c r="AV402" s="13" t="s">
        <v>82</v>
      </c>
      <c r="AW402" s="13" t="s">
        <v>34</v>
      </c>
      <c r="AX402" s="13" t="s">
        <v>73</v>
      </c>
      <c r="AY402" s="211" t="s">
        <v>191</v>
      </c>
    </row>
    <row r="403" spans="1:65" s="13" customFormat="1" ht="11.25">
      <c r="B403" s="201"/>
      <c r="C403" s="202"/>
      <c r="D403" s="194" t="s">
        <v>208</v>
      </c>
      <c r="E403" s="203" t="s">
        <v>19</v>
      </c>
      <c r="F403" s="204" t="s">
        <v>596</v>
      </c>
      <c r="G403" s="202"/>
      <c r="H403" s="205">
        <v>26.977</v>
      </c>
      <c r="I403" s="206"/>
      <c r="J403" s="202"/>
      <c r="K403" s="202"/>
      <c r="L403" s="207"/>
      <c r="M403" s="208"/>
      <c r="N403" s="209"/>
      <c r="O403" s="209"/>
      <c r="P403" s="209"/>
      <c r="Q403" s="209"/>
      <c r="R403" s="209"/>
      <c r="S403" s="209"/>
      <c r="T403" s="210"/>
      <c r="AT403" s="211" t="s">
        <v>208</v>
      </c>
      <c r="AU403" s="211" t="s">
        <v>82</v>
      </c>
      <c r="AV403" s="13" t="s">
        <v>82</v>
      </c>
      <c r="AW403" s="13" t="s">
        <v>34</v>
      </c>
      <c r="AX403" s="13" t="s">
        <v>73</v>
      </c>
      <c r="AY403" s="211" t="s">
        <v>191</v>
      </c>
    </row>
    <row r="404" spans="1:65" s="13" customFormat="1" ht="11.25">
      <c r="B404" s="201"/>
      <c r="C404" s="202"/>
      <c r="D404" s="194" t="s">
        <v>208</v>
      </c>
      <c r="E404" s="203" t="s">
        <v>19</v>
      </c>
      <c r="F404" s="204" t="s">
        <v>597</v>
      </c>
      <c r="G404" s="202"/>
      <c r="H404" s="205">
        <v>403.88299999999998</v>
      </c>
      <c r="I404" s="206"/>
      <c r="J404" s="202"/>
      <c r="K404" s="202"/>
      <c r="L404" s="207"/>
      <c r="M404" s="208"/>
      <c r="N404" s="209"/>
      <c r="O404" s="209"/>
      <c r="P404" s="209"/>
      <c r="Q404" s="209"/>
      <c r="R404" s="209"/>
      <c r="S404" s="209"/>
      <c r="T404" s="210"/>
      <c r="AT404" s="211" t="s">
        <v>208</v>
      </c>
      <c r="AU404" s="211" t="s">
        <v>82</v>
      </c>
      <c r="AV404" s="13" t="s">
        <v>82</v>
      </c>
      <c r="AW404" s="13" t="s">
        <v>34</v>
      </c>
      <c r="AX404" s="13" t="s">
        <v>73</v>
      </c>
      <c r="AY404" s="211" t="s">
        <v>191</v>
      </c>
    </row>
    <row r="405" spans="1:65" s="13" customFormat="1" ht="11.25">
      <c r="B405" s="201"/>
      <c r="C405" s="202"/>
      <c r="D405" s="194" t="s">
        <v>208</v>
      </c>
      <c r="E405" s="203" t="s">
        <v>19</v>
      </c>
      <c r="F405" s="204" t="s">
        <v>598</v>
      </c>
      <c r="G405" s="202"/>
      <c r="H405" s="205">
        <v>192.846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208</v>
      </c>
      <c r="AU405" s="211" t="s">
        <v>82</v>
      </c>
      <c r="AV405" s="13" t="s">
        <v>82</v>
      </c>
      <c r="AW405" s="13" t="s">
        <v>34</v>
      </c>
      <c r="AX405" s="13" t="s">
        <v>73</v>
      </c>
      <c r="AY405" s="211" t="s">
        <v>191</v>
      </c>
    </row>
    <row r="406" spans="1:65" s="13" customFormat="1" ht="11.25">
      <c r="B406" s="201"/>
      <c r="C406" s="202"/>
      <c r="D406" s="194" t="s">
        <v>208</v>
      </c>
      <c r="E406" s="203" t="s">
        <v>19</v>
      </c>
      <c r="F406" s="204" t="s">
        <v>599</v>
      </c>
      <c r="G406" s="202"/>
      <c r="H406" s="205">
        <v>21.824000000000002</v>
      </c>
      <c r="I406" s="206"/>
      <c r="J406" s="202"/>
      <c r="K406" s="202"/>
      <c r="L406" s="207"/>
      <c r="M406" s="208"/>
      <c r="N406" s="209"/>
      <c r="O406" s="209"/>
      <c r="P406" s="209"/>
      <c r="Q406" s="209"/>
      <c r="R406" s="209"/>
      <c r="S406" s="209"/>
      <c r="T406" s="210"/>
      <c r="AT406" s="211" t="s">
        <v>208</v>
      </c>
      <c r="AU406" s="211" t="s">
        <v>82</v>
      </c>
      <c r="AV406" s="13" t="s">
        <v>82</v>
      </c>
      <c r="AW406" s="13" t="s">
        <v>34</v>
      </c>
      <c r="AX406" s="13" t="s">
        <v>73</v>
      </c>
      <c r="AY406" s="211" t="s">
        <v>191</v>
      </c>
    </row>
    <row r="407" spans="1:65" s="14" customFormat="1" ht="11.25">
      <c r="B407" s="212"/>
      <c r="C407" s="213"/>
      <c r="D407" s="194" t="s">
        <v>208</v>
      </c>
      <c r="E407" s="214" t="s">
        <v>19</v>
      </c>
      <c r="F407" s="215" t="s">
        <v>238</v>
      </c>
      <c r="G407" s="213"/>
      <c r="H407" s="216">
        <v>2608.4740000000002</v>
      </c>
      <c r="I407" s="217"/>
      <c r="J407" s="213"/>
      <c r="K407" s="213"/>
      <c r="L407" s="218"/>
      <c r="M407" s="219"/>
      <c r="N407" s="220"/>
      <c r="O407" s="220"/>
      <c r="P407" s="220"/>
      <c r="Q407" s="220"/>
      <c r="R407" s="220"/>
      <c r="S407" s="220"/>
      <c r="T407" s="221"/>
      <c r="AT407" s="222" t="s">
        <v>208</v>
      </c>
      <c r="AU407" s="222" t="s">
        <v>82</v>
      </c>
      <c r="AV407" s="14" t="s">
        <v>197</v>
      </c>
      <c r="AW407" s="14" t="s">
        <v>34</v>
      </c>
      <c r="AX407" s="14" t="s">
        <v>80</v>
      </c>
      <c r="AY407" s="222" t="s">
        <v>191</v>
      </c>
    </row>
    <row r="408" spans="1:65" s="2" customFormat="1" ht="16.5" customHeight="1">
      <c r="A408" s="37"/>
      <c r="B408" s="38"/>
      <c r="C408" s="181" t="s">
        <v>600</v>
      </c>
      <c r="D408" s="181" t="s">
        <v>193</v>
      </c>
      <c r="E408" s="182" t="s">
        <v>601</v>
      </c>
      <c r="F408" s="183" t="s">
        <v>602</v>
      </c>
      <c r="G408" s="184" t="s">
        <v>282</v>
      </c>
      <c r="H408" s="185">
        <v>13.343</v>
      </c>
      <c r="I408" s="186"/>
      <c r="J408" s="187">
        <f>ROUND(I408*H408,2)</f>
        <v>0</v>
      </c>
      <c r="K408" s="183" t="s">
        <v>203</v>
      </c>
      <c r="L408" s="42"/>
      <c r="M408" s="188" t="s">
        <v>19</v>
      </c>
      <c r="N408" s="189" t="s">
        <v>44</v>
      </c>
      <c r="O408" s="67"/>
      <c r="P408" s="190">
        <f>O408*H408</f>
        <v>0</v>
      </c>
      <c r="Q408" s="190">
        <v>1.1E-4</v>
      </c>
      <c r="R408" s="190">
        <f>Q408*H408</f>
        <v>1.46773E-3</v>
      </c>
      <c r="S408" s="190">
        <v>6.0000000000000002E-5</v>
      </c>
      <c r="T408" s="191">
        <f>S408*H408</f>
        <v>8.0058000000000006E-4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2" t="s">
        <v>197</v>
      </c>
      <c r="AT408" s="192" t="s">
        <v>193</v>
      </c>
      <c r="AU408" s="192" t="s">
        <v>82</v>
      </c>
      <c r="AY408" s="20" t="s">
        <v>191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0" t="s">
        <v>80</v>
      </c>
      <c r="BK408" s="193">
        <f>ROUND(I408*H408,2)</f>
        <v>0</v>
      </c>
      <c r="BL408" s="20" t="s">
        <v>197</v>
      </c>
      <c r="BM408" s="192" t="s">
        <v>603</v>
      </c>
    </row>
    <row r="409" spans="1:65" s="2" customFormat="1" ht="11.25">
      <c r="A409" s="37"/>
      <c r="B409" s="38"/>
      <c r="C409" s="39"/>
      <c r="D409" s="194" t="s">
        <v>199</v>
      </c>
      <c r="E409" s="39"/>
      <c r="F409" s="195" t="s">
        <v>604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199</v>
      </c>
      <c r="AU409" s="20" t="s">
        <v>82</v>
      </c>
    </row>
    <row r="410" spans="1:65" s="2" customFormat="1" ht="11.25">
      <c r="A410" s="37"/>
      <c r="B410" s="38"/>
      <c r="C410" s="39"/>
      <c r="D410" s="199" t="s">
        <v>206</v>
      </c>
      <c r="E410" s="39"/>
      <c r="F410" s="200" t="s">
        <v>605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206</v>
      </c>
      <c r="AU410" s="20" t="s">
        <v>82</v>
      </c>
    </row>
    <row r="411" spans="1:65" s="13" customFormat="1" ht="11.25">
      <c r="B411" s="201"/>
      <c r="C411" s="202"/>
      <c r="D411" s="194" t="s">
        <v>208</v>
      </c>
      <c r="E411" s="203" t="s">
        <v>19</v>
      </c>
      <c r="F411" s="204" t="s">
        <v>606</v>
      </c>
      <c r="G411" s="202"/>
      <c r="H411" s="205">
        <v>6.48</v>
      </c>
      <c r="I411" s="206"/>
      <c r="J411" s="202"/>
      <c r="K411" s="202"/>
      <c r="L411" s="207"/>
      <c r="M411" s="208"/>
      <c r="N411" s="209"/>
      <c r="O411" s="209"/>
      <c r="P411" s="209"/>
      <c r="Q411" s="209"/>
      <c r="R411" s="209"/>
      <c r="S411" s="209"/>
      <c r="T411" s="210"/>
      <c r="AT411" s="211" t="s">
        <v>208</v>
      </c>
      <c r="AU411" s="211" t="s">
        <v>82</v>
      </c>
      <c r="AV411" s="13" t="s">
        <v>82</v>
      </c>
      <c r="AW411" s="13" t="s">
        <v>34</v>
      </c>
      <c r="AX411" s="13" t="s">
        <v>73</v>
      </c>
      <c r="AY411" s="211" t="s">
        <v>191</v>
      </c>
    </row>
    <row r="412" spans="1:65" s="13" customFormat="1" ht="11.25">
      <c r="B412" s="201"/>
      <c r="C412" s="202"/>
      <c r="D412" s="194" t="s">
        <v>208</v>
      </c>
      <c r="E412" s="203" t="s">
        <v>19</v>
      </c>
      <c r="F412" s="204" t="s">
        <v>607</v>
      </c>
      <c r="G412" s="202"/>
      <c r="H412" s="205">
        <v>2</v>
      </c>
      <c r="I412" s="206"/>
      <c r="J412" s="202"/>
      <c r="K412" s="202"/>
      <c r="L412" s="207"/>
      <c r="M412" s="208"/>
      <c r="N412" s="209"/>
      <c r="O412" s="209"/>
      <c r="P412" s="209"/>
      <c r="Q412" s="209"/>
      <c r="R412" s="209"/>
      <c r="S412" s="209"/>
      <c r="T412" s="210"/>
      <c r="AT412" s="211" t="s">
        <v>208</v>
      </c>
      <c r="AU412" s="211" t="s">
        <v>82</v>
      </c>
      <c r="AV412" s="13" t="s">
        <v>82</v>
      </c>
      <c r="AW412" s="13" t="s">
        <v>34</v>
      </c>
      <c r="AX412" s="13" t="s">
        <v>73</v>
      </c>
      <c r="AY412" s="211" t="s">
        <v>191</v>
      </c>
    </row>
    <row r="413" spans="1:65" s="13" customFormat="1" ht="11.25">
      <c r="B413" s="201"/>
      <c r="C413" s="202"/>
      <c r="D413" s="194" t="s">
        <v>208</v>
      </c>
      <c r="E413" s="203" t="s">
        <v>19</v>
      </c>
      <c r="F413" s="204" t="s">
        <v>608</v>
      </c>
      <c r="G413" s="202"/>
      <c r="H413" s="205">
        <v>4.8630000000000004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208</v>
      </c>
      <c r="AU413" s="211" t="s">
        <v>82</v>
      </c>
      <c r="AV413" s="13" t="s">
        <v>82</v>
      </c>
      <c r="AW413" s="13" t="s">
        <v>34</v>
      </c>
      <c r="AX413" s="13" t="s">
        <v>73</v>
      </c>
      <c r="AY413" s="211" t="s">
        <v>191</v>
      </c>
    </row>
    <row r="414" spans="1:65" s="14" customFormat="1" ht="11.25">
      <c r="B414" s="212"/>
      <c r="C414" s="213"/>
      <c r="D414" s="194" t="s">
        <v>208</v>
      </c>
      <c r="E414" s="214" t="s">
        <v>19</v>
      </c>
      <c r="F414" s="215" t="s">
        <v>238</v>
      </c>
      <c r="G414" s="213"/>
      <c r="H414" s="216">
        <v>13.343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208</v>
      </c>
      <c r="AU414" s="222" t="s">
        <v>82</v>
      </c>
      <c r="AV414" s="14" t="s">
        <v>197</v>
      </c>
      <c r="AW414" s="14" t="s">
        <v>34</v>
      </c>
      <c r="AX414" s="14" t="s">
        <v>80</v>
      </c>
      <c r="AY414" s="222" t="s">
        <v>191</v>
      </c>
    </row>
    <row r="415" spans="1:65" s="2" customFormat="1" ht="24.2" customHeight="1">
      <c r="A415" s="37"/>
      <c r="B415" s="38"/>
      <c r="C415" s="181" t="s">
        <v>609</v>
      </c>
      <c r="D415" s="181" t="s">
        <v>193</v>
      </c>
      <c r="E415" s="182" t="s">
        <v>610</v>
      </c>
      <c r="F415" s="183" t="s">
        <v>611</v>
      </c>
      <c r="G415" s="184" t="s">
        <v>282</v>
      </c>
      <c r="H415" s="185">
        <v>43.472000000000001</v>
      </c>
      <c r="I415" s="186"/>
      <c r="J415" s="187">
        <f>ROUND(I415*H415,2)</f>
        <v>0</v>
      </c>
      <c r="K415" s="183" t="s">
        <v>203</v>
      </c>
      <c r="L415" s="42"/>
      <c r="M415" s="188" t="s">
        <v>19</v>
      </c>
      <c r="N415" s="189" t="s">
        <v>44</v>
      </c>
      <c r="O415" s="67"/>
      <c r="P415" s="190">
        <f>O415*H415</f>
        <v>0</v>
      </c>
      <c r="Q415" s="190">
        <v>8.8000000000000005E-3</v>
      </c>
      <c r="R415" s="190">
        <f>Q415*H415</f>
        <v>0.38255360000000005</v>
      </c>
      <c r="S415" s="190">
        <v>0</v>
      </c>
      <c r="T415" s="191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2" t="s">
        <v>197</v>
      </c>
      <c r="AT415" s="192" t="s">
        <v>193</v>
      </c>
      <c r="AU415" s="192" t="s">
        <v>82</v>
      </c>
      <c r="AY415" s="20" t="s">
        <v>191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0" t="s">
        <v>80</v>
      </c>
      <c r="BK415" s="193">
        <f>ROUND(I415*H415,2)</f>
        <v>0</v>
      </c>
      <c r="BL415" s="20" t="s">
        <v>197</v>
      </c>
      <c r="BM415" s="192" t="s">
        <v>612</v>
      </c>
    </row>
    <row r="416" spans="1:65" s="2" customFormat="1" ht="19.5">
      <c r="A416" s="37"/>
      <c r="B416" s="38"/>
      <c r="C416" s="39"/>
      <c r="D416" s="194" t="s">
        <v>199</v>
      </c>
      <c r="E416" s="39"/>
      <c r="F416" s="195" t="s">
        <v>613</v>
      </c>
      <c r="G416" s="39"/>
      <c r="H416" s="39"/>
      <c r="I416" s="196"/>
      <c r="J416" s="39"/>
      <c r="K416" s="39"/>
      <c r="L416" s="42"/>
      <c r="M416" s="197"/>
      <c r="N416" s="198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199</v>
      </c>
      <c r="AU416" s="20" t="s">
        <v>82</v>
      </c>
    </row>
    <row r="417" spans="1:65" s="2" customFormat="1" ht="11.25">
      <c r="A417" s="37"/>
      <c r="B417" s="38"/>
      <c r="C417" s="39"/>
      <c r="D417" s="199" t="s">
        <v>206</v>
      </c>
      <c r="E417" s="39"/>
      <c r="F417" s="200" t="s">
        <v>614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206</v>
      </c>
      <c r="AU417" s="20" t="s">
        <v>82</v>
      </c>
    </row>
    <row r="418" spans="1:65" s="13" customFormat="1" ht="11.25">
      <c r="B418" s="201"/>
      <c r="C418" s="202"/>
      <c r="D418" s="194" t="s">
        <v>208</v>
      </c>
      <c r="E418" s="203" t="s">
        <v>19</v>
      </c>
      <c r="F418" s="204" t="s">
        <v>615</v>
      </c>
      <c r="G418" s="202"/>
      <c r="H418" s="205">
        <v>43.472000000000001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208</v>
      </c>
      <c r="AU418" s="211" t="s">
        <v>82</v>
      </c>
      <c r="AV418" s="13" t="s">
        <v>82</v>
      </c>
      <c r="AW418" s="13" t="s">
        <v>34</v>
      </c>
      <c r="AX418" s="13" t="s">
        <v>80</v>
      </c>
      <c r="AY418" s="211" t="s">
        <v>191</v>
      </c>
    </row>
    <row r="419" spans="1:65" s="2" customFormat="1" ht="16.5" customHeight="1">
      <c r="A419" s="37"/>
      <c r="B419" s="38"/>
      <c r="C419" s="223" t="s">
        <v>616</v>
      </c>
      <c r="D419" s="223" t="s">
        <v>273</v>
      </c>
      <c r="E419" s="224" t="s">
        <v>617</v>
      </c>
      <c r="F419" s="225" t="s">
        <v>618</v>
      </c>
      <c r="G419" s="226" t="s">
        <v>282</v>
      </c>
      <c r="H419" s="227">
        <v>45.646000000000001</v>
      </c>
      <c r="I419" s="228"/>
      <c r="J419" s="229">
        <f>ROUND(I419*H419,2)</f>
        <v>0</v>
      </c>
      <c r="K419" s="225" t="s">
        <v>203</v>
      </c>
      <c r="L419" s="230"/>
      <c r="M419" s="231" t="s">
        <v>19</v>
      </c>
      <c r="N419" s="232" t="s">
        <v>44</v>
      </c>
      <c r="O419" s="67"/>
      <c r="P419" s="190">
        <f>O419*H419</f>
        <v>0</v>
      </c>
      <c r="Q419" s="190">
        <v>6.0000000000000001E-3</v>
      </c>
      <c r="R419" s="190">
        <f>Q419*H419</f>
        <v>0.27387600000000001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239</v>
      </c>
      <c r="AT419" s="192" t="s">
        <v>273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197</v>
      </c>
      <c r="BM419" s="192" t="s">
        <v>619</v>
      </c>
    </row>
    <row r="420" spans="1:65" s="2" customFormat="1" ht="11.25">
      <c r="A420" s="37"/>
      <c r="B420" s="38"/>
      <c r="C420" s="39"/>
      <c r="D420" s="194" t="s">
        <v>199</v>
      </c>
      <c r="E420" s="39"/>
      <c r="F420" s="195" t="s">
        <v>618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13" customFormat="1" ht="11.25">
      <c r="B421" s="201"/>
      <c r="C421" s="202"/>
      <c r="D421" s="194" t="s">
        <v>208</v>
      </c>
      <c r="E421" s="203" t="s">
        <v>19</v>
      </c>
      <c r="F421" s="204" t="s">
        <v>620</v>
      </c>
      <c r="G421" s="202"/>
      <c r="H421" s="205">
        <v>45.646000000000001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208</v>
      </c>
      <c r="AU421" s="211" t="s">
        <v>82</v>
      </c>
      <c r="AV421" s="13" t="s">
        <v>82</v>
      </c>
      <c r="AW421" s="13" t="s">
        <v>34</v>
      </c>
      <c r="AX421" s="13" t="s">
        <v>80</v>
      </c>
      <c r="AY421" s="211" t="s">
        <v>191</v>
      </c>
    </row>
    <row r="422" spans="1:65" s="2" customFormat="1" ht="24.2" customHeight="1">
      <c r="A422" s="37"/>
      <c r="B422" s="38"/>
      <c r="C422" s="181" t="s">
        <v>621</v>
      </c>
      <c r="D422" s="181" t="s">
        <v>193</v>
      </c>
      <c r="E422" s="182" t="s">
        <v>622</v>
      </c>
      <c r="F422" s="183" t="s">
        <v>623</v>
      </c>
      <c r="G422" s="184" t="s">
        <v>282</v>
      </c>
      <c r="H422" s="185">
        <v>14.135</v>
      </c>
      <c r="I422" s="186"/>
      <c r="J422" s="187">
        <f>ROUND(I422*H422,2)</f>
        <v>0</v>
      </c>
      <c r="K422" s="183" t="s">
        <v>203</v>
      </c>
      <c r="L422" s="42"/>
      <c r="M422" s="188" t="s">
        <v>19</v>
      </c>
      <c r="N422" s="189" t="s">
        <v>44</v>
      </c>
      <c r="O422" s="67"/>
      <c r="P422" s="190">
        <f>O422*H422</f>
        <v>0</v>
      </c>
      <c r="Q422" s="190">
        <v>8.3499999999999998E-3</v>
      </c>
      <c r="R422" s="190">
        <f>Q422*H422</f>
        <v>0.11802725</v>
      </c>
      <c r="S422" s="190">
        <v>0</v>
      </c>
      <c r="T422" s="191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2" t="s">
        <v>197</v>
      </c>
      <c r="AT422" s="192" t="s">
        <v>193</v>
      </c>
      <c r="AU422" s="192" t="s">
        <v>82</v>
      </c>
      <c r="AY422" s="20" t="s">
        <v>191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0" t="s">
        <v>80</v>
      </c>
      <c r="BK422" s="193">
        <f>ROUND(I422*H422,2)</f>
        <v>0</v>
      </c>
      <c r="BL422" s="20" t="s">
        <v>197</v>
      </c>
      <c r="BM422" s="192" t="s">
        <v>624</v>
      </c>
    </row>
    <row r="423" spans="1:65" s="2" customFormat="1" ht="19.5">
      <c r="A423" s="37"/>
      <c r="B423" s="38"/>
      <c r="C423" s="39"/>
      <c r="D423" s="194" t="s">
        <v>199</v>
      </c>
      <c r="E423" s="39"/>
      <c r="F423" s="195" t="s">
        <v>625</v>
      </c>
      <c r="G423" s="39"/>
      <c r="H423" s="39"/>
      <c r="I423" s="196"/>
      <c r="J423" s="39"/>
      <c r="K423" s="39"/>
      <c r="L423" s="42"/>
      <c r="M423" s="197"/>
      <c r="N423" s="198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199</v>
      </c>
      <c r="AU423" s="20" t="s">
        <v>82</v>
      </c>
    </row>
    <row r="424" spans="1:65" s="2" customFormat="1" ht="11.25">
      <c r="A424" s="37"/>
      <c r="B424" s="38"/>
      <c r="C424" s="39"/>
      <c r="D424" s="199" t="s">
        <v>206</v>
      </c>
      <c r="E424" s="39"/>
      <c r="F424" s="200" t="s">
        <v>626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206</v>
      </c>
      <c r="AU424" s="20" t="s">
        <v>82</v>
      </c>
    </row>
    <row r="425" spans="1:65" s="13" customFormat="1" ht="11.25">
      <c r="B425" s="201"/>
      <c r="C425" s="202"/>
      <c r="D425" s="194" t="s">
        <v>208</v>
      </c>
      <c r="E425" s="203" t="s">
        <v>19</v>
      </c>
      <c r="F425" s="204" t="s">
        <v>627</v>
      </c>
      <c r="G425" s="202"/>
      <c r="H425" s="205">
        <v>14.135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208</v>
      </c>
      <c r="AU425" s="211" t="s">
        <v>82</v>
      </c>
      <c r="AV425" s="13" t="s">
        <v>82</v>
      </c>
      <c r="AW425" s="13" t="s">
        <v>34</v>
      </c>
      <c r="AX425" s="13" t="s">
        <v>80</v>
      </c>
      <c r="AY425" s="211" t="s">
        <v>191</v>
      </c>
    </row>
    <row r="426" spans="1:65" s="2" customFormat="1" ht="16.5" customHeight="1">
      <c r="A426" s="37"/>
      <c r="B426" s="38"/>
      <c r="C426" s="223" t="s">
        <v>628</v>
      </c>
      <c r="D426" s="223" t="s">
        <v>273</v>
      </c>
      <c r="E426" s="224" t="s">
        <v>629</v>
      </c>
      <c r="F426" s="225" t="s">
        <v>630</v>
      </c>
      <c r="G426" s="226" t="s">
        <v>282</v>
      </c>
      <c r="H426" s="227">
        <v>14.842000000000001</v>
      </c>
      <c r="I426" s="228"/>
      <c r="J426" s="229">
        <f>ROUND(I426*H426,2)</f>
        <v>0</v>
      </c>
      <c r="K426" s="225" t="s">
        <v>203</v>
      </c>
      <c r="L426" s="230"/>
      <c r="M426" s="231" t="s">
        <v>19</v>
      </c>
      <c r="N426" s="232" t="s">
        <v>44</v>
      </c>
      <c r="O426" s="67"/>
      <c r="P426" s="190">
        <f>O426*H426</f>
        <v>0</v>
      </c>
      <c r="Q426" s="190">
        <v>6.9999999999999999E-4</v>
      </c>
      <c r="R426" s="190">
        <f>Q426*H426</f>
        <v>1.03894E-2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239</v>
      </c>
      <c r="AT426" s="192" t="s">
        <v>273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197</v>
      </c>
      <c r="BM426" s="192" t="s">
        <v>631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630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13" customFormat="1" ht="11.25">
      <c r="B428" s="201"/>
      <c r="C428" s="202"/>
      <c r="D428" s="194" t="s">
        <v>208</v>
      </c>
      <c r="E428" s="203" t="s">
        <v>19</v>
      </c>
      <c r="F428" s="204" t="s">
        <v>632</v>
      </c>
      <c r="G428" s="202"/>
      <c r="H428" s="205">
        <v>14.842000000000001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208</v>
      </c>
      <c r="AU428" s="211" t="s">
        <v>82</v>
      </c>
      <c r="AV428" s="13" t="s">
        <v>82</v>
      </c>
      <c r="AW428" s="13" t="s">
        <v>34</v>
      </c>
      <c r="AX428" s="13" t="s">
        <v>80</v>
      </c>
      <c r="AY428" s="211" t="s">
        <v>191</v>
      </c>
    </row>
    <row r="429" spans="1:65" s="2" customFormat="1" ht="24.2" customHeight="1">
      <c r="A429" s="37"/>
      <c r="B429" s="38"/>
      <c r="C429" s="181" t="s">
        <v>633</v>
      </c>
      <c r="D429" s="181" t="s">
        <v>193</v>
      </c>
      <c r="E429" s="182" t="s">
        <v>634</v>
      </c>
      <c r="F429" s="183" t="s">
        <v>635</v>
      </c>
      <c r="G429" s="184" t="s">
        <v>282</v>
      </c>
      <c r="H429" s="185">
        <v>39.6</v>
      </c>
      <c r="I429" s="186"/>
      <c r="J429" s="187">
        <f>ROUND(I429*H429,2)</f>
        <v>0</v>
      </c>
      <c r="K429" s="183" t="s">
        <v>203</v>
      </c>
      <c r="L429" s="42"/>
      <c r="M429" s="188" t="s">
        <v>19</v>
      </c>
      <c r="N429" s="189" t="s">
        <v>44</v>
      </c>
      <c r="O429" s="67"/>
      <c r="P429" s="190">
        <f>O429*H429</f>
        <v>0</v>
      </c>
      <c r="Q429" s="190">
        <v>8.6E-3</v>
      </c>
      <c r="R429" s="190">
        <f>Q429*H429</f>
        <v>0.34056000000000003</v>
      </c>
      <c r="S429" s="190">
        <v>0</v>
      </c>
      <c r="T429" s="191">
        <f>S429*H429</f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2" t="s">
        <v>197</v>
      </c>
      <c r="AT429" s="192" t="s">
        <v>193</v>
      </c>
      <c r="AU429" s="192" t="s">
        <v>82</v>
      </c>
      <c r="AY429" s="20" t="s">
        <v>191</v>
      </c>
      <c r="BE429" s="193">
        <f>IF(N429="základní",J429,0)</f>
        <v>0</v>
      </c>
      <c r="BF429" s="193">
        <f>IF(N429="snížená",J429,0)</f>
        <v>0</v>
      </c>
      <c r="BG429" s="193">
        <f>IF(N429="zákl. přenesená",J429,0)</f>
        <v>0</v>
      </c>
      <c r="BH429" s="193">
        <f>IF(N429="sníž. přenesená",J429,0)</f>
        <v>0</v>
      </c>
      <c r="BI429" s="193">
        <f>IF(N429="nulová",J429,0)</f>
        <v>0</v>
      </c>
      <c r="BJ429" s="20" t="s">
        <v>80</v>
      </c>
      <c r="BK429" s="193">
        <f>ROUND(I429*H429,2)</f>
        <v>0</v>
      </c>
      <c r="BL429" s="20" t="s">
        <v>197</v>
      </c>
      <c r="BM429" s="192" t="s">
        <v>636</v>
      </c>
    </row>
    <row r="430" spans="1:65" s="2" customFormat="1" ht="19.5">
      <c r="A430" s="37"/>
      <c r="B430" s="38"/>
      <c r="C430" s="39"/>
      <c r="D430" s="194" t="s">
        <v>199</v>
      </c>
      <c r="E430" s="39"/>
      <c r="F430" s="195" t="s">
        <v>637</v>
      </c>
      <c r="G430" s="39"/>
      <c r="H430" s="39"/>
      <c r="I430" s="196"/>
      <c r="J430" s="39"/>
      <c r="K430" s="39"/>
      <c r="L430" s="42"/>
      <c r="M430" s="197"/>
      <c r="N430" s="198"/>
      <c r="O430" s="67"/>
      <c r="P430" s="67"/>
      <c r="Q430" s="67"/>
      <c r="R430" s="67"/>
      <c r="S430" s="67"/>
      <c r="T430" s="68"/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T430" s="20" t="s">
        <v>199</v>
      </c>
      <c r="AU430" s="20" t="s">
        <v>82</v>
      </c>
    </row>
    <row r="431" spans="1:65" s="2" customFormat="1" ht="11.25">
      <c r="A431" s="37"/>
      <c r="B431" s="38"/>
      <c r="C431" s="39"/>
      <c r="D431" s="199" t="s">
        <v>206</v>
      </c>
      <c r="E431" s="39"/>
      <c r="F431" s="200" t="s">
        <v>638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206</v>
      </c>
      <c r="AU431" s="20" t="s">
        <v>82</v>
      </c>
    </row>
    <row r="432" spans="1:65" s="13" customFormat="1" ht="11.25">
      <c r="B432" s="201"/>
      <c r="C432" s="202"/>
      <c r="D432" s="194" t="s">
        <v>208</v>
      </c>
      <c r="E432" s="203" t="s">
        <v>19</v>
      </c>
      <c r="F432" s="204" t="s">
        <v>639</v>
      </c>
      <c r="G432" s="202"/>
      <c r="H432" s="205">
        <v>39.6</v>
      </c>
      <c r="I432" s="206"/>
      <c r="J432" s="202"/>
      <c r="K432" s="202"/>
      <c r="L432" s="207"/>
      <c r="M432" s="208"/>
      <c r="N432" s="209"/>
      <c r="O432" s="209"/>
      <c r="P432" s="209"/>
      <c r="Q432" s="209"/>
      <c r="R432" s="209"/>
      <c r="S432" s="209"/>
      <c r="T432" s="210"/>
      <c r="AT432" s="211" t="s">
        <v>208</v>
      </c>
      <c r="AU432" s="211" t="s">
        <v>82</v>
      </c>
      <c r="AV432" s="13" t="s">
        <v>82</v>
      </c>
      <c r="AW432" s="13" t="s">
        <v>34</v>
      </c>
      <c r="AX432" s="13" t="s">
        <v>80</v>
      </c>
      <c r="AY432" s="211" t="s">
        <v>191</v>
      </c>
    </row>
    <row r="433" spans="1:65" s="2" customFormat="1" ht="16.5" customHeight="1">
      <c r="A433" s="37"/>
      <c r="B433" s="38"/>
      <c r="C433" s="223" t="s">
        <v>640</v>
      </c>
      <c r="D433" s="223" t="s">
        <v>273</v>
      </c>
      <c r="E433" s="224" t="s">
        <v>641</v>
      </c>
      <c r="F433" s="225" t="s">
        <v>642</v>
      </c>
      <c r="G433" s="226" t="s">
        <v>282</v>
      </c>
      <c r="H433" s="227">
        <v>41.58</v>
      </c>
      <c r="I433" s="228"/>
      <c r="J433" s="229">
        <f>ROUND(I433*H433,2)</f>
        <v>0</v>
      </c>
      <c r="K433" s="225" t="s">
        <v>203</v>
      </c>
      <c r="L433" s="230"/>
      <c r="M433" s="231" t="s">
        <v>19</v>
      </c>
      <c r="N433" s="232" t="s">
        <v>44</v>
      </c>
      <c r="O433" s="67"/>
      <c r="P433" s="190">
        <f>O433*H433</f>
        <v>0</v>
      </c>
      <c r="Q433" s="190">
        <v>3.0000000000000001E-3</v>
      </c>
      <c r="R433" s="190">
        <f>Q433*H433</f>
        <v>0.12474</v>
      </c>
      <c r="S433" s="190">
        <v>0</v>
      </c>
      <c r="T433" s="191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2" t="s">
        <v>239</v>
      </c>
      <c r="AT433" s="192" t="s">
        <v>273</v>
      </c>
      <c r="AU433" s="192" t="s">
        <v>82</v>
      </c>
      <c r="AY433" s="20" t="s">
        <v>191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0" t="s">
        <v>80</v>
      </c>
      <c r="BK433" s="193">
        <f>ROUND(I433*H433,2)</f>
        <v>0</v>
      </c>
      <c r="BL433" s="20" t="s">
        <v>197</v>
      </c>
      <c r="BM433" s="192" t="s">
        <v>643</v>
      </c>
    </row>
    <row r="434" spans="1:65" s="2" customFormat="1" ht="11.25">
      <c r="A434" s="37"/>
      <c r="B434" s="38"/>
      <c r="C434" s="39"/>
      <c r="D434" s="194" t="s">
        <v>199</v>
      </c>
      <c r="E434" s="39"/>
      <c r="F434" s="195" t="s">
        <v>642</v>
      </c>
      <c r="G434" s="39"/>
      <c r="H434" s="39"/>
      <c r="I434" s="196"/>
      <c r="J434" s="39"/>
      <c r="K434" s="39"/>
      <c r="L434" s="42"/>
      <c r="M434" s="197"/>
      <c r="N434" s="198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199</v>
      </c>
      <c r="AU434" s="20" t="s">
        <v>82</v>
      </c>
    </row>
    <row r="435" spans="1:65" s="13" customFormat="1" ht="11.25">
      <c r="B435" s="201"/>
      <c r="C435" s="202"/>
      <c r="D435" s="194" t="s">
        <v>208</v>
      </c>
      <c r="E435" s="203" t="s">
        <v>19</v>
      </c>
      <c r="F435" s="204" t="s">
        <v>644</v>
      </c>
      <c r="G435" s="202"/>
      <c r="H435" s="205">
        <v>41.58</v>
      </c>
      <c r="I435" s="206"/>
      <c r="J435" s="202"/>
      <c r="K435" s="202"/>
      <c r="L435" s="207"/>
      <c r="M435" s="208"/>
      <c r="N435" s="209"/>
      <c r="O435" s="209"/>
      <c r="P435" s="209"/>
      <c r="Q435" s="209"/>
      <c r="R435" s="209"/>
      <c r="S435" s="209"/>
      <c r="T435" s="210"/>
      <c r="AT435" s="211" t="s">
        <v>208</v>
      </c>
      <c r="AU435" s="211" t="s">
        <v>82</v>
      </c>
      <c r="AV435" s="13" t="s">
        <v>82</v>
      </c>
      <c r="AW435" s="13" t="s">
        <v>34</v>
      </c>
      <c r="AX435" s="13" t="s">
        <v>80</v>
      </c>
      <c r="AY435" s="211" t="s">
        <v>191</v>
      </c>
    </row>
    <row r="436" spans="1:65" s="2" customFormat="1" ht="24.2" customHeight="1">
      <c r="A436" s="37"/>
      <c r="B436" s="38"/>
      <c r="C436" s="181" t="s">
        <v>645</v>
      </c>
      <c r="D436" s="181" t="s">
        <v>193</v>
      </c>
      <c r="E436" s="182" t="s">
        <v>646</v>
      </c>
      <c r="F436" s="183" t="s">
        <v>647</v>
      </c>
      <c r="G436" s="184" t="s">
        <v>282</v>
      </c>
      <c r="H436" s="185">
        <v>23.04</v>
      </c>
      <c r="I436" s="186"/>
      <c r="J436" s="187">
        <f>ROUND(I436*H436,2)</f>
        <v>0</v>
      </c>
      <c r="K436" s="183" t="s">
        <v>203</v>
      </c>
      <c r="L436" s="42"/>
      <c r="M436" s="188" t="s">
        <v>19</v>
      </c>
      <c r="N436" s="189" t="s">
        <v>44</v>
      </c>
      <c r="O436" s="67"/>
      <c r="P436" s="190">
        <f>O436*H436</f>
        <v>0</v>
      </c>
      <c r="Q436" s="190">
        <v>8.6800000000000002E-3</v>
      </c>
      <c r="R436" s="190">
        <f>Q436*H436</f>
        <v>0.1999872</v>
      </c>
      <c r="S436" s="190">
        <v>0</v>
      </c>
      <c r="T436" s="191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2" t="s">
        <v>197</v>
      </c>
      <c r="AT436" s="192" t="s">
        <v>193</v>
      </c>
      <c r="AU436" s="192" t="s">
        <v>82</v>
      </c>
      <c r="AY436" s="20" t="s">
        <v>191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0" t="s">
        <v>80</v>
      </c>
      <c r="BK436" s="193">
        <f>ROUND(I436*H436,2)</f>
        <v>0</v>
      </c>
      <c r="BL436" s="20" t="s">
        <v>197</v>
      </c>
      <c r="BM436" s="192" t="s">
        <v>648</v>
      </c>
    </row>
    <row r="437" spans="1:65" s="2" customFormat="1" ht="19.5">
      <c r="A437" s="37"/>
      <c r="B437" s="38"/>
      <c r="C437" s="39"/>
      <c r="D437" s="194" t="s">
        <v>199</v>
      </c>
      <c r="E437" s="39"/>
      <c r="F437" s="195" t="s">
        <v>649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199</v>
      </c>
      <c r="AU437" s="20" t="s">
        <v>82</v>
      </c>
    </row>
    <row r="438" spans="1:65" s="2" customFormat="1" ht="11.25">
      <c r="A438" s="37"/>
      <c r="B438" s="38"/>
      <c r="C438" s="39"/>
      <c r="D438" s="199" t="s">
        <v>206</v>
      </c>
      <c r="E438" s="39"/>
      <c r="F438" s="200" t="s">
        <v>650</v>
      </c>
      <c r="G438" s="39"/>
      <c r="H438" s="39"/>
      <c r="I438" s="196"/>
      <c r="J438" s="39"/>
      <c r="K438" s="39"/>
      <c r="L438" s="42"/>
      <c r="M438" s="197"/>
      <c r="N438" s="198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206</v>
      </c>
      <c r="AU438" s="20" t="s">
        <v>82</v>
      </c>
    </row>
    <row r="439" spans="1:65" s="13" customFormat="1" ht="11.25">
      <c r="B439" s="201"/>
      <c r="C439" s="202"/>
      <c r="D439" s="194" t="s">
        <v>208</v>
      </c>
      <c r="E439" s="203" t="s">
        <v>19</v>
      </c>
      <c r="F439" s="204" t="s">
        <v>651</v>
      </c>
      <c r="G439" s="202"/>
      <c r="H439" s="205">
        <v>23.04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208</v>
      </c>
      <c r="AU439" s="211" t="s">
        <v>82</v>
      </c>
      <c r="AV439" s="13" t="s">
        <v>82</v>
      </c>
      <c r="AW439" s="13" t="s">
        <v>34</v>
      </c>
      <c r="AX439" s="13" t="s">
        <v>80</v>
      </c>
      <c r="AY439" s="211" t="s">
        <v>191</v>
      </c>
    </row>
    <row r="440" spans="1:65" s="2" customFormat="1" ht="16.5" customHeight="1">
      <c r="A440" s="37"/>
      <c r="B440" s="38"/>
      <c r="C440" s="223" t="s">
        <v>652</v>
      </c>
      <c r="D440" s="223" t="s">
        <v>273</v>
      </c>
      <c r="E440" s="224" t="s">
        <v>617</v>
      </c>
      <c r="F440" s="225" t="s">
        <v>618</v>
      </c>
      <c r="G440" s="226" t="s">
        <v>282</v>
      </c>
      <c r="H440" s="227">
        <v>24.192</v>
      </c>
      <c r="I440" s="228"/>
      <c r="J440" s="229">
        <f>ROUND(I440*H440,2)</f>
        <v>0</v>
      </c>
      <c r="K440" s="225" t="s">
        <v>203</v>
      </c>
      <c r="L440" s="230"/>
      <c r="M440" s="231" t="s">
        <v>19</v>
      </c>
      <c r="N440" s="232" t="s">
        <v>44</v>
      </c>
      <c r="O440" s="67"/>
      <c r="P440" s="190">
        <f>O440*H440</f>
        <v>0</v>
      </c>
      <c r="Q440" s="190">
        <v>6.0000000000000001E-3</v>
      </c>
      <c r="R440" s="190">
        <f>Q440*H440</f>
        <v>0.145152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239</v>
      </c>
      <c r="AT440" s="192" t="s">
        <v>273</v>
      </c>
      <c r="AU440" s="192" t="s">
        <v>82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197</v>
      </c>
      <c r="BM440" s="192" t="s">
        <v>653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618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82</v>
      </c>
    </row>
    <row r="442" spans="1:65" s="13" customFormat="1" ht="11.25">
      <c r="B442" s="201"/>
      <c r="C442" s="202"/>
      <c r="D442" s="194" t="s">
        <v>208</v>
      </c>
      <c r="E442" s="203" t="s">
        <v>19</v>
      </c>
      <c r="F442" s="204" t="s">
        <v>654</v>
      </c>
      <c r="G442" s="202"/>
      <c r="H442" s="205">
        <v>24.192</v>
      </c>
      <c r="I442" s="206"/>
      <c r="J442" s="202"/>
      <c r="K442" s="202"/>
      <c r="L442" s="207"/>
      <c r="M442" s="208"/>
      <c r="N442" s="209"/>
      <c r="O442" s="209"/>
      <c r="P442" s="209"/>
      <c r="Q442" s="209"/>
      <c r="R442" s="209"/>
      <c r="S442" s="209"/>
      <c r="T442" s="210"/>
      <c r="AT442" s="211" t="s">
        <v>208</v>
      </c>
      <c r="AU442" s="211" t="s">
        <v>82</v>
      </c>
      <c r="AV442" s="13" t="s">
        <v>82</v>
      </c>
      <c r="AW442" s="13" t="s">
        <v>34</v>
      </c>
      <c r="AX442" s="13" t="s">
        <v>80</v>
      </c>
      <c r="AY442" s="211" t="s">
        <v>191</v>
      </c>
    </row>
    <row r="443" spans="1:65" s="2" customFormat="1" ht="24.2" customHeight="1">
      <c r="A443" s="37"/>
      <c r="B443" s="38"/>
      <c r="C443" s="181" t="s">
        <v>655</v>
      </c>
      <c r="D443" s="181" t="s">
        <v>193</v>
      </c>
      <c r="E443" s="182" t="s">
        <v>656</v>
      </c>
      <c r="F443" s="183" t="s">
        <v>657</v>
      </c>
      <c r="G443" s="184" t="s">
        <v>282</v>
      </c>
      <c r="H443" s="185">
        <v>101.145</v>
      </c>
      <c r="I443" s="186"/>
      <c r="J443" s="187">
        <f>ROUND(I443*H443,2)</f>
        <v>0</v>
      </c>
      <c r="K443" s="183" t="s">
        <v>203</v>
      </c>
      <c r="L443" s="42"/>
      <c r="M443" s="188" t="s">
        <v>19</v>
      </c>
      <c r="N443" s="189" t="s">
        <v>44</v>
      </c>
      <c r="O443" s="67"/>
      <c r="P443" s="190">
        <f>O443*H443</f>
        <v>0</v>
      </c>
      <c r="Q443" s="190">
        <v>1.268E-2</v>
      </c>
      <c r="R443" s="190">
        <f>Q443*H443</f>
        <v>1.2825186</v>
      </c>
      <c r="S443" s="190">
        <v>0</v>
      </c>
      <c r="T443" s="191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2" t="s">
        <v>197</v>
      </c>
      <c r="AT443" s="192" t="s">
        <v>193</v>
      </c>
      <c r="AU443" s="192" t="s">
        <v>82</v>
      </c>
      <c r="AY443" s="20" t="s">
        <v>191</v>
      </c>
      <c r="BE443" s="193">
        <f>IF(N443="základní",J443,0)</f>
        <v>0</v>
      </c>
      <c r="BF443" s="193">
        <f>IF(N443="snížená",J443,0)</f>
        <v>0</v>
      </c>
      <c r="BG443" s="193">
        <f>IF(N443="zákl. přenesená",J443,0)</f>
        <v>0</v>
      </c>
      <c r="BH443" s="193">
        <f>IF(N443="sníž. přenesená",J443,0)</f>
        <v>0</v>
      </c>
      <c r="BI443" s="193">
        <f>IF(N443="nulová",J443,0)</f>
        <v>0</v>
      </c>
      <c r="BJ443" s="20" t="s">
        <v>80</v>
      </c>
      <c r="BK443" s="193">
        <f>ROUND(I443*H443,2)</f>
        <v>0</v>
      </c>
      <c r="BL443" s="20" t="s">
        <v>197</v>
      </c>
      <c r="BM443" s="192" t="s">
        <v>658</v>
      </c>
    </row>
    <row r="444" spans="1:65" s="2" customFormat="1" ht="29.25">
      <c r="A444" s="37"/>
      <c r="B444" s="38"/>
      <c r="C444" s="39"/>
      <c r="D444" s="194" t="s">
        <v>199</v>
      </c>
      <c r="E444" s="39"/>
      <c r="F444" s="195" t="s">
        <v>659</v>
      </c>
      <c r="G444" s="39"/>
      <c r="H444" s="39"/>
      <c r="I444" s="196"/>
      <c r="J444" s="39"/>
      <c r="K444" s="39"/>
      <c r="L444" s="42"/>
      <c r="M444" s="197"/>
      <c r="N444" s="198"/>
      <c r="O444" s="67"/>
      <c r="P444" s="67"/>
      <c r="Q444" s="67"/>
      <c r="R444" s="67"/>
      <c r="S444" s="67"/>
      <c r="T444" s="68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T444" s="20" t="s">
        <v>199</v>
      </c>
      <c r="AU444" s="20" t="s">
        <v>82</v>
      </c>
    </row>
    <row r="445" spans="1:65" s="2" customFormat="1" ht="11.25">
      <c r="A445" s="37"/>
      <c r="B445" s="38"/>
      <c r="C445" s="39"/>
      <c r="D445" s="199" t="s">
        <v>206</v>
      </c>
      <c r="E445" s="39"/>
      <c r="F445" s="200" t="s">
        <v>660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206</v>
      </c>
      <c r="AU445" s="20" t="s">
        <v>82</v>
      </c>
    </row>
    <row r="446" spans="1:65" s="13" customFormat="1" ht="11.25">
      <c r="B446" s="201"/>
      <c r="C446" s="202"/>
      <c r="D446" s="194" t="s">
        <v>208</v>
      </c>
      <c r="E446" s="203" t="s">
        <v>19</v>
      </c>
      <c r="F446" s="204" t="s">
        <v>661</v>
      </c>
      <c r="G446" s="202"/>
      <c r="H446" s="205">
        <v>101.145</v>
      </c>
      <c r="I446" s="206"/>
      <c r="J446" s="202"/>
      <c r="K446" s="202"/>
      <c r="L446" s="207"/>
      <c r="M446" s="208"/>
      <c r="N446" s="209"/>
      <c r="O446" s="209"/>
      <c r="P446" s="209"/>
      <c r="Q446" s="209"/>
      <c r="R446" s="209"/>
      <c r="S446" s="209"/>
      <c r="T446" s="210"/>
      <c r="AT446" s="211" t="s">
        <v>208</v>
      </c>
      <c r="AU446" s="211" t="s">
        <v>82</v>
      </c>
      <c r="AV446" s="13" t="s">
        <v>82</v>
      </c>
      <c r="AW446" s="13" t="s">
        <v>34</v>
      </c>
      <c r="AX446" s="13" t="s">
        <v>80</v>
      </c>
      <c r="AY446" s="211" t="s">
        <v>191</v>
      </c>
    </row>
    <row r="447" spans="1:65" s="2" customFormat="1" ht="16.5" customHeight="1">
      <c r="A447" s="37"/>
      <c r="B447" s="38"/>
      <c r="C447" s="223" t="s">
        <v>662</v>
      </c>
      <c r="D447" s="223" t="s">
        <v>273</v>
      </c>
      <c r="E447" s="224" t="s">
        <v>663</v>
      </c>
      <c r="F447" s="225" t="s">
        <v>664</v>
      </c>
      <c r="G447" s="226" t="s">
        <v>282</v>
      </c>
      <c r="H447" s="227">
        <v>106.202</v>
      </c>
      <c r="I447" s="228"/>
      <c r="J447" s="229">
        <f>ROUND(I447*H447,2)</f>
        <v>0</v>
      </c>
      <c r="K447" s="225" t="s">
        <v>19</v>
      </c>
      <c r="L447" s="230"/>
      <c r="M447" s="231" t="s">
        <v>19</v>
      </c>
      <c r="N447" s="232" t="s">
        <v>44</v>
      </c>
      <c r="O447" s="67"/>
      <c r="P447" s="190">
        <f>O447*H447</f>
        <v>0</v>
      </c>
      <c r="Q447" s="190">
        <v>1.6E-2</v>
      </c>
      <c r="R447" s="190">
        <f>Q447*H447</f>
        <v>1.6992320000000001</v>
      </c>
      <c r="S447" s="190">
        <v>0</v>
      </c>
      <c r="T447" s="191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2" t="s">
        <v>239</v>
      </c>
      <c r="AT447" s="192" t="s">
        <v>273</v>
      </c>
      <c r="AU447" s="192" t="s">
        <v>82</v>
      </c>
      <c r="AY447" s="20" t="s">
        <v>191</v>
      </c>
      <c r="BE447" s="193">
        <f>IF(N447="základní",J447,0)</f>
        <v>0</v>
      </c>
      <c r="BF447" s="193">
        <f>IF(N447="snížená",J447,0)</f>
        <v>0</v>
      </c>
      <c r="BG447" s="193">
        <f>IF(N447="zákl. přenesená",J447,0)</f>
        <v>0</v>
      </c>
      <c r="BH447" s="193">
        <f>IF(N447="sníž. přenesená",J447,0)</f>
        <v>0</v>
      </c>
      <c r="BI447" s="193">
        <f>IF(N447="nulová",J447,0)</f>
        <v>0</v>
      </c>
      <c r="BJ447" s="20" t="s">
        <v>80</v>
      </c>
      <c r="BK447" s="193">
        <f>ROUND(I447*H447,2)</f>
        <v>0</v>
      </c>
      <c r="BL447" s="20" t="s">
        <v>197</v>
      </c>
      <c r="BM447" s="192" t="s">
        <v>665</v>
      </c>
    </row>
    <row r="448" spans="1:65" s="2" customFormat="1" ht="11.25">
      <c r="A448" s="37"/>
      <c r="B448" s="38"/>
      <c r="C448" s="39"/>
      <c r="D448" s="194" t="s">
        <v>199</v>
      </c>
      <c r="E448" s="39"/>
      <c r="F448" s="195" t="s">
        <v>666</v>
      </c>
      <c r="G448" s="39"/>
      <c r="H448" s="39"/>
      <c r="I448" s="196"/>
      <c r="J448" s="39"/>
      <c r="K448" s="39"/>
      <c r="L448" s="42"/>
      <c r="M448" s="197"/>
      <c r="N448" s="198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199</v>
      </c>
      <c r="AU448" s="20" t="s">
        <v>82</v>
      </c>
    </row>
    <row r="449" spans="1:65" s="13" customFormat="1" ht="11.25">
      <c r="B449" s="201"/>
      <c r="C449" s="202"/>
      <c r="D449" s="194" t="s">
        <v>208</v>
      </c>
      <c r="E449" s="203" t="s">
        <v>19</v>
      </c>
      <c r="F449" s="204" t="s">
        <v>667</v>
      </c>
      <c r="G449" s="202"/>
      <c r="H449" s="205">
        <v>106.202</v>
      </c>
      <c r="I449" s="206"/>
      <c r="J449" s="202"/>
      <c r="K449" s="202"/>
      <c r="L449" s="207"/>
      <c r="M449" s="208"/>
      <c r="N449" s="209"/>
      <c r="O449" s="209"/>
      <c r="P449" s="209"/>
      <c r="Q449" s="209"/>
      <c r="R449" s="209"/>
      <c r="S449" s="209"/>
      <c r="T449" s="210"/>
      <c r="AT449" s="211" t="s">
        <v>208</v>
      </c>
      <c r="AU449" s="211" t="s">
        <v>82</v>
      </c>
      <c r="AV449" s="13" t="s">
        <v>82</v>
      </c>
      <c r="AW449" s="13" t="s">
        <v>34</v>
      </c>
      <c r="AX449" s="13" t="s">
        <v>80</v>
      </c>
      <c r="AY449" s="211" t="s">
        <v>191</v>
      </c>
    </row>
    <row r="450" spans="1:65" s="2" customFormat="1" ht="21.75" customHeight="1">
      <c r="A450" s="37"/>
      <c r="B450" s="38"/>
      <c r="C450" s="181" t="s">
        <v>668</v>
      </c>
      <c r="D450" s="181" t="s">
        <v>193</v>
      </c>
      <c r="E450" s="182" t="s">
        <v>669</v>
      </c>
      <c r="F450" s="183" t="s">
        <v>670</v>
      </c>
      <c r="G450" s="184" t="s">
        <v>282</v>
      </c>
      <c r="H450" s="185">
        <v>101.145</v>
      </c>
      <c r="I450" s="186"/>
      <c r="J450" s="187">
        <f>ROUND(I450*H450,2)</f>
        <v>0</v>
      </c>
      <c r="K450" s="183" t="s">
        <v>19</v>
      </c>
      <c r="L450" s="42"/>
      <c r="M450" s="188" t="s">
        <v>19</v>
      </c>
      <c r="N450" s="189" t="s">
        <v>44</v>
      </c>
      <c r="O450" s="67"/>
      <c r="P450" s="190">
        <f>O450*H450</f>
        <v>0</v>
      </c>
      <c r="Q450" s="190">
        <v>4.3240000000000001E-2</v>
      </c>
      <c r="R450" s="190">
        <f>Q450*H450</f>
        <v>4.3735097999999999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197</v>
      </c>
      <c r="AT450" s="192" t="s">
        <v>193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197</v>
      </c>
      <c r="BM450" s="192" t="s">
        <v>671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670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13" customFormat="1" ht="11.25">
      <c r="B452" s="201"/>
      <c r="C452" s="202"/>
      <c r="D452" s="194" t="s">
        <v>208</v>
      </c>
      <c r="E452" s="203" t="s">
        <v>19</v>
      </c>
      <c r="F452" s="204" t="s">
        <v>661</v>
      </c>
      <c r="G452" s="202"/>
      <c r="H452" s="205">
        <v>101.145</v>
      </c>
      <c r="I452" s="206"/>
      <c r="J452" s="202"/>
      <c r="K452" s="202"/>
      <c r="L452" s="207"/>
      <c r="M452" s="208"/>
      <c r="N452" s="209"/>
      <c r="O452" s="209"/>
      <c r="P452" s="209"/>
      <c r="Q452" s="209"/>
      <c r="R452" s="209"/>
      <c r="S452" s="209"/>
      <c r="T452" s="210"/>
      <c r="AT452" s="211" t="s">
        <v>208</v>
      </c>
      <c r="AU452" s="211" t="s">
        <v>82</v>
      </c>
      <c r="AV452" s="13" t="s">
        <v>82</v>
      </c>
      <c r="AW452" s="13" t="s">
        <v>34</v>
      </c>
      <c r="AX452" s="13" t="s">
        <v>80</v>
      </c>
      <c r="AY452" s="211" t="s">
        <v>191</v>
      </c>
    </row>
    <row r="453" spans="1:65" s="2" customFormat="1" ht="16.5" customHeight="1">
      <c r="A453" s="37"/>
      <c r="B453" s="38"/>
      <c r="C453" s="181" t="s">
        <v>672</v>
      </c>
      <c r="D453" s="181" t="s">
        <v>193</v>
      </c>
      <c r="E453" s="182" t="s">
        <v>673</v>
      </c>
      <c r="F453" s="183" t="s">
        <v>674</v>
      </c>
      <c r="G453" s="184" t="s">
        <v>282</v>
      </c>
      <c r="H453" s="185">
        <v>13.05</v>
      </c>
      <c r="I453" s="186"/>
      <c r="J453" s="187">
        <f>ROUND(I453*H453,2)</f>
        <v>0</v>
      </c>
      <c r="K453" s="183" t="s">
        <v>203</v>
      </c>
      <c r="L453" s="42"/>
      <c r="M453" s="188" t="s">
        <v>19</v>
      </c>
      <c r="N453" s="189" t="s">
        <v>44</v>
      </c>
      <c r="O453" s="67"/>
      <c r="P453" s="190">
        <f>O453*H453</f>
        <v>0</v>
      </c>
      <c r="Q453" s="190">
        <v>5.7000000000000002E-3</v>
      </c>
      <c r="R453" s="190">
        <f>Q453*H453</f>
        <v>7.4385000000000007E-2</v>
      </c>
      <c r="S453" s="190">
        <v>0</v>
      </c>
      <c r="T453" s="191">
        <f>S453*H453</f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2" t="s">
        <v>197</v>
      </c>
      <c r="AT453" s="192" t="s">
        <v>193</v>
      </c>
      <c r="AU453" s="192" t="s">
        <v>82</v>
      </c>
      <c r="AY453" s="20" t="s">
        <v>191</v>
      </c>
      <c r="BE453" s="193">
        <f>IF(N453="základní",J453,0)</f>
        <v>0</v>
      </c>
      <c r="BF453" s="193">
        <f>IF(N453="snížená",J453,0)</f>
        <v>0</v>
      </c>
      <c r="BG453" s="193">
        <f>IF(N453="zákl. přenesená",J453,0)</f>
        <v>0</v>
      </c>
      <c r="BH453" s="193">
        <f>IF(N453="sníž. přenesená",J453,0)</f>
        <v>0</v>
      </c>
      <c r="BI453" s="193">
        <f>IF(N453="nulová",J453,0)</f>
        <v>0</v>
      </c>
      <c r="BJ453" s="20" t="s">
        <v>80</v>
      </c>
      <c r="BK453" s="193">
        <f>ROUND(I453*H453,2)</f>
        <v>0</v>
      </c>
      <c r="BL453" s="20" t="s">
        <v>197</v>
      </c>
      <c r="BM453" s="192" t="s">
        <v>675</v>
      </c>
    </row>
    <row r="454" spans="1:65" s="2" customFormat="1" ht="11.25">
      <c r="A454" s="37"/>
      <c r="B454" s="38"/>
      <c r="C454" s="39"/>
      <c r="D454" s="194" t="s">
        <v>199</v>
      </c>
      <c r="E454" s="39"/>
      <c r="F454" s="195" t="s">
        <v>676</v>
      </c>
      <c r="G454" s="39"/>
      <c r="H454" s="39"/>
      <c r="I454" s="196"/>
      <c r="J454" s="39"/>
      <c r="K454" s="39"/>
      <c r="L454" s="42"/>
      <c r="M454" s="197"/>
      <c r="N454" s="198"/>
      <c r="O454" s="67"/>
      <c r="P454" s="67"/>
      <c r="Q454" s="67"/>
      <c r="R454" s="67"/>
      <c r="S454" s="67"/>
      <c r="T454" s="68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T454" s="20" t="s">
        <v>199</v>
      </c>
      <c r="AU454" s="20" t="s">
        <v>82</v>
      </c>
    </row>
    <row r="455" spans="1:65" s="2" customFormat="1" ht="11.25">
      <c r="A455" s="37"/>
      <c r="B455" s="38"/>
      <c r="C455" s="39"/>
      <c r="D455" s="199" t="s">
        <v>206</v>
      </c>
      <c r="E455" s="39"/>
      <c r="F455" s="200" t="s">
        <v>677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206</v>
      </c>
      <c r="AU455" s="20" t="s">
        <v>82</v>
      </c>
    </row>
    <row r="456" spans="1:65" s="13" customFormat="1" ht="11.25">
      <c r="B456" s="201"/>
      <c r="C456" s="202"/>
      <c r="D456" s="194" t="s">
        <v>208</v>
      </c>
      <c r="E456" s="203" t="s">
        <v>19</v>
      </c>
      <c r="F456" s="204" t="s">
        <v>678</v>
      </c>
      <c r="G456" s="202"/>
      <c r="H456" s="205">
        <v>13.05</v>
      </c>
      <c r="I456" s="206"/>
      <c r="J456" s="202"/>
      <c r="K456" s="202"/>
      <c r="L456" s="207"/>
      <c r="M456" s="208"/>
      <c r="N456" s="209"/>
      <c r="O456" s="209"/>
      <c r="P456" s="209"/>
      <c r="Q456" s="209"/>
      <c r="R456" s="209"/>
      <c r="S456" s="209"/>
      <c r="T456" s="210"/>
      <c r="AT456" s="211" t="s">
        <v>208</v>
      </c>
      <c r="AU456" s="211" t="s">
        <v>82</v>
      </c>
      <c r="AV456" s="13" t="s">
        <v>82</v>
      </c>
      <c r="AW456" s="13" t="s">
        <v>34</v>
      </c>
      <c r="AX456" s="13" t="s">
        <v>80</v>
      </c>
      <c r="AY456" s="211" t="s">
        <v>191</v>
      </c>
    </row>
    <row r="457" spans="1:65" s="2" customFormat="1" ht="16.5" customHeight="1">
      <c r="A457" s="37"/>
      <c r="B457" s="38"/>
      <c r="C457" s="181" t="s">
        <v>679</v>
      </c>
      <c r="D457" s="181" t="s">
        <v>193</v>
      </c>
      <c r="E457" s="182" t="s">
        <v>680</v>
      </c>
      <c r="F457" s="183" t="s">
        <v>681</v>
      </c>
      <c r="G457" s="184" t="s">
        <v>282</v>
      </c>
      <c r="H457" s="185">
        <v>13.343</v>
      </c>
      <c r="I457" s="186"/>
      <c r="J457" s="187">
        <f>ROUND(I457*H457,2)</f>
        <v>0</v>
      </c>
      <c r="K457" s="183" t="s">
        <v>203</v>
      </c>
      <c r="L457" s="42"/>
      <c r="M457" s="188" t="s">
        <v>19</v>
      </c>
      <c r="N457" s="189" t="s">
        <v>44</v>
      </c>
      <c r="O457" s="67"/>
      <c r="P457" s="190">
        <f>O457*H457</f>
        <v>0</v>
      </c>
      <c r="Q457" s="190">
        <v>0</v>
      </c>
      <c r="R457" s="190">
        <f>Q457*H457</f>
        <v>0</v>
      </c>
      <c r="S457" s="190">
        <v>1.0000000000000001E-5</v>
      </c>
      <c r="T457" s="191">
        <f>S457*H457</f>
        <v>1.3343E-4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2" t="s">
        <v>197</v>
      </c>
      <c r="AT457" s="192" t="s">
        <v>193</v>
      </c>
      <c r="AU457" s="192" t="s">
        <v>82</v>
      </c>
      <c r="AY457" s="20" t="s">
        <v>191</v>
      </c>
      <c r="BE457" s="193">
        <f>IF(N457="základní",J457,0)</f>
        <v>0</v>
      </c>
      <c r="BF457" s="193">
        <f>IF(N457="snížená",J457,0)</f>
        <v>0</v>
      </c>
      <c r="BG457" s="193">
        <f>IF(N457="zákl. přenesená",J457,0)</f>
        <v>0</v>
      </c>
      <c r="BH457" s="193">
        <f>IF(N457="sníž. přenesená",J457,0)</f>
        <v>0</v>
      </c>
      <c r="BI457" s="193">
        <f>IF(N457="nulová",J457,0)</f>
        <v>0</v>
      </c>
      <c r="BJ457" s="20" t="s">
        <v>80</v>
      </c>
      <c r="BK457" s="193">
        <f>ROUND(I457*H457,2)</f>
        <v>0</v>
      </c>
      <c r="BL457" s="20" t="s">
        <v>197</v>
      </c>
      <c r="BM457" s="192" t="s">
        <v>682</v>
      </c>
    </row>
    <row r="458" spans="1:65" s="2" customFormat="1" ht="11.25">
      <c r="A458" s="37"/>
      <c r="B458" s="38"/>
      <c r="C458" s="39"/>
      <c r="D458" s="194" t="s">
        <v>199</v>
      </c>
      <c r="E458" s="39"/>
      <c r="F458" s="195" t="s">
        <v>683</v>
      </c>
      <c r="G458" s="39"/>
      <c r="H458" s="39"/>
      <c r="I458" s="196"/>
      <c r="J458" s="39"/>
      <c r="K458" s="39"/>
      <c r="L458" s="42"/>
      <c r="M458" s="197"/>
      <c r="N458" s="198"/>
      <c r="O458" s="67"/>
      <c r="P458" s="67"/>
      <c r="Q458" s="67"/>
      <c r="R458" s="67"/>
      <c r="S458" s="67"/>
      <c r="T458" s="68"/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T458" s="20" t="s">
        <v>199</v>
      </c>
      <c r="AU458" s="20" t="s">
        <v>82</v>
      </c>
    </row>
    <row r="459" spans="1:65" s="2" customFormat="1" ht="11.25">
      <c r="A459" s="37"/>
      <c r="B459" s="38"/>
      <c r="C459" s="39"/>
      <c r="D459" s="199" t="s">
        <v>206</v>
      </c>
      <c r="E459" s="39"/>
      <c r="F459" s="200" t="s">
        <v>684</v>
      </c>
      <c r="G459" s="39"/>
      <c r="H459" s="39"/>
      <c r="I459" s="196"/>
      <c r="J459" s="39"/>
      <c r="K459" s="39"/>
      <c r="L459" s="42"/>
      <c r="M459" s="197"/>
      <c r="N459" s="198"/>
      <c r="O459" s="67"/>
      <c r="P459" s="67"/>
      <c r="Q459" s="67"/>
      <c r="R459" s="67"/>
      <c r="S459" s="67"/>
      <c r="T459" s="68"/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T459" s="20" t="s">
        <v>206</v>
      </c>
      <c r="AU459" s="20" t="s">
        <v>82</v>
      </c>
    </row>
    <row r="460" spans="1:65" s="13" customFormat="1" ht="11.25">
      <c r="B460" s="201"/>
      <c r="C460" s="202"/>
      <c r="D460" s="194" t="s">
        <v>208</v>
      </c>
      <c r="E460" s="203" t="s">
        <v>19</v>
      </c>
      <c r="F460" s="204" t="s">
        <v>606</v>
      </c>
      <c r="G460" s="202"/>
      <c r="H460" s="205">
        <v>6.48</v>
      </c>
      <c r="I460" s="206"/>
      <c r="J460" s="202"/>
      <c r="K460" s="202"/>
      <c r="L460" s="207"/>
      <c r="M460" s="208"/>
      <c r="N460" s="209"/>
      <c r="O460" s="209"/>
      <c r="P460" s="209"/>
      <c r="Q460" s="209"/>
      <c r="R460" s="209"/>
      <c r="S460" s="209"/>
      <c r="T460" s="210"/>
      <c r="AT460" s="211" t="s">
        <v>208</v>
      </c>
      <c r="AU460" s="211" t="s">
        <v>82</v>
      </c>
      <c r="AV460" s="13" t="s">
        <v>82</v>
      </c>
      <c r="AW460" s="13" t="s">
        <v>34</v>
      </c>
      <c r="AX460" s="13" t="s">
        <v>73</v>
      </c>
      <c r="AY460" s="211" t="s">
        <v>191</v>
      </c>
    </row>
    <row r="461" spans="1:65" s="13" customFormat="1" ht="11.25">
      <c r="B461" s="201"/>
      <c r="C461" s="202"/>
      <c r="D461" s="194" t="s">
        <v>208</v>
      </c>
      <c r="E461" s="203" t="s">
        <v>19</v>
      </c>
      <c r="F461" s="204" t="s">
        <v>607</v>
      </c>
      <c r="G461" s="202"/>
      <c r="H461" s="205">
        <v>2</v>
      </c>
      <c r="I461" s="206"/>
      <c r="J461" s="202"/>
      <c r="K461" s="202"/>
      <c r="L461" s="207"/>
      <c r="M461" s="208"/>
      <c r="N461" s="209"/>
      <c r="O461" s="209"/>
      <c r="P461" s="209"/>
      <c r="Q461" s="209"/>
      <c r="R461" s="209"/>
      <c r="S461" s="209"/>
      <c r="T461" s="210"/>
      <c r="AT461" s="211" t="s">
        <v>208</v>
      </c>
      <c r="AU461" s="211" t="s">
        <v>82</v>
      </c>
      <c r="AV461" s="13" t="s">
        <v>82</v>
      </c>
      <c r="AW461" s="13" t="s">
        <v>34</v>
      </c>
      <c r="AX461" s="13" t="s">
        <v>73</v>
      </c>
      <c r="AY461" s="211" t="s">
        <v>191</v>
      </c>
    </row>
    <row r="462" spans="1:65" s="13" customFormat="1" ht="11.25">
      <c r="B462" s="201"/>
      <c r="C462" s="202"/>
      <c r="D462" s="194" t="s">
        <v>208</v>
      </c>
      <c r="E462" s="203" t="s">
        <v>19</v>
      </c>
      <c r="F462" s="204" t="s">
        <v>608</v>
      </c>
      <c r="G462" s="202"/>
      <c r="H462" s="205">
        <v>4.8630000000000004</v>
      </c>
      <c r="I462" s="206"/>
      <c r="J462" s="202"/>
      <c r="K462" s="202"/>
      <c r="L462" s="207"/>
      <c r="M462" s="208"/>
      <c r="N462" s="209"/>
      <c r="O462" s="209"/>
      <c r="P462" s="209"/>
      <c r="Q462" s="209"/>
      <c r="R462" s="209"/>
      <c r="S462" s="209"/>
      <c r="T462" s="210"/>
      <c r="AT462" s="211" t="s">
        <v>208</v>
      </c>
      <c r="AU462" s="211" t="s">
        <v>82</v>
      </c>
      <c r="AV462" s="13" t="s">
        <v>82</v>
      </c>
      <c r="AW462" s="13" t="s">
        <v>34</v>
      </c>
      <c r="AX462" s="13" t="s">
        <v>73</v>
      </c>
      <c r="AY462" s="211" t="s">
        <v>191</v>
      </c>
    </row>
    <row r="463" spans="1:65" s="14" customFormat="1" ht="11.25">
      <c r="B463" s="212"/>
      <c r="C463" s="213"/>
      <c r="D463" s="194" t="s">
        <v>208</v>
      </c>
      <c r="E463" s="214" t="s">
        <v>19</v>
      </c>
      <c r="F463" s="215" t="s">
        <v>238</v>
      </c>
      <c r="G463" s="213"/>
      <c r="H463" s="216">
        <v>13.343</v>
      </c>
      <c r="I463" s="217"/>
      <c r="J463" s="213"/>
      <c r="K463" s="213"/>
      <c r="L463" s="218"/>
      <c r="M463" s="219"/>
      <c r="N463" s="220"/>
      <c r="O463" s="220"/>
      <c r="P463" s="220"/>
      <c r="Q463" s="220"/>
      <c r="R463" s="220"/>
      <c r="S463" s="220"/>
      <c r="T463" s="221"/>
      <c r="AT463" s="222" t="s">
        <v>208</v>
      </c>
      <c r="AU463" s="222" t="s">
        <v>82</v>
      </c>
      <c r="AV463" s="14" t="s">
        <v>197</v>
      </c>
      <c r="AW463" s="14" t="s">
        <v>34</v>
      </c>
      <c r="AX463" s="14" t="s">
        <v>80</v>
      </c>
      <c r="AY463" s="222" t="s">
        <v>191</v>
      </c>
    </row>
    <row r="464" spans="1:65" s="2" customFormat="1" ht="21.75" customHeight="1">
      <c r="A464" s="37"/>
      <c r="B464" s="38"/>
      <c r="C464" s="181" t="s">
        <v>685</v>
      </c>
      <c r="D464" s="181" t="s">
        <v>193</v>
      </c>
      <c r="E464" s="182" t="s">
        <v>686</v>
      </c>
      <c r="F464" s="183" t="s">
        <v>687</v>
      </c>
      <c r="G464" s="184" t="s">
        <v>202</v>
      </c>
      <c r="H464" s="185">
        <v>2.8570000000000002</v>
      </c>
      <c r="I464" s="186"/>
      <c r="J464" s="187">
        <f>ROUND(I464*H464,2)</f>
        <v>0</v>
      </c>
      <c r="K464" s="183" t="s">
        <v>203</v>
      </c>
      <c r="L464" s="42"/>
      <c r="M464" s="188" t="s">
        <v>19</v>
      </c>
      <c r="N464" s="189" t="s">
        <v>44</v>
      </c>
      <c r="O464" s="67"/>
      <c r="P464" s="190">
        <f>O464*H464</f>
        <v>0</v>
      </c>
      <c r="Q464" s="190">
        <v>2.3010199999999998</v>
      </c>
      <c r="R464" s="190">
        <f>Q464*H464</f>
        <v>6.5740141400000001</v>
      </c>
      <c r="S464" s="190">
        <v>0</v>
      </c>
      <c r="T464" s="191">
        <f>S464*H464</f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2" t="s">
        <v>197</v>
      </c>
      <c r="AT464" s="192" t="s">
        <v>193</v>
      </c>
      <c r="AU464" s="192" t="s">
        <v>82</v>
      </c>
      <c r="AY464" s="20" t="s">
        <v>191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0" t="s">
        <v>80</v>
      </c>
      <c r="BK464" s="193">
        <f>ROUND(I464*H464,2)</f>
        <v>0</v>
      </c>
      <c r="BL464" s="20" t="s">
        <v>197</v>
      </c>
      <c r="BM464" s="192" t="s">
        <v>688</v>
      </c>
    </row>
    <row r="465" spans="1:65" s="2" customFormat="1" ht="11.25">
      <c r="A465" s="37"/>
      <c r="B465" s="38"/>
      <c r="C465" s="39"/>
      <c r="D465" s="194" t="s">
        <v>199</v>
      </c>
      <c r="E465" s="39"/>
      <c r="F465" s="195" t="s">
        <v>689</v>
      </c>
      <c r="G465" s="39"/>
      <c r="H465" s="39"/>
      <c r="I465" s="196"/>
      <c r="J465" s="39"/>
      <c r="K465" s="39"/>
      <c r="L465" s="42"/>
      <c r="M465" s="197"/>
      <c r="N465" s="198"/>
      <c r="O465" s="67"/>
      <c r="P465" s="67"/>
      <c r="Q465" s="67"/>
      <c r="R465" s="67"/>
      <c r="S465" s="67"/>
      <c r="T465" s="68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T465" s="20" t="s">
        <v>199</v>
      </c>
      <c r="AU465" s="20" t="s">
        <v>82</v>
      </c>
    </row>
    <row r="466" spans="1:65" s="2" customFormat="1" ht="11.25">
      <c r="A466" s="37"/>
      <c r="B466" s="38"/>
      <c r="C466" s="39"/>
      <c r="D466" s="199" t="s">
        <v>206</v>
      </c>
      <c r="E466" s="39"/>
      <c r="F466" s="200" t="s">
        <v>690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206</v>
      </c>
      <c r="AU466" s="20" t="s">
        <v>82</v>
      </c>
    </row>
    <row r="467" spans="1:65" s="13" customFormat="1" ht="11.25">
      <c r="B467" s="201"/>
      <c r="C467" s="202"/>
      <c r="D467" s="194" t="s">
        <v>208</v>
      </c>
      <c r="E467" s="203" t="s">
        <v>19</v>
      </c>
      <c r="F467" s="204" t="s">
        <v>691</v>
      </c>
      <c r="G467" s="202"/>
      <c r="H467" s="205">
        <v>2.8570000000000002</v>
      </c>
      <c r="I467" s="206"/>
      <c r="J467" s="202"/>
      <c r="K467" s="202"/>
      <c r="L467" s="207"/>
      <c r="M467" s="208"/>
      <c r="N467" s="209"/>
      <c r="O467" s="209"/>
      <c r="P467" s="209"/>
      <c r="Q467" s="209"/>
      <c r="R467" s="209"/>
      <c r="S467" s="209"/>
      <c r="T467" s="210"/>
      <c r="AT467" s="211" t="s">
        <v>208</v>
      </c>
      <c r="AU467" s="211" t="s">
        <v>82</v>
      </c>
      <c r="AV467" s="13" t="s">
        <v>82</v>
      </c>
      <c r="AW467" s="13" t="s">
        <v>34</v>
      </c>
      <c r="AX467" s="13" t="s">
        <v>80</v>
      </c>
      <c r="AY467" s="211" t="s">
        <v>191</v>
      </c>
    </row>
    <row r="468" spans="1:65" s="2" customFormat="1" ht="21.75" customHeight="1">
      <c r="A468" s="37"/>
      <c r="B468" s="38"/>
      <c r="C468" s="181" t="s">
        <v>692</v>
      </c>
      <c r="D468" s="181" t="s">
        <v>193</v>
      </c>
      <c r="E468" s="182" t="s">
        <v>693</v>
      </c>
      <c r="F468" s="183" t="s">
        <v>694</v>
      </c>
      <c r="G468" s="184" t="s">
        <v>202</v>
      </c>
      <c r="H468" s="185">
        <v>4.0469999999999997</v>
      </c>
      <c r="I468" s="186"/>
      <c r="J468" s="187">
        <f>ROUND(I468*H468,2)</f>
        <v>0</v>
      </c>
      <c r="K468" s="183" t="s">
        <v>203</v>
      </c>
      <c r="L468" s="42"/>
      <c r="M468" s="188" t="s">
        <v>19</v>
      </c>
      <c r="N468" s="189" t="s">
        <v>44</v>
      </c>
      <c r="O468" s="67"/>
      <c r="P468" s="190">
        <f>O468*H468</f>
        <v>0</v>
      </c>
      <c r="Q468" s="190">
        <v>2.3010199999999998</v>
      </c>
      <c r="R468" s="190">
        <f>Q468*H468</f>
        <v>9.3122279399999979</v>
      </c>
      <c r="S468" s="190">
        <v>0</v>
      </c>
      <c r="T468" s="191">
        <f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2" t="s">
        <v>197</v>
      </c>
      <c r="AT468" s="192" t="s">
        <v>193</v>
      </c>
      <c r="AU468" s="192" t="s">
        <v>82</v>
      </c>
      <c r="AY468" s="20" t="s">
        <v>191</v>
      </c>
      <c r="BE468" s="193">
        <f>IF(N468="základní",J468,0)</f>
        <v>0</v>
      </c>
      <c r="BF468" s="193">
        <f>IF(N468="snížená",J468,0)</f>
        <v>0</v>
      </c>
      <c r="BG468" s="193">
        <f>IF(N468="zákl. přenesená",J468,0)</f>
        <v>0</v>
      </c>
      <c r="BH468" s="193">
        <f>IF(N468="sníž. přenesená",J468,0)</f>
        <v>0</v>
      </c>
      <c r="BI468" s="193">
        <f>IF(N468="nulová",J468,0)</f>
        <v>0</v>
      </c>
      <c r="BJ468" s="20" t="s">
        <v>80</v>
      </c>
      <c r="BK468" s="193">
        <f>ROUND(I468*H468,2)</f>
        <v>0</v>
      </c>
      <c r="BL468" s="20" t="s">
        <v>197</v>
      </c>
      <c r="BM468" s="192" t="s">
        <v>695</v>
      </c>
    </row>
    <row r="469" spans="1:65" s="2" customFormat="1" ht="11.25">
      <c r="A469" s="37"/>
      <c r="B469" s="38"/>
      <c r="C469" s="39"/>
      <c r="D469" s="194" t="s">
        <v>199</v>
      </c>
      <c r="E469" s="39"/>
      <c r="F469" s="195" t="s">
        <v>696</v>
      </c>
      <c r="G469" s="39"/>
      <c r="H469" s="39"/>
      <c r="I469" s="196"/>
      <c r="J469" s="39"/>
      <c r="K469" s="39"/>
      <c r="L469" s="42"/>
      <c r="M469" s="197"/>
      <c r="N469" s="198"/>
      <c r="O469" s="67"/>
      <c r="P469" s="67"/>
      <c r="Q469" s="67"/>
      <c r="R469" s="67"/>
      <c r="S469" s="67"/>
      <c r="T469" s="68"/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T469" s="20" t="s">
        <v>199</v>
      </c>
      <c r="AU469" s="20" t="s">
        <v>82</v>
      </c>
    </row>
    <row r="470" spans="1:65" s="2" customFormat="1" ht="11.25">
      <c r="A470" s="37"/>
      <c r="B470" s="38"/>
      <c r="C470" s="39"/>
      <c r="D470" s="199" t="s">
        <v>206</v>
      </c>
      <c r="E470" s="39"/>
      <c r="F470" s="200" t="s">
        <v>697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206</v>
      </c>
      <c r="AU470" s="20" t="s">
        <v>82</v>
      </c>
    </row>
    <row r="471" spans="1:65" s="15" customFormat="1" ht="11.25">
      <c r="B471" s="233"/>
      <c r="C471" s="234"/>
      <c r="D471" s="194" t="s">
        <v>208</v>
      </c>
      <c r="E471" s="235" t="s">
        <v>19</v>
      </c>
      <c r="F471" s="236" t="s">
        <v>354</v>
      </c>
      <c r="G471" s="234"/>
      <c r="H471" s="235" t="s">
        <v>19</v>
      </c>
      <c r="I471" s="237"/>
      <c r="J471" s="234"/>
      <c r="K471" s="234"/>
      <c r="L471" s="238"/>
      <c r="M471" s="239"/>
      <c r="N471" s="240"/>
      <c r="O471" s="240"/>
      <c r="P471" s="240"/>
      <c r="Q471" s="240"/>
      <c r="R471" s="240"/>
      <c r="S471" s="240"/>
      <c r="T471" s="241"/>
      <c r="AT471" s="242" t="s">
        <v>208</v>
      </c>
      <c r="AU471" s="242" t="s">
        <v>82</v>
      </c>
      <c r="AV471" s="15" t="s">
        <v>80</v>
      </c>
      <c r="AW471" s="15" t="s">
        <v>34</v>
      </c>
      <c r="AX471" s="15" t="s">
        <v>73</v>
      </c>
      <c r="AY471" s="242" t="s">
        <v>191</v>
      </c>
    </row>
    <row r="472" spans="1:65" s="13" customFormat="1" ht="11.25">
      <c r="B472" s="201"/>
      <c r="C472" s="202"/>
      <c r="D472" s="194" t="s">
        <v>208</v>
      </c>
      <c r="E472" s="203" t="s">
        <v>19</v>
      </c>
      <c r="F472" s="204" t="s">
        <v>698</v>
      </c>
      <c r="G472" s="202"/>
      <c r="H472" s="205">
        <v>0.32400000000000001</v>
      </c>
      <c r="I472" s="206"/>
      <c r="J472" s="202"/>
      <c r="K472" s="202"/>
      <c r="L472" s="207"/>
      <c r="M472" s="208"/>
      <c r="N472" s="209"/>
      <c r="O472" s="209"/>
      <c r="P472" s="209"/>
      <c r="Q472" s="209"/>
      <c r="R472" s="209"/>
      <c r="S472" s="209"/>
      <c r="T472" s="210"/>
      <c r="AT472" s="211" t="s">
        <v>208</v>
      </c>
      <c r="AU472" s="211" t="s">
        <v>82</v>
      </c>
      <c r="AV472" s="13" t="s">
        <v>82</v>
      </c>
      <c r="AW472" s="13" t="s">
        <v>34</v>
      </c>
      <c r="AX472" s="13" t="s">
        <v>73</v>
      </c>
      <c r="AY472" s="211" t="s">
        <v>191</v>
      </c>
    </row>
    <row r="473" spans="1:65" s="13" customFormat="1" ht="11.25">
      <c r="B473" s="201"/>
      <c r="C473" s="202"/>
      <c r="D473" s="194" t="s">
        <v>208</v>
      </c>
      <c r="E473" s="203" t="s">
        <v>19</v>
      </c>
      <c r="F473" s="204" t="s">
        <v>699</v>
      </c>
      <c r="G473" s="202"/>
      <c r="H473" s="205">
        <v>0.21299999999999999</v>
      </c>
      <c r="I473" s="206"/>
      <c r="J473" s="202"/>
      <c r="K473" s="202"/>
      <c r="L473" s="207"/>
      <c r="M473" s="208"/>
      <c r="N473" s="209"/>
      <c r="O473" s="209"/>
      <c r="P473" s="209"/>
      <c r="Q473" s="209"/>
      <c r="R473" s="209"/>
      <c r="S473" s="209"/>
      <c r="T473" s="210"/>
      <c r="AT473" s="211" t="s">
        <v>208</v>
      </c>
      <c r="AU473" s="211" t="s">
        <v>82</v>
      </c>
      <c r="AV473" s="13" t="s">
        <v>82</v>
      </c>
      <c r="AW473" s="13" t="s">
        <v>34</v>
      </c>
      <c r="AX473" s="13" t="s">
        <v>73</v>
      </c>
      <c r="AY473" s="211" t="s">
        <v>191</v>
      </c>
    </row>
    <row r="474" spans="1:65" s="13" customFormat="1" ht="11.25">
      <c r="B474" s="201"/>
      <c r="C474" s="202"/>
      <c r="D474" s="194" t="s">
        <v>208</v>
      </c>
      <c r="E474" s="203" t="s">
        <v>19</v>
      </c>
      <c r="F474" s="204" t="s">
        <v>700</v>
      </c>
      <c r="G474" s="202"/>
      <c r="H474" s="205">
        <v>9.4E-2</v>
      </c>
      <c r="I474" s="206"/>
      <c r="J474" s="202"/>
      <c r="K474" s="202"/>
      <c r="L474" s="207"/>
      <c r="M474" s="208"/>
      <c r="N474" s="209"/>
      <c r="O474" s="209"/>
      <c r="P474" s="209"/>
      <c r="Q474" s="209"/>
      <c r="R474" s="209"/>
      <c r="S474" s="209"/>
      <c r="T474" s="210"/>
      <c r="AT474" s="211" t="s">
        <v>208</v>
      </c>
      <c r="AU474" s="211" t="s">
        <v>82</v>
      </c>
      <c r="AV474" s="13" t="s">
        <v>82</v>
      </c>
      <c r="AW474" s="13" t="s">
        <v>34</v>
      </c>
      <c r="AX474" s="13" t="s">
        <v>73</v>
      </c>
      <c r="AY474" s="211" t="s">
        <v>191</v>
      </c>
    </row>
    <row r="475" spans="1:65" s="13" customFormat="1" ht="11.25">
      <c r="B475" s="201"/>
      <c r="C475" s="202"/>
      <c r="D475" s="194" t="s">
        <v>208</v>
      </c>
      <c r="E475" s="203" t="s">
        <v>19</v>
      </c>
      <c r="F475" s="204" t="s">
        <v>701</v>
      </c>
      <c r="G475" s="202"/>
      <c r="H475" s="205">
        <v>0.13400000000000001</v>
      </c>
      <c r="I475" s="206"/>
      <c r="J475" s="202"/>
      <c r="K475" s="202"/>
      <c r="L475" s="207"/>
      <c r="M475" s="208"/>
      <c r="N475" s="209"/>
      <c r="O475" s="209"/>
      <c r="P475" s="209"/>
      <c r="Q475" s="209"/>
      <c r="R475" s="209"/>
      <c r="S475" s="209"/>
      <c r="T475" s="210"/>
      <c r="AT475" s="211" t="s">
        <v>208</v>
      </c>
      <c r="AU475" s="211" t="s">
        <v>82</v>
      </c>
      <c r="AV475" s="13" t="s">
        <v>82</v>
      </c>
      <c r="AW475" s="13" t="s">
        <v>34</v>
      </c>
      <c r="AX475" s="13" t="s">
        <v>73</v>
      </c>
      <c r="AY475" s="211" t="s">
        <v>191</v>
      </c>
    </row>
    <row r="476" spans="1:65" s="13" customFormat="1" ht="11.25">
      <c r="B476" s="201"/>
      <c r="C476" s="202"/>
      <c r="D476" s="194" t="s">
        <v>208</v>
      </c>
      <c r="E476" s="203" t="s">
        <v>19</v>
      </c>
      <c r="F476" s="204" t="s">
        <v>702</v>
      </c>
      <c r="G476" s="202"/>
      <c r="H476" s="205">
        <v>6.0999999999999999E-2</v>
      </c>
      <c r="I476" s="206"/>
      <c r="J476" s="202"/>
      <c r="K476" s="202"/>
      <c r="L476" s="207"/>
      <c r="M476" s="208"/>
      <c r="N476" s="209"/>
      <c r="O476" s="209"/>
      <c r="P476" s="209"/>
      <c r="Q476" s="209"/>
      <c r="R476" s="209"/>
      <c r="S476" s="209"/>
      <c r="T476" s="210"/>
      <c r="AT476" s="211" t="s">
        <v>208</v>
      </c>
      <c r="AU476" s="211" t="s">
        <v>82</v>
      </c>
      <c r="AV476" s="13" t="s">
        <v>82</v>
      </c>
      <c r="AW476" s="13" t="s">
        <v>34</v>
      </c>
      <c r="AX476" s="13" t="s">
        <v>73</v>
      </c>
      <c r="AY476" s="211" t="s">
        <v>191</v>
      </c>
    </row>
    <row r="477" spans="1:65" s="13" customFormat="1" ht="11.25">
      <c r="B477" s="201"/>
      <c r="C477" s="202"/>
      <c r="D477" s="194" t="s">
        <v>208</v>
      </c>
      <c r="E477" s="203" t="s">
        <v>19</v>
      </c>
      <c r="F477" s="204" t="s">
        <v>703</v>
      </c>
      <c r="G477" s="202"/>
      <c r="H477" s="205">
        <v>0.44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208</v>
      </c>
      <c r="AU477" s="211" t="s">
        <v>82</v>
      </c>
      <c r="AV477" s="13" t="s">
        <v>82</v>
      </c>
      <c r="AW477" s="13" t="s">
        <v>34</v>
      </c>
      <c r="AX477" s="13" t="s">
        <v>73</v>
      </c>
      <c r="AY477" s="211" t="s">
        <v>191</v>
      </c>
    </row>
    <row r="478" spans="1:65" s="13" customFormat="1" ht="11.25">
      <c r="B478" s="201"/>
      <c r="C478" s="202"/>
      <c r="D478" s="194" t="s">
        <v>208</v>
      </c>
      <c r="E478" s="203" t="s">
        <v>19</v>
      </c>
      <c r="F478" s="204" t="s">
        <v>704</v>
      </c>
      <c r="G478" s="202"/>
      <c r="H478" s="205">
        <v>0.17100000000000001</v>
      </c>
      <c r="I478" s="206"/>
      <c r="J478" s="202"/>
      <c r="K478" s="202"/>
      <c r="L478" s="207"/>
      <c r="M478" s="208"/>
      <c r="N478" s="209"/>
      <c r="O478" s="209"/>
      <c r="P478" s="209"/>
      <c r="Q478" s="209"/>
      <c r="R478" s="209"/>
      <c r="S478" s="209"/>
      <c r="T478" s="210"/>
      <c r="AT478" s="211" t="s">
        <v>208</v>
      </c>
      <c r="AU478" s="211" t="s">
        <v>82</v>
      </c>
      <c r="AV478" s="13" t="s">
        <v>82</v>
      </c>
      <c r="AW478" s="13" t="s">
        <v>34</v>
      </c>
      <c r="AX478" s="13" t="s">
        <v>73</v>
      </c>
      <c r="AY478" s="211" t="s">
        <v>191</v>
      </c>
    </row>
    <row r="479" spans="1:65" s="13" customFormat="1" ht="11.25">
      <c r="B479" s="201"/>
      <c r="C479" s="202"/>
      <c r="D479" s="194" t="s">
        <v>208</v>
      </c>
      <c r="E479" s="203" t="s">
        <v>19</v>
      </c>
      <c r="F479" s="204" t="s">
        <v>705</v>
      </c>
      <c r="G479" s="202"/>
      <c r="H479" s="205">
        <v>0.23400000000000001</v>
      </c>
      <c r="I479" s="206"/>
      <c r="J479" s="202"/>
      <c r="K479" s="202"/>
      <c r="L479" s="207"/>
      <c r="M479" s="208"/>
      <c r="N479" s="209"/>
      <c r="O479" s="209"/>
      <c r="P479" s="209"/>
      <c r="Q479" s="209"/>
      <c r="R479" s="209"/>
      <c r="S479" s="209"/>
      <c r="T479" s="210"/>
      <c r="AT479" s="211" t="s">
        <v>208</v>
      </c>
      <c r="AU479" s="211" t="s">
        <v>82</v>
      </c>
      <c r="AV479" s="13" t="s">
        <v>82</v>
      </c>
      <c r="AW479" s="13" t="s">
        <v>34</v>
      </c>
      <c r="AX479" s="13" t="s">
        <v>73</v>
      </c>
      <c r="AY479" s="211" t="s">
        <v>191</v>
      </c>
    </row>
    <row r="480" spans="1:65" s="13" customFormat="1" ht="11.25">
      <c r="B480" s="201"/>
      <c r="C480" s="202"/>
      <c r="D480" s="194" t="s">
        <v>208</v>
      </c>
      <c r="E480" s="203" t="s">
        <v>19</v>
      </c>
      <c r="F480" s="204" t="s">
        <v>706</v>
      </c>
      <c r="G480" s="202"/>
      <c r="H480" s="205">
        <v>3.6999999999999998E-2</v>
      </c>
      <c r="I480" s="206"/>
      <c r="J480" s="202"/>
      <c r="K480" s="202"/>
      <c r="L480" s="207"/>
      <c r="M480" s="208"/>
      <c r="N480" s="209"/>
      <c r="O480" s="209"/>
      <c r="P480" s="209"/>
      <c r="Q480" s="209"/>
      <c r="R480" s="209"/>
      <c r="S480" s="209"/>
      <c r="T480" s="210"/>
      <c r="AT480" s="211" t="s">
        <v>208</v>
      </c>
      <c r="AU480" s="211" t="s">
        <v>82</v>
      </c>
      <c r="AV480" s="13" t="s">
        <v>82</v>
      </c>
      <c r="AW480" s="13" t="s">
        <v>34</v>
      </c>
      <c r="AX480" s="13" t="s">
        <v>73</v>
      </c>
      <c r="AY480" s="211" t="s">
        <v>191</v>
      </c>
    </row>
    <row r="481" spans="1:65" s="13" customFormat="1" ht="11.25">
      <c r="B481" s="201"/>
      <c r="C481" s="202"/>
      <c r="D481" s="194" t="s">
        <v>208</v>
      </c>
      <c r="E481" s="203" t="s">
        <v>19</v>
      </c>
      <c r="F481" s="204" t="s">
        <v>707</v>
      </c>
      <c r="G481" s="202"/>
      <c r="H481" s="205">
        <v>1.2769999999999999</v>
      </c>
      <c r="I481" s="206"/>
      <c r="J481" s="202"/>
      <c r="K481" s="202"/>
      <c r="L481" s="207"/>
      <c r="M481" s="208"/>
      <c r="N481" s="209"/>
      <c r="O481" s="209"/>
      <c r="P481" s="209"/>
      <c r="Q481" s="209"/>
      <c r="R481" s="209"/>
      <c r="S481" s="209"/>
      <c r="T481" s="210"/>
      <c r="AT481" s="211" t="s">
        <v>208</v>
      </c>
      <c r="AU481" s="211" t="s">
        <v>82</v>
      </c>
      <c r="AV481" s="13" t="s">
        <v>82</v>
      </c>
      <c r="AW481" s="13" t="s">
        <v>34</v>
      </c>
      <c r="AX481" s="13" t="s">
        <v>73</v>
      </c>
      <c r="AY481" s="211" t="s">
        <v>191</v>
      </c>
    </row>
    <row r="482" spans="1:65" s="13" customFormat="1" ht="11.25">
      <c r="B482" s="201"/>
      <c r="C482" s="202"/>
      <c r="D482" s="194" t="s">
        <v>208</v>
      </c>
      <c r="E482" s="203" t="s">
        <v>19</v>
      </c>
      <c r="F482" s="204" t="s">
        <v>708</v>
      </c>
      <c r="G482" s="202"/>
      <c r="H482" s="205">
        <v>0.23899999999999999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208</v>
      </c>
      <c r="AU482" s="211" t="s">
        <v>82</v>
      </c>
      <c r="AV482" s="13" t="s">
        <v>82</v>
      </c>
      <c r="AW482" s="13" t="s">
        <v>34</v>
      </c>
      <c r="AX482" s="13" t="s">
        <v>73</v>
      </c>
      <c r="AY482" s="211" t="s">
        <v>191</v>
      </c>
    </row>
    <row r="483" spans="1:65" s="13" customFormat="1" ht="11.25">
      <c r="B483" s="201"/>
      <c r="C483" s="202"/>
      <c r="D483" s="194" t="s">
        <v>208</v>
      </c>
      <c r="E483" s="203" t="s">
        <v>19</v>
      </c>
      <c r="F483" s="204" t="s">
        <v>709</v>
      </c>
      <c r="G483" s="202"/>
      <c r="H483" s="205">
        <v>0.82299999999999995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208</v>
      </c>
      <c r="AU483" s="211" t="s">
        <v>82</v>
      </c>
      <c r="AV483" s="13" t="s">
        <v>82</v>
      </c>
      <c r="AW483" s="13" t="s">
        <v>34</v>
      </c>
      <c r="AX483" s="13" t="s">
        <v>73</v>
      </c>
      <c r="AY483" s="211" t="s">
        <v>191</v>
      </c>
    </row>
    <row r="484" spans="1:65" s="14" customFormat="1" ht="11.25">
      <c r="B484" s="212"/>
      <c r="C484" s="213"/>
      <c r="D484" s="194" t="s">
        <v>208</v>
      </c>
      <c r="E484" s="214" t="s">
        <v>19</v>
      </c>
      <c r="F484" s="215" t="s">
        <v>238</v>
      </c>
      <c r="G484" s="213"/>
      <c r="H484" s="216">
        <v>4.0469999999999997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208</v>
      </c>
      <c r="AU484" s="222" t="s">
        <v>82</v>
      </c>
      <c r="AV484" s="14" t="s">
        <v>197</v>
      </c>
      <c r="AW484" s="14" t="s">
        <v>34</v>
      </c>
      <c r="AX484" s="14" t="s">
        <v>80</v>
      </c>
      <c r="AY484" s="222" t="s">
        <v>191</v>
      </c>
    </row>
    <row r="485" spans="1:65" s="2" customFormat="1" ht="21.75" customHeight="1">
      <c r="A485" s="37"/>
      <c r="B485" s="38"/>
      <c r="C485" s="181" t="s">
        <v>710</v>
      </c>
      <c r="D485" s="181" t="s">
        <v>193</v>
      </c>
      <c r="E485" s="182" t="s">
        <v>711</v>
      </c>
      <c r="F485" s="183" t="s">
        <v>712</v>
      </c>
      <c r="G485" s="184" t="s">
        <v>202</v>
      </c>
      <c r="H485" s="185">
        <v>13.021000000000001</v>
      </c>
      <c r="I485" s="186"/>
      <c r="J485" s="187">
        <f>ROUND(I485*H485,2)</f>
        <v>0</v>
      </c>
      <c r="K485" s="183" t="s">
        <v>203</v>
      </c>
      <c r="L485" s="42"/>
      <c r="M485" s="188" t="s">
        <v>19</v>
      </c>
      <c r="N485" s="189" t="s">
        <v>44</v>
      </c>
      <c r="O485" s="67"/>
      <c r="P485" s="190">
        <f>O485*H485</f>
        <v>0</v>
      </c>
      <c r="Q485" s="190">
        <v>2.5018699999999998</v>
      </c>
      <c r="R485" s="190">
        <f>Q485*H485</f>
        <v>32.576849269999997</v>
      </c>
      <c r="S485" s="190">
        <v>0</v>
      </c>
      <c r="T485" s="191">
        <f>S485*H485</f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2" t="s">
        <v>197</v>
      </c>
      <c r="AT485" s="192" t="s">
        <v>193</v>
      </c>
      <c r="AU485" s="192" t="s">
        <v>82</v>
      </c>
      <c r="AY485" s="20" t="s">
        <v>191</v>
      </c>
      <c r="BE485" s="193">
        <f>IF(N485="základní",J485,0)</f>
        <v>0</v>
      </c>
      <c r="BF485" s="193">
        <f>IF(N485="snížená",J485,0)</f>
        <v>0</v>
      </c>
      <c r="BG485" s="193">
        <f>IF(N485="zákl. přenesená",J485,0)</f>
        <v>0</v>
      </c>
      <c r="BH485" s="193">
        <f>IF(N485="sníž. přenesená",J485,0)</f>
        <v>0</v>
      </c>
      <c r="BI485" s="193">
        <f>IF(N485="nulová",J485,0)</f>
        <v>0</v>
      </c>
      <c r="BJ485" s="20" t="s">
        <v>80</v>
      </c>
      <c r="BK485" s="193">
        <f>ROUND(I485*H485,2)</f>
        <v>0</v>
      </c>
      <c r="BL485" s="20" t="s">
        <v>197</v>
      </c>
      <c r="BM485" s="192" t="s">
        <v>713</v>
      </c>
    </row>
    <row r="486" spans="1:65" s="2" customFormat="1" ht="11.25">
      <c r="A486" s="37"/>
      <c r="B486" s="38"/>
      <c r="C486" s="39"/>
      <c r="D486" s="194" t="s">
        <v>199</v>
      </c>
      <c r="E486" s="39"/>
      <c r="F486" s="195" t="s">
        <v>714</v>
      </c>
      <c r="G486" s="39"/>
      <c r="H486" s="39"/>
      <c r="I486" s="196"/>
      <c r="J486" s="39"/>
      <c r="K486" s="39"/>
      <c r="L486" s="42"/>
      <c r="M486" s="197"/>
      <c r="N486" s="198"/>
      <c r="O486" s="67"/>
      <c r="P486" s="67"/>
      <c r="Q486" s="67"/>
      <c r="R486" s="67"/>
      <c r="S486" s="67"/>
      <c r="T486" s="68"/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T486" s="20" t="s">
        <v>199</v>
      </c>
      <c r="AU486" s="20" t="s">
        <v>82</v>
      </c>
    </row>
    <row r="487" spans="1:65" s="2" customFormat="1" ht="11.25">
      <c r="A487" s="37"/>
      <c r="B487" s="38"/>
      <c r="C487" s="39"/>
      <c r="D487" s="199" t="s">
        <v>206</v>
      </c>
      <c r="E487" s="39"/>
      <c r="F487" s="200" t="s">
        <v>715</v>
      </c>
      <c r="G487" s="39"/>
      <c r="H487" s="39"/>
      <c r="I487" s="196"/>
      <c r="J487" s="39"/>
      <c r="K487" s="39"/>
      <c r="L487" s="42"/>
      <c r="M487" s="197"/>
      <c r="N487" s="198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206</v>
      </c>
      <c r="AU487" s="20" t="s">
        <v>82</v>
      </c>
    </row>
    <row r="488" spans="1:65" s="13" customFormat="1" ht="11.25">
      <c r="B488" s="201"/>
      <c r="C488" s="202"/>
      <c r="D488" s="194" t="s">
        <v>208</v>
      </c>
      <c r="E488" s="203" t="s">
        <v>19</v>
      </c>
      <c r="F488" s="204" t="s">
        <v>716</v>
      </c>
      <c r="G488" s="202"/>
      <c r="H488" s="205">
        <v>2.1920000000000002</v>
      </c>
      <c r="I488" s="206"/>
      <c r="J488" s="202"/>
      <c r="K488" s="202"/>
      <c r="L488" s="207"/>
      <c r="M488" s="208"/>
      <c r="N488" s="209"/>
      <c r="O488" s="209"/>
      <c r="P488" s="209"/>
      <c r="Q488" s="209"/>
      <c r="R488" s="209"/>
      <c r="S488" s="209"/>
      <c r="T488" s="210"/>
      <c r="AT488" s="211" t="s">
        <v>208</v>
      </c>
      <c r="AU488" s="211" t="s">
        <v>82</v>
      </c>
      <c r="AV488" s="13" t="s">
        <v>82</v>
      </c>
      <c r="AW488" s="13" t="s">
        <v>34</v>
      </c>
      <c r="AX488" s="13" t="s">
        <v>73</v>
      </c>
      <c r="AY488" s="211" t="s">
        <v>191</v>
      </c>
    </row>
    <row r="489" spans="1:65" s="13" customFormat="1" ht="11.25">
      <c r="B489" s="201"/>
      <c r="C489" s="202"/>
      <c r="D489" s="194" t="s">
        <v>208</v>
      </c>
      <c r="E489" s="203" t="s">
        <v>19</v>
      </c>
      <c r="F489" s="204" t="s">
        <v>717</v>
      </c>
      <c r="G489" s="202"/>
      <c r="H489" s="205">
        <v>10.765000000000001</v>
      </c>
      <c r="I489" s="206"/>
      <c r="J489" s="202"/>
      <c r="K489" s="202"/>
      <c r="L489" s="207"/>
      <c r="M489" s="208"/>
      <c r="N489" s="209"/>
      <c r="O489" s="209"/>
      <c r="P489" s="209"/>
      <c r="Q489" s="209"/>
      <c r="R489" s="209"/>
      <c r="S489" s="209"/>
      <c r="T489" s="210"/>
      <c r="AT489" s="211" t="s">
        <v>208</v>
      </c>
      <c r="AU489" s="211" t="s">
        <v>82</v>
      </c>
      <c r="AV489" s="13" t="s">
        <v>82</v>
      </c>
      <c r="AW489" s="13" t="s">
        <v>34</v>
      </c>
      <c r="AX489" s="13" t="s">
        <v>73</v>
      </c>
      <c r="AY489" s="211" t="s">
        <v>191</v>
      </c>
    </row>
    <row r="490" spans="1:65" s="13" customFormat="1" ht="11.25">
      <c r="B490" s="201"/>
      <c r="C490" s="202"/>
      <c r="D490" s="194" t="s">
        <v>208</v>
      </c>
      <c r="E490" s="203" t="s">
        <v>19</v>
      </c>
      <c r="F490" s="204" t="s">
        <v>718</v>
      </c>
      <c r="G490" s="202"/>
      <c r="H490" s="205">
        <v>6.4000000000000001E-2</v>
      </c>
      <c r="I490" s="206"/>
      <c r="J490" s="202"/>
      <c r="K490" s="202"/>
      <c r="L490" s="207"/>
      <c r="M490" s="208"/>
      <c r="N490" s="209"/>
      <c r="O490" s="209"/>
      <c r="P490" s="209"/>
      <c r="Q490" s="209"/>
      <c r="R490" s="209"/>
      <c r="S490" s="209"/>
      <c r="T490" s="210"/>
      <c r="AT490" s="211" t="s">
        <v>208</v>
      </c>
      <c r="AU490" s="211" t="s">
        <v>82</v>
      </c>
      <c r="AV490" s="13" t="s">
        <v>82</v>
      </c>
      <c r="AW490" s="13" t="s">
        <v>34</v>
      </c>
      <c r="AX490" s="13" t="s">
        <v>73</v>
      </c>
      <c r="AY490" s="211" t="s">
        <v>191</v>
      </c>
    </row>
    <row r="491" spans="1:65" s="14" customFormat="1" ht="11.25">
      <c r="B491" s="212"/>
      <c r="C491" s="213"/>
      <c r="D491" s="194" t="s">
        <v>208</v>
      </c>
      <c r="E491" s="214" t="s">
        <v>19</v>
      </c>
      <c r="F491" s="215" t="s">
        <v>238</v>
      </c>
      <c r="G491" s="213"/>
      <c r="H491" s="216">
        <v>13.021000000000001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208</v>
      </c>
      <c r="AU491" s="222" t="s">
        <v>82</v>
      </c>
      <c r="AV491" s="14" t="s">
        <v>197</v>
      </c>
      <c r="AW491" s="14" t="s">
        <v>34</v>
      </c>
      <c r="AX491" s="14" t="s">
        <v>80</v>
      </c>
      <c r="AY491" s="222" t="s">
        <v>191</v>
      </c>
    </row>
    <row r="492" spans="1:65" s="2" customFormat="1" ht="21.75" customHeight="1">
      <c r="A492" s="37"/>
      <c r="B492" s="38"/>
      <c r="C492" s="181" t="s">
        <v>719</v>
      </c>
      <c r="D492" s="181" t="s">
        <v>193</v>
      </c>
      <c r="E492" s="182" t="s">
        <v>720</v>
      </c>
      <c r="F492" s="183" t="s">
        <v>721</v>
      </c>
      <c r="G492" s="184" t="s">
        <v>202</v>
      </c>
      <c r="H492" s="185">
        <v>98.227999999999994</v>
      </c>
      <c r="I492" s="186"/>
      <c r="J492" s="187">
        <f>ROUND(I492*H492,2)</f>
        <v>0</v>
      </c>
      <c r="K492" s="183" t="s">
        <v>203</v>
      </c>
      <c r="L492" s="42"/>
      <c r="M492" s="188" t="s">
        <v>19</v>
      </c>
      <c r="N492" s="189" t="s">
        <v>44</v>
      </c>
      <c r="O492" s="67"/>
      <c r="P492" s="190">
        <f>O492*H492</f>
        <v>0</v>
      </c>
      <c r="Q492" s="190">
        <v>2.3010199999999998</v>
      </c>
      <c r="R492" s="190">
        <f>Q492*H492</f>
        <v>226.02459255999997</v>
      </c>
      <c r="S492" s="190">
        <v>0</v>
      </c>
      <c r="T492" s="191">
        <f>S492*H492</f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2" t="s">
        <v>197</v>
      </c>
      <c r="AT492" s="192" t="s">
        <v>193</v>
      </c>
      <c r="AU492" s="192" t="s">
        <v>82</v>
      </c>
      <c r="AY492" s="20" t="s">
        <v>191</v>
      </c>
      <c r="BE492" s="193">
        <f>IF(N492="základní",J492,0)</f>
        <v>0</v>
      </c>
      <c r="BF492" s="193">
        <f>IF(N492="snížená",J492,0)</f>
        <v>0</v>
      </c>
      <c r="BG492" s="193">
        <f>IF(N492="zákl. přenesená",J492,0)</f>
        <v>0</v>
      </c>
      <c r="BH492" s="193">
        <f>IF(N492="sníž. přenesená",J492,0)</f>
        <v>0</v>
      </c>
      <c r="BI492" s="193">
        <f>IF(N492="nulová",J492,0)</f>
        <v>0</v>
      </c>
      <c r="BJ492" s="20" t="s">
        <v>80</v>
      </c>
      <c r="BK492" s="193">
        <f>ROUND(I492*H492,2)</f>
        <v>0</v>
      </c>
      <c r="BL492" s="20" t="s">
        <v>197</v>
      </c>
      <c r="BM492" s="192" t="s">
        <v>722</v>
      </c>
    </row>
    <row r="493" spans="1:65" s="2" customFormat="1" ht="11.25">
      <c r="A493" s="37"/>
      <c r="B493" s="38"/>
      <c r="C493" s="39"/>
      <c r="D493" s="194" t="s">
        <v>199</v>
      </c>
      <c r="E493" s="39"/>
      <c r="F493" s="195" t="s">
        <v>723</v>
      </c>
      <c r="G493" s="39"/>
      <c r="H493" s="39"/>
      <c r="I493" s="196"/>
      <c r="J493" s="39"/>
      <c r="K493" s="39"/>
      <c r="L493" s="42"/>
      <c r="M493" s="197"/>
      <c r="N493" s="198"/>
      <c r="O493" s="67"/>
      <c r="P493" s="67"/>
      <c r="Q493" s="67"/>
      <c r="R493" s="67"/>
      <c r="S493" s="67"/>
      <c r="T493" s="68"/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T493" s="20" t="s">
        <v>199</v>
      </c>
      <c r="AU493" s="20" t="s">
        <v>82</v>
      </c>
    </row>
    <row r="494" spans="1:65" s="2" customFormat="1" ht="11.25">
      <c r="A494" s="37"/>
      <c r="B494" s="38"/>
      <c r="C494" s="39"/>
      <c r="D494" s="199" t="s">
        <v>206</v>
      </c>
      <c r="E494" s="39"/>
      <c r="F494" s="200" t="s">
        <v>724</v>
      </c>
      <c r="G494" s="39"/>
      <c r="H494" s="39"/>
      <c r="I494" s="196"/>
      <c r="J494" s="39"/>
      <c r="K494" s="39"/>
      <c r="L494" s="42"/>
      <c r="M494" s="197"/>
      <c r="N494" s="198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206</v>
      </c>
      <c r="AU494" s="20" t="s">
        <v>82</v>
      </c>
    </row>
    <row r="495" spans="1:65" s="13" customFormat="1" ht="11.25">
      <c r="B495" s="201"/>
      <c r="C495" s="202"/>
      <c r="D495" s="194" t="s">
        <v>208</v>
      </c>
      <c r="E495" s="203" t="s">
        <v>19</v>
      </c>
      <c r="F495" s="204" t="s">
        <v>725</v>
      </c>
      <c r="G495" s="202"/>
      <c r="H495" s="205">
        <v>98.227999999999994</v>
      </c>
      <c r="I495" s="206"/>
      <c r="J495" s="202"/>
      <c r="K495" s="202"/>
      <c r="L495" s="207"/>
      <c r="M495" s="208"/>
      <c r="N495" s="209"/>
      <c r="O495" s="209"/>
      <c r="P495" s="209"/>
      <c r="Q495" s="209"/>
      <c r="R495" s="209"/>
      <c r="S495" s="209"/>
      <c r="T495" s="210"/>
      <c r="AT495" s="211" t="s">
        <v>208</v>
      </c>
      <c r="AU495" s="211" t="s">
        <v>82</v>
      </c>
      <c r="AV495" s="13" t="s">
        <v>82</v>
      </c>
      <c r="AW495" s="13" t="s">
        <v>34</v>
      </c>
      <c r="AX495" s="13" t="s">
        <v>80</v>
      </c>
      <c r="AY495" s="211" t="s">
        <v>191</v>
      </c>
    </row>
    <row r="496" spans="1:65" s="2" customFormat="1" ht="21.75" customHeight="1">
      <c r="A496" s="37"/>
      <c r="B496" s="38"/>
      <c r="C496" s="181" t="s">
        <v>726</v>
      </c>
      <c r="D496" s="181" t="s">
        <v>193</v>
      </c>
      <c r="E496" s="182" t="s">
        <v>727</v>
      </c>
      <c r="F496" s="183" t="s">
        <v>728</v>
      </c>
      <c r="G496" s="184" t="s">
        <v>202</v>
      </c>
      <c r="H496" s="185">
        <v>109.801</v>
      </c>
      <c r="I496" s="186"/>
      <c r="J496" s="187">
        <f>ROUND(I496*H496,2)</f>
        <v>0</v>
      </c>
      <c r="K496" s="183" t="s">
        <v>203</v>
      </c>
      <c r="L496" s="42"/>
      <c r="M496" s="188" t="s">
        <v>19</v>
      </c>
      <c r="N496" s="189" t="s">
        <v>44</v>
      </c>
      <c r="O496" s="67"/>
      <c r="P496" s="190">
        <f>O496*H496</f>
        <v>0</v>
      </c>
      <c r="Q496" s="190">
        <v>2.5018699999999998</v>
      </c>
      <c r="R496" s="190">
        <f>Q496*H496</f>
        <v>274.70782786999996</v>
      </c>
      <c r="S496" s="190">
        <v>0</v>
      </c>
      <c r="T496" s="191">
        <f>S496*H496</f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2" t="s">
        <v>197</v>
      </c>
      <c r="AT496" s="192" t="s">
        <v>193</v>
      </c>
      <c r="AU496" s="192" t="s">
        <v>82</v>
      </c>
      <c r="AY496" s="20" t="s">
        <v>191</v>
      </c>
      <c r="BE496" s="193">
        <f>IF(N496="základní",J496,0)</f>
        <v>0</v>
      </c>
      <c r="BF496" s="193">
        <f>IF(N496="snížená",J496,0)</f>
        <v>0</v>
      </c>
      <c r="BG496" s="193">
        <f>IF(N496="zákl. přenesená",J496,0)</f>
        <v>0</v>
      </c>
      <c r="BH496" s="193">
        <f>IF(N496="sníž. přenesená",J496,0)</f>
        <v>0</v>
      </c>
      <c r="BI496" s="193">
        <f>IF(N496="nulová",J496,0)</f>
        <v>0</v>
      </c>
      <c r="BJ496" s="20" t="s">
        <v>80</v>
      </c>
      <c r="BK496" s="193">
        <f>ROUND(I496*H496,2)</f>
        <v>0</v>
      </c>
      <c r="BL496" s="20" t="s">
        <v>197</v>
      </c>
      <c r="BM496" s="192" t="s">
        <v>729</v>
      </c>
    </row>
    <row r="497" spans="1:65" s="2" customFormat="1" ht="11.25">
      <c r="A497" s="37"/>
      <c r="B497" s="38"/>
      <c r="C497" s="39"/>
      <c r="D497" s="194" t="s">
        <v>199</v>
      </c>
      <c r="E497" s="39"/>
      <c r="F497" s="195" t="s">
        <v>730</v>
      </c>
      <c r="G497" s="39"/>
      <c r="H497" s="39"/>
      <c r="I497" s="196"/>
      <c r="J497" s="39"/>
      <c r="K497" s="39"/>
      <c r="L497" s="42"/>
      <c r="M497" s="197"/>
      <c r="N497" s="198"/>
      <c r="O497" s="67"/>
      <c r="P497" s="67"/>
      <c r="Q497" s="67"/>
      <c r="R497" s="67"/>
      <c r="S497" s="67"/>
      <c r="T497" s="68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T497" s="20" t="s">
        <v>199</v>
      </c>
      <c r="AU497" s="20" t="s">
        <v>82</v>
      </c>
    </row>
    <row r="498" spans="1:65" s="2" customFormat="1" ht="11.25">
      <c r="A498" s="37"/>
      <c r="B498" s="38"/>
      <c r="C498" s="39"/>
      <c r="D498" s="199" t="s">
        <v>206</v>
      </c>
      <c r="E498" s="39"/>
      <c r="F498" s="200" t="s">
        <v>731</v>
      </c>
      <c r="G498" s="39"/>
      <c r="H498" s="39"/>
      <c r="I498" s="196"/>
      <c r="J498" s="39"/>
      <c r="K498" s="39"/>
      <c r="L498" s="42"/>
      <c r="M498" s="197"/>
      <c r="N498" s="198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206</v>
      </c>
      <c r="AU498" s="20" t="s">
        <v>82</v>
      </c>
    </row>
    <row r="499" spans="1:65" s="15" customFormat="1" ht="11.25">
      <c r="B499" s="233"/>
      <c r="C499" s="234"/>
      <c r="D499" s="194" t="s">
        <v>208</v>
      </c>
      <c r="E499" s="235" t="s">
        <v>19</v>
      </c>
      <c r="F499" s="236" t="s">
        <v>570</v>
      </c>
      <c r="G499" s="234"/>
      <c r="H499" s="235" t="s">
        <v>19</v>
      </c>
      <c r="I499" s="237"/>
      <c r="J499" s="234"/>
      <c r="K499" s="234"/>
      <c r="L499" s="238"/>
      <c r="M499" s="239"/>
      <c r="N499" s="240"/>
      <c r="O499" s="240"/>
      <c r="P499" s="240"/>
      <c r="Q499" s="240"/>
      <c r="R499" s="240"/>
      <c r="S499" s="240"/>
      <c r="T499" s="241"/>
      <c r="AT499" s="242" t="s">
        <v>208</v>
      </c>
      <c r="AU499" s="242" t="s">
        <v>82</v>
      </c>
      <c r="AV499" s="15" t="s">
        <v>80</v>
      </c>
      <c r="AW499" s="15" t="s">
        <v>34</v>
      </c>
      <c r="AX499" s="15" t="s">
        <v>73</v>
      </c>
      <c r="AY499" s="242" t="s">
        <v>191</v>
      </c>
    </row>
    <row r="500" spans="1:65" s="13" customFormat="1" ht="11.25">
      <c r="B500" s="201"/>
      <c r="C500" s="202"/>
      <c r="D500" s="194" t="s">
        <v>208</v>
      </c>
      <c r="E500" s="203" t="s">
        <v>19</v>
      </c>
      <c r="F500" s="204" t="s">
        <v>732</v>
      </c>
      <c r="G500" s="202"/>
      <c r="H500" s="205">
        <v>4.5780000000000003</v>
      </c>
      <c r="I500" s="206"/>
      <c r="J500" s="202"/>
      <c r="K500" s="202"/>
      <c r="L500" s="207"/>
      <c r="M500" s="208"/>
      <c r="N500" s="209"/>
      <c r="O500" s="209"/>
      <c r="P500" s="209"/>
      <c r="Q500" s="209"/>
      <c r="R500" s="209"/>
      <c r="S500" s="209"/>
      <c r="T500" s="210"/>
      <c r="AT500" s="211" t="s">
        <v>208</v>
      </c>
      <c r="AU500" s="211" t="s">
        <v>82</v>
      </c>
      <c r="AV500" s="13" t="s">
        <v>82</v>
      </c>
      <c r="AW500" s="13" t="s">
        <v>34</v>
      </c>
      <c r="AX500" s="13" t="s">
        <v>73</v>
      </c>
      <c r="AY500" s="211" t="s">
        <v>191</v>
      </c>
    </row>
    <row r="501" spans="1:65" s="13" customFormat="1" ht="11.25">
      <c r="B501" s="201"/>
      <c r="C501" s="202"/>
      <c r="D501" s="194" t="s">
        <v>208</v>
      </c>
      <c r="E501" s="203" t="s">
        <v>19</v>
      </c>
      <c r="F501" s="204" t="s">
        <v>733</v>
      </c>
      <c r="G501" s="202"/>
      <c r="H501" s="205">
        <v>4.3849999999999998</v>
      </c>
      <c r="I501" s="206"/>
      <c r="J501" s="202"/>
      <c r="K501" s="202"/>
      <c r="L501" s="207"/>
      <c r="M501" s="208"/>
      <c r="N501" s="209"/>
      <c r="O501" s="209"/>
      <c r="P501" s="209"/>
      <c r="Q501" s="209"/>
      <c r="R501" s="209"/>
      <c r="S501" s="209"/>
      <c r="T501" s="210"/>
      <c r="AT501" s="211" t="s">
        <v>208</v>
      </c>
      <c r="AU501" s="211" t="s">
        <v>82</v>
      </c>
      <c r="AV501" s="13" t="s">
        <v>82</v>
      </c>
      <c r="AW501" s="13" t="s">
        <v>34</v>
      </c>
      <c r="AX501" s="13" t="s">
        <v>73</v>
      </c>
      <c r="AY501" s="211" t="s">
        <v>191</v>
      </c>
    </row>
    <row r="502" spans="1:65" s="13" customFormat="1" ht="11.25">
      <c r="B502" s="201"/>
      <c r="C502" s="202"/>
      <c r="D502" s="194" t="s">
        <v>208</v>
      </c>
      <c r="E502" s="203" t="s">
        <v>19</v>
      </c>
      <c r="F502" s="204" t="s">
        <v>734</v>
      </c>
      <c r="G502" s="202"/>
      <c r="H502" s="205">
        <v>14.304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208</v>
      </c>
      <c r="AU502" s="211" t="s">
        <v>82</v>
      </c>
      <c r="AV502" s="13" t="s">
        <v>82</v>
      </c>
      <c r="AW502" s="13" t="s">
        <v>34</v>
      </c>
      <c r="AX502" s="13" t="s">
        <v>73</v>
      </c>
      <c r="AY502" s="211" t="s">
        <v>191</v>
      </c>
    </row>
    <row r="503" spans="1:65" s="13" customFormat="1" ht="11.25">
      <c r="B503" s="201"/>
      <c r="C503" s="202"/>
      <c r="D503" s="194" t="s">
        <v>208</v>
      </c>
      <c r="E503" s="203" t="s">
        <v>19</v>
      </c>
      <c r="F503" s="204" t="s">
        <v>735</v>
      </c>
      <c r="G503" s="202"/>
      <c r="H503" s="205">
        <v>14.231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208</v>
      </c>
      <c r="AU503" s="211" t="s">
        <v>82</v>
      </c>
      <c r="AV503" s="13" t="s">
        <v>82</v>
      </c>
      <c r="AW503" s="13" t="s">
        <v>34</v>
      </c>
      <c r="AX503" s="13" t="s">
        <v>73</v>
      </c>
      <c r="AY503" s="211" t="s">
        <v>191</v>
      </c>
    </row>
    <row r="504" spans="1:65" s="13" customFormat="1" ht="11.25">
      <c r="B504" s="201"/>
      <c r="C504" s="202"/>
      <c r="D504" s="194" t="s">
        <v>208</v>
      </c>
      <c r="E504" s="203" t="s">
        <v>19</v>
      </c>
      <c r="F504" s="204" t="s">
        <v>736</v>
      </c>
      <c r="G504" s="202"/>
      <c r="H504" s="205">
        <v>7.3460000000000001</v>
      </c>
      <c r="I504" s="206"/>
      <c r="J504" s="202"/>
      <c r="K504" s="202"/>
      <c r="L504" s="207"/>
      <c r="M504" s="208"/>
      <c r="N504" s="209"/>
      <c r="O504" s="209"/>
      <c r="P504" s="209"/>
      <c r="Q504" s="209"/>
      <c r="R504" s="209"/>
      <c r="S504" s="209"/>
      <c r="T504" s="210"/>
      <c r="AT504" s="211" t="s">
        <v>208</v>
      </c>
      <c r="AU504" s="211" t="s">
        <v>82</v>
      </c>
      <c r="AV504" s="13" t="s">
        <v>82</v>
      </c>
      <c r="AW504" s="13" t="s">
        <v>34</v>
      </c>
      <c r="AX504" s="13" t="s">
        <v>73</v>
      </c>
      <c r="AY504" s="211" t="s">
        <v>191</v>
      </c>
    </row>
    <row r="505" spans="1:65" s="13" customFormat="1" ht="11.25">
      <c r="B505" s="201"/>
      <c r="C505" s="202"/>
      <c r="D505" s="194" t="s">
        <v>208</v>
      </c>
      <c r="E505" s="203" t="s">
        <v>19</v>
      </c>
      <c r="F505" s="204" t="s">
        <v>737</v>
      </c>
      <c r="G505" s="202"/>
      <c r="H505" s="205">
        <v>64.956999999999994</v>
      </c>
      <c r="I505" s="206"/>
      <c r="J505" s="202"/>
      <c r="K505" s="202"/>
      <c r="L505" s="207"/>
      <c r="M505" s="208"/>
      <c r="N505" s="209"/>
      <c r="O505" s="209"/>
      <c r="P505" s="209"/>
      <c r="Q505" s="209"/>
      <c r="R505" s="209"/>
      <c r="S505" s="209"/>
      <c r="T505" s="210"/>
      <c r="AT505" s="211" t="s">
        <v>208</v>
      </c>
      <c r="AU505" s="211" t="s">
        <v>82</v>
      </c>
      <c r="AV505" s="13" t="s">
        <v>82</v>
      </c>
      <c r="AW505" s="13" t="s">
        <v>34</v>
      </c>
      <c r="AX505" s="13" t="s">
        <v>73</v>
      </c>
      <c r="AY505" s="211" t="s">
        <v>191</v>
      </c>
    </row>
    <row r="506" spans="1:65" s="14" customFormat="1" ht="11.25">
      <c r="B506" s="212"/>
      <c r="C506" s="213"/>
      <c r="D506" s="194" t="s">
        <v>208</v>
      </c>
      <c r="E506" s="214" t="s">
        <v>19</v>
      </c>
      <c r="F506" s="215" t="s">
        <v>238</v>
      </c>
      <c r="G506" s="213"/>
      <c r="H506" s="216">
        <v>109.801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208</v>
      </c>
      <c r="AU506" s="222" t="s">
        <v>82</v>
      </c>
      <c r="AV506" s="14" t="s">
        <v>197</v>
      </c>
      <c r="AW506" s="14" t="s">
        <v>34</v>
      </c>
      <c r="AX506" s="14" t="s">
        <v>80</v>
      </c>
      <c r="AY506" s="222" t="s">
        <v>191</v>
      </c>
    </row>
    <row r="507" spans="1:65" s="2" customFormat="1" ht="16.5" customHeight="1">
      <c r="A507" s="37"/>
      <c r="B507" s="38"/>
      <c r="C507" s="181" t="s">
        <v>738</v>
      </c>
      <c r="D507" s="181" t="s">
        <v>193</v>
      </c>
      <c r="E507" s="182" t="s">
        <v>739</v>
      </c>
      <c r="F507" s="183" t="s">
        <v>740</v>
      </c>
      <c r="G507" s="184" t="s">
        <v>202</v>
      </c>
      <c r="H507" s="185">
        <v>2.8570000000000002</v>
      </c>
      <c r="I507" s="186"/>
      <c r="J507" s="187">
        <f>ROUND(I507*H507,2)</f>
        <v>0</v>
      </c>
      <c r="K507" s="183" t="s">
        <v>203</v>
      </c>
      <c r="L507" s="42"/>
      <c r="M507" s="188" t="s">
        <v>19</v>
      </c>
      <c r="N507" s="189" t="s">
        <v>44</v>
      </c>
      <c r="O507" s="67"/>
      <c r="P507" s="190">
        <f>O507*H507</f>
        <v>0</v>
      </c>
      <c r="Q507" s="190">
        <v>0</v>
      </c>
      <c r="R507" s="190">
        <f>Q507*H507</f>
        <v>0</v>
      </c>
      <c r="S507" s="190">
        <v>0</v>
      </c>
      <c r="T507" s="191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2" t="s">
        <v>197</v>
      </c>
      <c r="AT507" s="192" t="s">
        <v>193</v>
      </c>
      <c r="AU507" s="192" t="s">
        <v>82</v>
      </c>
      <c r="AY507" s="20" t="s">
        <v>191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0" t="s">
        <v>80</v>
      </c>
      <c r="BK507" s="193">
        <f>ROUND(I507*H507,2)</f>
        <v>0</v>
      </c>
      <c r="BL507" s="20" t="s">
        <v>197</v>
      </c>
      <c r="BM507" s="192" t="s">
        <v>741</v>
      </c>
    </row>
    <row r="508" spans="1:65" s="2" customFormat="1" ht="11.25">
      <c r="A508" s="37"/>
      <c r="B508" s="38"/>
      <c r="C508" s="39"/>
      <c r="D508" s="194" t="s">
        <v>199</v>
      </c>
      <c r="E508" s="39"/>
      <c r="F508" s="195" t="s">
        <v>742</v>
      </c>
      <c r="G508" s="39"/>
      <c r="H508" s="39"/>
      <c r="I508" s="196"/>
      <c r="J508" s="39"/>
      <c r="K508" s="39"/>
      <c r="L508" s="42"/>
      <c r="M508" s="197"/>
      <c r="N508" s="198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199</v>
      </c>
      <c r="AU508" s="20" t="s">
        <v>82</v>
      </c>
    </row>
    <row r="509" spans="1:65" s="2" customFormat="1" ht="11.25">
      <c r="A509" s="37"/>
      <c r="B509" s="38"/>
      <c r="C509" s="39"/>
      <c r="D509" s="199" t="s">
        <v>206</v>
      </c>
      <c r="E509" s="39"/>
      <c r="F509" s="200" t="s">
        <v>743</v>
      </c>
      <c r="G509" s="39"/>
      <c r="H509" s="39"/>
      <c r="I509" s="196"/>
      <c r="J509" s="39"/>
      <c r="K509" s="39"/>
      <c r="L509" s="42"/>
      <c r="M509" s="197"/>
      <c r="N509" s="198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206</v>
      </c>
      <c r="AU509" s="20" t="s">
        <v>82</v>
      </c>
    </row>
    <row r="510" spans="1:65" s="13" customFormat="1" ht="11.25">
      <c r="B510" s="201"/>
      <c r="C510" s="202"/>
      <c r="D510" s="194" t="s">
        <v>208</v>
      </c>
      <c r="E510" s="203" t="s">
        <v>19</v>
      </c>
      <c r="F510" s="204" t="s">
        <v>691</v>
      </c>
      <c r="G510" s="202"/>
      <c r="H510" s="205">
        <v>2.8570000000000002</v>
      </c>
      <c r="I510" s="206"/>
      <c r="J510" s="202"/>
      <c r="K510" s="202"/>
      <c r="L510" s="207"/>
      <c r="M510" s="208"/>
      <c r="N510" s="209"/>
      <c r="O510" s="209"/>
      <c r="P510" s="209"/>
      <c r="Q510" s="209"/>
      <c r="R510" s="209"/>
      <c r="S510" s="209"/>
      <c r="T510" s="210"/>
      <c r="AT510" s="211" t="s">
        <v>208</v>
      </c>
      <c r="AU510" s="211" t="s">
        <v>82</v>
      </c>
      <c r="AV510" s="13" t="s">
        <v>82</v>
      </c>
      <c r="AW510" s="13" t="s">
        <v>34</v>
      </c>
      <c r="AX510" s="13" t="s">
        <v>80</v>
      </c>
      <c r="AY510" s="211" t="s">
        <v>191</v>
      </c>
    </row>
    <row r="511" spans="1:65" s="2" customFormat="1" ht="16.5" customHeight="1">
      <c r="A511" s="37"/>
      <c r="B511" s="38"/>
      <c r="C511" s="181" t="s">
        <v>744</v>
      </c>
      <c r="D511" s="181" t="s">
        <v>193</v>
      </c>
      <c r="E511" s="182" t="s">
        <v>745</v>
      </c>
      <c r="F511" s="183" t="s">
        <v>746</v>
      </c>
      <c r="G511" s="184" t="s">
        <v>202</v>
      </c>
      <c r="H511" s="185">
        <v>17.068000000000001</v>
      </c>
      <c r="I511" s="186"/>
      <c r="J511" s="187">
        <f>ROUND(I511*H511,2)</f>
        <v>0</v>
      </c>
      <c r="K511" s="183" t="s">
        <v>203</v>
      </c>
      <c r="L511" s="42"/>
      <c r="M511" s="188" t="s">
        <v>19</v>
      </c>
      <c r="N511" s="189" t="s">
        <v>44</v>
      </c>
      <c r="O511" s="67"/>
      <c r="P511" s="190">
        <f>O511*H511</f>
        <v>0</v>
      </c>
      <c r="Q511" s="190">
        <v>0</v>
      </c>
      <c r="R511" s="190">
        <f>Q511*H511</f>
        <v>0</v>
      </c>
      <c r="S511" s="190">
        <v>0</v>
      </c>
      <c r="T511" s="191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2" t="s">
        <v>197</v>
      </c>
      <c r="AT511" s="192" t="s">
        <v>193</v>
      </c>
      <c r="AU511" s="192" t="s">
        <v>82</v>
      </c>
      <c r="AY511" s="20" t="s">
        <v>191</v>
      </c>
      <c r="BE511" s="193">
        <f>IF(N511="základní",J511,0)</f>
        <v>0</v>
      </c>
      <c r="BF511" s="193">
        <f>IF(N511="snížená",J511,0)</f>
        <v>0</v>
      </c>
      <c r="BG511" s="193">
        <f>IF(N511="zákl. přenesená",J511,0)</f>
        <v>0</v>
      </c>
      <c r="BH511" s="193">
        <f>IF(N511="sníž. přenesená",J511,0)</f>
        <v>0</v>
      </c>
      <c r="BI511" s="193">
        <f>IF(N511="nulová",J511,0)</f>
        <v>0</v>
      </c>
      <c r="BJ511" s="20" t="s">
        <v>80</v>
      </c>
      <c r="BK511" s="193">
        <f>ROUND(I511*H511,2)</f>
        <v>0</v>
      </c>
      <c r="BL511" s="20" t="s">
        <v>197</v>
      </c>
      <c r="BM511" s="192" t="s">
        <v>747</v>
      </c>
    </row>
    <row r="512" spans="1:65" s="2" customFormat="1" ht="11.25">
      <c r="A512" s="37"/>
      <c r="B512" s="38"/>
      <c r="C512" s="39"/>
      <c r="D512" s="194" t="s">
        <v>199</v>
      </c>
      <c r="E512" s="39"/>
      <c r="F512" s="195" t="s">
        <v>748</v>
      </c>
      <c r="G512" s="39"/>
      <c r="H512" s="39"/>
      <c r="I512" s="196"/>
      <c r="J512" s="39"/>
      <c r="K512" s="39"/>
      <c r="L512" s="42"/>
      <c r="M512" s="197"/>
      <c r="N512" s="198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199</v>
      </c>
      <c r="AU512" s="20" t="s">
        <v>82</v>
      </c>
    </row>
    <row r="513" spans="1:65" s="2" customFormat="1" ht="11.25">
      <c r="A513" s="37"/>
      <c r="B513" s="38"/>
      <c r="C513" s="39"/>
      <c r="D513" s="199" t="s">
        <v>206</v>
      </c>
      <c r="E513" s="39"/>
      <c r="F513" s="200" t="s">
        <v>749</v>
      </c>
      <c r="G513" s="39"/>
      <c r="H513" s="39"/>
      <c r="I513" s="196"/>
      <c r="J513" s="39"/>
      <c r="K513" s="39"/>
      <c r="L513" s="42"/>
      <c r="M513" s="197"/>
      <c r="N513" s="198"/>
      <c r="O513" s="67"/>
      <c r="P513" s="67"/>
      <c r="Q513" s="67"/>
      <c r="R513" s="67"/>
      <c r="S513" s="67"/>
      <c r="T513" s="68"/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T513" s="20" t="s">
        <v>206</v>
      </c>
      <c r="AU513" s="20" t="s">
        <v>82</v>
      </c>
    </row>
    <row r="514" spans="1:65" s="2" customFormat="1" ht="16.5" customHeight="1">
      <c r="A514" s="37"/>
      <c r="B514" s="38"/>
      <c r="C514" s="181" t="s">
        <v>750</v>
      </c>
      <c r="D514" s="181" t="s">
        <v>193</v>
      </c>
      <c r="E514" s="182" t="s">
        <v>751</v>
      </c>
      <c r="F514" s="183" t="s">
        <v>752</v>
      </c>
      <c r="G514" s="184" t="s">
        <v>202</v>
      </c>
      <c r="H514" s="185">
        <v>208.029</v>
      </c>
      <c r="I514" s="186"/>
      <c r="J514" s="187">
        <f>ROUND(I514*H514,2)</f>
        <v>0</v>
      </c>
      <c r="K514" s="183" t="s">
        <v>203</v>
      </c>
      <c r="L514" s="42"/>
      <c r="M514" s="188" t="s">
        <v>19</v>
      </c>
      <c r="N514" s="189" t="s">
        <v>44</v>
      </c>
      <c r="O514" s="67"/>
      <c r="P514" s="190">
        <f>O514*H514</f>
        <v>0</v>
      </c>
      <c r="Q514" s="190">
        <v>0</v>
      </c>
      <c r="R514" s="190">
        <f>Q514*H514</f>
        <v>0</v>
      </c>
      <c r="S514" s="190">
        <v>0</v>
      </c>
      <c r="T514" s="191">
        <f>S514*H514</f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2" t="s">
        <v>197</v>
      </c>
      <c r="AT514" s="192" t="s">
        <v>193</v>
      </c>
      <c r="AU514" s="192" t="s">
        <v>82</v>
      </c>
      <c r="AY514" s="20" t="s">
        <v>191</v>
      </c>
      <c r="BE514" s="193">
        <f>IF(N514="základní",J514,0)</f>
        <v>0</v>
      </c>
      <c r="BF514" s="193">
        <f>IF(N514="snížená",J514,0)</f>
        <v>0</v>
      </c>
      <c r="BG514" s="193">
        <f>IF(N514="zákl. přenesená",J514,0)</f>
        <v>0</v>
      </c>
      <c r="BH514" s="193">
        <f>IF(N514="sníž. přenesená",J514,0)</f>
        <v>0</v>
      </c>
      <c r="BI514" s="193">
        <f>IF(N514="nulová",J514,0)</f>
        <v>0</v>
      </c>
      <c r="BJ514" s="20" t="s">
        <v>80</v>
      </c>
      <c r="BK514" s="193">
        <f>ROUND(I514*H514,2)</f>
        <v>0</v>
      </c>
      <c r="BL514" s="20" t="s">
        <v>197</v>
      </c>
      <c r="BM514" s="192" t="s">
        <v>753</v>
      </c>
    </row>
    <row r="515" spans="1:65" s="2" customFormat="1" ht="11.25">
      <c r="A515" s="37"/>
      <c r="B515" s="38"/>
      <c r="C515" s="39"/>
      <c r="D515" s="194" t="s">
        <v>199</v>
      </c>
      <c r="E515" s="39"/>
      <c r="F515" s="195" t="s">
        <v>754</v>
      </c>
      <c r="G515" s="39"/>
      <c r="H515" s="39"/>
      <c r="I515" s="196"/>
      <c r="J515" s="39"/>
      <c r="K515" s="39"/>
      <c r="L515" s="42"/>
      <c r="M515" s="197"/>
      <c r="N515" s="198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199</v>
      </c>
      <c r="AU515" s="20" t="s">
        <v>82</v>
      </c>
    </row>
    <row r="516" spans="1:65" s="2" customFormat="1" ht="11.25">
      <c r="A516" s="37"/>
      <c r="B516" s="38"/>
      <c r="C516" s="39"/>
      <c r="D516" s="199" t="s">
        <v>206</v>
      </c>
      <c r="E516" s="39"/>
      <c r="F516" s="200" t="s">
        <v>755</v>
      </c>
      <c r="G516" s="39"/>
      <c r="H516" s="39"/>
      <c r="I516" s="196"/>
      <c r="J516" s="39"/>
      <c r="K516" s="39"/>
      <c r="L516" s="42"/>
      <c r="M516" s="197"/>
      <c r="N516" s="198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206</v>
      </c>
      <c r="AU516" s="20" t="s">
        <v>82</v>
      </c>
    </row>
    <row r="517" spans="1:65" s="13" customFormat="1" ht="11.25">
      <c r="B517" s="201"/>
      <c r="C517" s="202"/>
      <c r="D517" s="194" t="s">
        <v>208</v>
      </c>
      <c r="E517" s="203" t="s">
        <v>19</v>
      </c>
      <c r="F517" s="204" t="s">
        <v>725</v>
      </c>
      <c r="G517" s="202"/>
      <c r="H517" s="205">
        <v>98.227999999999994</v>
      </c>
      <c r="I517" s="206"/>
      <c r="J517" s="202"/>
      <c r="K517" s="202"/>
      <c r="L517" s="207"/>
      <c r="M517" s="208"/>
      <c r="N517" s="209"/>
      <c r="O517" s="209"/>
      <c r="P517" s="209"/>
      <c r="Q517" s="209"/>
      <c r="R517" s="209"/>
      <c r="S517" s="209"/>
      <c r="T517" s="210"/>
      <c r="AT517" s="211" t="s">
        <v>208</v>
      </c>
      <c r="AU517" s="211" t="s">
        <v>82</v>
      </c>
      <c r="AV517" s="13" t="s">
        <v>82</v>
      </c>
      <c r="AW517" s="13" t="s">
        <v>34</v>
      </c>
      <c r="AX517" s="13" t="s">
        <v>73</v>
      </c>
      <c r="AY517" s="211" t="s">
        <v>191</v>
      </c>
    </row>
    <row r="518" spans="1:65" s="13" customFormat="1" ht="11.25">
      <c r="B518" s="201"/>
      <c r="C518" s="202"/>
      <c r="D518" s="194" t="s">
        <v>208</v>
      </c>
      <c r="E518" s="203" t="s">
        <v>19</v>
      </c>
      <c r="F518" s="204" t="s">
        <v>732</v>
      </c>
      <c r="G518" s="202"/>
      <c r="H518" s="205">
        <v>4.5780000000000003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208</v>
      </c>
      <c r="AU518" s="211" t="s">
        <v>82</v>
      </c>
      <c r="AV518" s="13" t="s">
        <v>82</v>
      </c>
      <c r="AW518" s="13" t="s">
        <v>34</v>
      </c>
      <c r="AX518" s="13" t="s">
        <v>73</v>
      </c>
      <c r="AY518" s="211" t="s">
        <v>191</v>
      </c>
    </row>
    <row r="519" spans="1:65" s="13" customFormat="1" ht="11.25">
      <c r="B519" s="201"/>
      <c r="C519" s="202"/>
      <c r="D519" s="194" t="s">
        <v>208</v>
      </c>
      <c r="E519" s="203" t="s">
        <v>19</v>
      </c>
      <c r="F519" s="204" t="s">
        <v>733</v>
      </c>
      <c r="G519" s="202"/>
      <c r="H519" s="205">
        <v>4.3849999999999998</v>
      </c>
      <c r="I519" s="206"/>
      <c r="J519" s="202"/>
      <c r="K519" s="202"/>
      <c r="L519" s="207"/>
      <c r="M519" s="208"/>
      <c r="N519" s="209"/>
      <c r="O519" s="209"/>
      <c r="P519" s="209"/>
      <c r="Q519" s="209"/>
      <c r="R519" s="209"/>
      <c r="S519" s="209"/>
      <c r="T519" s="210"/>
      <c r="AT519" s="211" t="s">
        <v>208</v>
      </c>
      <c r="AU519" s="211" t="s">
        <v>82</v>
      </c>
      <c r="AV519" s="13" t="s">
        <v>82</v>
      </c>
      <c r="AW519" s="13" t="s">
        <v>34</v>
      </c>
      <c r="AX519" s="13" t="s">
        <v>73</v>
      </c>
      <c r="AY519" s="211" t="s">
        <v>191</v>
      </c>
    </row>
    <row r="520" spans="1:65" s="13" customFormat="1" ht="11.25">
      <c r="B520" s="201"/>
      <c r="C520" s="202"/>
      <c r="D520" s="194" t="s">
        <v>208</v>
      </c>
      <c r="E520" s="203" t="s">
        <v>19</v>
      </c>
      <c r="F520" s="204" t="s">
        <v>734</v>
      </c>
      <c r="G520" s="202"/>
      <c r="H520" s="205">
        <v>14.304</v>
      </c>
      <c r="I520" s="206"/>
      <c r="J520" s="202"/>
      <c r="K520" s="202"/>
      <c r="L520" s="207"/>
      <c r="M520" s="208"/>
      <c r="N520" s="209"/>
      <c r="O520" s="209"/>
      <c r="P520" s="209"/>
      <c r="Q520" s="209"/>
      <c r="R520" s="209"/>
      <c r="S520" s="209"/>
      <c r="T520" s="210"/>
      <c r="AT520" s="211" t="s">
        <v>208</v>
      </c>
      <c r="AU520" s="211" t="s">
        <v>82</v>
      </c>
      <c r="AV520" s="13" t="s">
        <v>82</v>
      </c>
      <c r="AW520" s="13" t="s">
        <v>34</v>
      </c>
      <c r="AX520" s="13" t="s">
        <v>73</v>
      </c>
      <c r="AY520" s="211" t="s">
        <v>191</v>
      </c>
    </row>
    <row r="521" spans="1:65" s="13" customFormat="1" ht="11.25">
      <c r="B521" s="201"/>
      <c r="C521" s="202"/>
      <c r="D521" s="194" t="s">
        <v>208</v>
      </c>
      <c r="E521" s="203" t="s">
        <v>19</v>
      </c>
      <c r="F521" s="204" t="s">
        <v>735</v>
      </c>
      <c r="G521" s="202"/>
      <c r="H521" s="205">
        <v>14.231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208</v>
      </c>
      <c r="AU521" s="211" t="s">
        <v>82</v>
      </c>
      <c r="AV521" s="13" t="s">
        <v>82</v>
      </c>
      <c r="AW521" s="13" t="s">
        <v>34</v>
      </c>
      <c r="AX521" s="13" t="s">
        <v>73</v>
      </c>
      <c r="AY521" s="211" t="s">
        <v>191</v>
      </c>
    </row>
    <row r="522" spans="1:65" s="13" customFormat="1" ht="11.25">
      <c r="B522" s="201"/>
      <c r="C522" s="202"/>
      <c r="D522" s="194" t="s">
        <v>208</v>
      </c>
      <c r="E522" s="203" t="s">
        <v>19</v>
      </c>
      <c r="F522" s="204" t="s">
        <v>736</v>
      </c>
      <c r="G522" s="202"/>
      <c r="H522" s="205">
        <v>7.3460000000000001</v>
      </c>
      <c r="I522" s="206"/>
      <c r="J522" s="202"/>
      <c r="K522" s="202"/>
      <c r="L522" s="207"/>
      <c r="M522" s="208"/>
      <c r="N522" s="209"/>
      <c r="O522" s="209"/>
      <c r="P522" s="209"/>
      <c r="Q522" s="209"/>
      <c r="R522" s="209"/>
      <c r="S522" s="209"/>
      <c r="T522" s="210"/>
      <c r="AT522" s="211" t="s">
        <v>208</v>
      </c>
      <c r="AU522" s="211" t="s">
        <v>82</v>
      </c>
      <c r="AV522" s="13" t="s">
        <v>82</v>
      </c>
      <c r="AW522" s="13" t="s">
        <v>34</v>
      </c>
      <c r="AX522" s="13" t="s">
        <v>73</v>
      </c>
      <c r="AY522" s="211" t="s">
        <v>191</v>
      </c>
    </row>
    <row r="523" spans="1:65" s="13" customFormat="1" ht="11.25">
      <c r="B523" s="201"/>
      <c r="C523" s="202"/>
      <c r="D523" s="194" t="s">
        <v>208</v>
      </c>
      <c r="E523" s="203" t="s">
        <v>19</v>
      </c>
      <c r="F523" s="204" t="s">
        <v>737</v>
      </c>
      <c r="G523" s="202"/>
      <c r="H523" s="205">
        <v>64.956999999999994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208</v>
      </c>
      <c r="AU523" s="211" t="s">
        <v>82</v>
      </c>
      <c r="AV523" s="13" t="s">
        <v>82</v>
      </c>
      <c r="AW523" s="13" t="s">
        <v>34</v>
      </c>
      <c r="AX523" s="13" t="s">
        <v>73</v>
      </c>
      <c r="AY523" s="211" t="s">
        <v>191</v>
      </c>
    </row>
    <row r="524" spans="1:65" s="14" customFormat="1" ht="11.25">
      <c r="B524" s="212"/>
      <c r="C524" s="213"/>
      <c r="D524" s="194" t="s">
        <v>208</v>
      </c>
      <c r="E524" s="214" t="s">
        <v>19</v>
      </c>
      <c r="F524" s="215" t="s">
        <v>238</v>
      </c>
      <c r="G524" s="213"/>
      <c r="H524" s="216">
        <v>208.029</v>
      </c>
      <c r="I524" s="217"/>
      <c r="J524" s="213"/>
      <c r="K524" s="213"/>
      <c r="L524" s="218"/>
      <c r="M524" s="219"/>
      <c r="N524" s="220"/>
      <c r="O524" s="220"/>
      <c r="P524" s="220"/>
      <c r="Q524" s="220"/>
      <c r="R524" s="220"/>
      <c r="S524" s="220"/>
      <c r="T524" s="221"/>
      <c r="AT524" s="222" t="s">
        <v>208</v>
      </c>
      <c r="AU524" s="222" t="s">
        <v>82</v>
      </c>
      <c r="AV524" s="14" t="s">
        <v>197</v>
      </c>
      <c r="AW524" s="14" t="s">
        <v>34</v>
      </c>
      <c r="AX524" s="14" t="s">
        <v>80</v>
      </c>
      <c r="AY524" s="222" t="s">
        <v>191</v>
      </c>
    </row>
    <row r="525" spans="1:65" s="2" customFormat="1" ht="16.5" customHeight="1">
      <c r="A525" s="37"/>
      <c r="B525" s="38"/>
      <c r="C525" s="181" t="s">
        <v>756</v>
      </c>
      <c r="D525" s="181" t="s">
        <v>193</v>
      </c>
      <c r="E525" s="182" t="s">
        <v>757</v>
      </c>
      <c r="F525" s="183" t="s">
        <v>758</v>
      </c>
      <c r="G525" s="184" t="s">
        <v>255</v>
      </c>
      <c r="H525" s="185">
        <v>0.71399999999999997</v>
      </c>
      <c r="I525" s="186"/>
      <c r="J525" s="187">
        <f>ROUND(I525*H525,2)</f>
        <v>0</v>
      </c>
      <c r="K525" s="183" t="s">
        <v>203</v>
      </c>
      <c r="L525" s="42"/>
      <c r="M525" s="188" t="s">
        <v>19</v>
      </c>
      <c r="N525" s="189" t="s">
        <v>44</v>
      </c>
      <c r="O525" s="67"/>
      <c r="P525" s="190">
        <f>O525*H525</f>
        <v>0</v>
      </c>
      <c r="Q525" s="190">
        <v>1.0416099999999999</v>
      </c>
      <c r="R525" s="190">
        <f>Q525*H525</f>
        <v>0.74370953999999989</v>
      </c>
      <c r="S525" s="190">
        <v>0</v>
      </c>
      <c r="T525" s="191">
        <f>S525*H525</f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2" t="s">
        <v>197</v>
      </c>
      <c r="AT525" s="192" t="s">
        <v>193</v>
      </c>
      <c r="AU525" s="192" t="s">
        <v>82</v>
      </c>
      <c r="AY525" s="20" t="s">
        <v>191</v>
      </c>
      <c r="BE525" s="193">
        <f>IF(N525="základní",J525,0)</f>
        <v>0</v>
      </c>
      <c r="BF525" s="193">
        <f>IF(N525="snížená",J525,0)</f>
        <v>0</v>
      </c>
      <c r="BG525" s="193">
        <f>IF(N525="zákl. přenesená",J525,0)</f>
        <v>0</v>
      </c>
      <c r="BH525" s="193">
        <f>IF(N525="sníž. přenesená",J525,0)</f>
        <v>0</v>
      </c>
      <c r="BI525" s="193">
        <f>IF(N525="nulová",J525,0)</f>
        <v>0</v>
      </c>
      <c r="BJ525" s="20" t="s">
        <v>80</v>
      </c>
      <c r="BK525" s="193">
        <f>ROUND(I525*H525,2)</f>
        <v>0</v>
      </c>
      <c r="BL525" s="20" t="s">
        <v>197</v>
      </c>
      <c r="BM525" s="192" t="s">
        <v>759</v>
      </c>
    </row>
    <row r="526" spans="1:65" s="2" customFormat="1" ht="11.25">
      <c r="A526" s="37"/>
      <c r="B526" s="38"/>
      <c r="C526" s="39"/>
      <c r="D526" s="194" t="s">
        <v>199</v>
      </c>
      <c r="E526" s="39"/>
      <c r="F526" s="195" t="s">
        <v>760</v>
      </c>
      <c r="G526" s="39"/>
      <c r="H526" s="39"/>
      <c r="I526" s="196"/>
      <c r="J526" s="39"/>
      <c r="K526" s="39"/>
      <c r="L526" s="42"/>
      <c r="M526" s="197"/>
      <c r="N526" s="198"/>
      <c r="O526" s="67"/>
      <c r="P526" s="67"/>
      <c r="Q526" s="67"/>
      <c r="R526" s="67"/>
      <c r="S526" s="67"/>
      <c r="T526" s="68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T526" s="20" t="s">
        <v>199</v>
      </c>
      <c r="AU526" s="20" t="s">
        <v>82</v>
      </c>
    </row>
    <row r="527" spans="1:65" s="2" customFormat="1" ht="11.25">
      <c r="A527" s="37"/>
      <c r="B527" s="38"/>
      <c r="C527" s="39"/>
      <c r="D527" s="199" t="s">
        <v>206</v>
      </c>
      <c r="E527" s="39"/>
      <c r="F527" s="200" t="s">
        <v>761</v>
      </c>
      <c r="G527" s="39"/>
      <c r="H527" s="39"/>
      <c r="I527" s="196"/>
      <c r="J527" s="39"/>
      <c r="K527" s="39"/>
      <c r="L527" s="42"/>
      <c r="M527" s="197"/>
      <c r="N527" s="198"/>
      <c r="O527" s="67"/>
      <c r="P527" s="67"/>
      <c r="Q527" s="67"/>
      <c r="R527" s="67"/>
      <c r="S527" s="67"/>
      <c r="T527" s="68"/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T527" s="20" t="s">
        <v>206</v>
      </c>
      <c r="AU527" s="20" t="s">
        <v>82</v>
      </c>
    </row>
    <row r="528" spans="1:65" s="13" customFormat="1" ht="11.25">
      <c r="B528" s="201"/>
      <c r="C528" s="202"/>
      <c r="D528" s="194" t="s">
        <v>208</v>
      </c>
      <c r="E528" s="203" t="s">
        <v>19</v>
      </c>
      <c r="F528" s="204" t="s">
        <v>762</v>
      </c>
      <c r="G528" s="202"/>
      <c r="H528" s="205">
        <v>0.71399999999999997</v>
      </c>
      <c r="I528" s="206"/>
      <c r="J528" s="202"/>
      <c r="K528" s="202"/>
      <c r="L528" s="207"/>
      <c r="M528" s="208"/>
      <c r="N528" s="209"/>
      <c r="O528" s="209"/>
      <c r="P528" s="209"/>
      <c r="Q528" s="209"/>
      <c r="R528" s="209"/>
      <c r="S528" s="209"/>
      <c r="T528" s="210"/>
      <c r="AT528" s="211" t="s">
        <v>208</v>
      </c>
      <c r="AU528" s="211" t="s">
        <v>82</v>
      </c>
      <c r="AV528" s="13" t="s">
        <v>82</v>
      </c>
      <c r="AW528" s="13" t="s">
        <v>34</v>
      </c>
      <c r="AX528" s="13" t="s">
        <v>80</v>
      </c>
      <c r="AY528" s="211" t="s">
        <v>191</v>
      </c>
    </row>
    <row r="529" spans="1:65" s="2" customFormat="1" ht="16.5" customHeight="1">
      <c r="A529" s="37"/>
      <c r="B529" s="38"/>
      <c r="C529" s="181" t="s">
        <v>763</v>
      </c>
      <c r="D529" s="181" t="s">
        <v>193</v>
      </c>
      <c r="E529" s="182" t="s">
        <v>764</v>
      </c>
      <c r="F529" s="183" t="s">
        <v>765</v>
      </c>
      <c r="G529" s="184" t="s">
        <v>255</v>
      </c>
      <c r="H529" s="185">
        <v>7.89</v>
      </c>
      <c r="I529" s="186"/>
      <c r="J529" s="187">
        <f>ROUND(I529*H529,2)</f>
        <v>0</v>
      </c>
      <c r="K529" s="183" t="s">
        <v>203</v>
      </c>
      <c r="L529" s="42"/>
      <c r="M529" s="188" t="s">
        <v>19</v>
      </c>
      <c r="N529" s="189" t="s">
        <v>44</v>
      </c>
      <c r="O529" s="67"/>
      <c r="P529" s="190">
        <f>O529*H529</f>
        <v>0</v>
      </c>
      <c r="Q529" s="190">
        <v>1.06277</v>
      </c>
      <c r="R529" s="190">
        <f>Q529*H529</f>
        <v>8.385255299999999</v>
      </c>
      <c r="S529" s="190">
        <v>0</v>
      </c>
      <c r="T529" s="191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2" t="s">
        <v>197</v>
      </c>
      <c r="AT529" s="192" t="s">
        <v>193</v>
      </c>
      <c r="AU529" s="192" t="s">
        <v>82</v>
      </c>
      <c r="AY529" s="20" t="s">
        <v>191</v>
      </c>
      <c r="BE529" s="193">
        <f>IF(N529="základní",J529,0)</f>
        <v>0</v>
      </c>
      <c r="BF529" s="193">
        <f>IF(N529="snížená",J529,0)</f>
        <v>0</v>
      </c>
      <c r="BG529" s="193">
        <f>IF(N529="zákl. přenesená",J529,0)</f>
        <v>0</v>
      </c>
      <c r="BH529" s="193">
        <f>IF(N529="sníž. přenesená",J529,0)</f>
        <v>0</v>
      </c>
      <c r="BI529" s="193">
        <f>IF(N529="nulová",J529,0)</f>
        <v>0</v>
      </c>
      <c r="BJ529" s="20" t="s">
        <v>80</v>
      </c>
      <c r="BK529" s="193">
        <f>ROUND(I529*H529,2)</f>
        <v>0</v>
      </c>
      <c r="BL529" s="20" t="s">
        <v>197</v>
      </c>
      <c r="BM529" s="192" t="s">
        <v>766</v>
      </c>
    </row>
    <row r="530" spans="1:65" s="2" customFormat="1" ht="11.25">
      <c r="A530" s="37"/>
      <c r="B530" s="38"/>
      <c r="C530" s="39"/>
      <c r="D530" s="194" t="s">
        <v>199</v>
      </c>
      <c r="E530" s="39"/>
      <c r="F530" s="195" t="s">
        <v>767</v>
      </c>
      <c r="G530" s="39"/>
      <c r="H530" s="39"/>
      <c r="I530" s="196"/>
      <c r="J530" s="39"/>
      <c r="K530" s="39"/>
      <c r="L530" s="42"/>
      <c r="M530" s="197"/>
      <c r="N530" s="198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199</v>
      </c>
      <c r="AU530" s="20" t="s">
        <v>82</v>
      </c>
    </row>
    <row r="531" spans="1:65" s="2" customFormat="1" ht="11.25">
      <c r="A531" s="37"/>
      <c r="B531" s="38"/>
      <c r="C531" s="39"/>
      <c r="D531" s="199" t="s">
        <v>206</v>
      </c>
      <c r="E531" s="39"/>
      <c r="F531" s="200" t="s">
        <v>768</v>
      </c>
      <c r="G531" s="39"/>
      <c r="H531" s="39"/>
      <c r="I531" s="196"/>
      <c r="J531" s="39"/>
      <c r="K531" s="39"/>
      <c r="L531" s="42"/>
      <c r="M531" s="197"/>
      <c r="N531" s="198"/>
      <c r="O531" s="67"/>
      <c r="P531" s="67"/>
      <c r="Q531" s="67"/>
      <c r="R531" s="67"/>
      <c r="S531" s="67"/>
      <c r="T531" s="68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T531" s="20" t="s">
        <v>206</v>
      </c>
      <c r="AU531" s="20" t="s">
        <v>82</v>
      </c>
    </row>
    <row r="532" spans="1:65" s="15" customFormat="1" ht="11.25">
      <c r="B532" s="233"/>
      <c r="C532" s="234"/>
      <c r="D532" s="194" t="s">
        <v>208</v>
      </c>
      <c r="E532" s="235" t="s">
        <v>19</v>
      </c>
      <c r="F532" s="236" t="s">
        <v>354</v>
      </c>
      <c r="G532" s="234"/>
      <c r="H532" s="235" t="s">
        <v>19</v>
      </c>
      <c r="I532" s="237"/>
      <c r="J532" s="234"/>
      <c r="K532" s="234"/>
      <c r="L532" s="238"/>
      <c r="M532" s="239"/>
      <c r="N532" s="240"/>
      <c r="O532" s="240"/>
      <c r="P532" s="240"/>
      <c r="Q532" s="240"/>
      <c r="R532" s="240"/>
      <c r="S532" s="240"/>
      <c r="T532" s="241"/>
      <c r="AT532" s="242" t="s">
        <v>208</v>
      </c>
      <c r="AU532" s="242" t="s">
        <v>82</v>
      </c>
      <c r="AV532" s="15" t="s">
        <v>80</v>
      </c>
      <c r="AW532" s="15" t="s">
        <v>34</v>
      </c>
      <c r="AX532" s="15" t="s">
        <v>73</v>
      </c>
      <c r="AY532" s="242" t="s">
        <v>191</v>
      </c>
    </row>
    <row r="533" spans="1:65" s="13" customFormat="1" ht="11.25">
      <c r="B533" s="201"/>
      <c r="C533" s="202"/>
      <c r="D533" s="194" t="s">
        <v>208</v>
      </c>
      <c r="E533" s="203" t="s">
        <v>19</v>
      </c>
      <c r="F533" s="204" t="s">
        <v>769</v>
      </c>
      <c r="G533" s="202"/>
      <c r="H533" s="205">
        <v>3.2450000000000001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208</v>
      </c>
      <c r="AU533" s="211" t="s">
        <v>82</v>
      </c>
      <c r="AV533" s="13" t="s">
        <v>82</v>
      </c>
      <c r="AW533" s="13" t="s">
        <v>34</v>
      </c>
      <c r="AX533" s="13" t="s">
        <v>73</v>
      </c>
      <c r="AY533" s="211" t="s">
        <v>191</v>
      </c>
    </row>
    <row r="534" spans="1:65" s="13" customFormat="1" ht="11.25">
      <c r="B534" s="201"/>
      <c r="C534" s="202"/>
      <c r="D534" s="194" t="s">
        <v>208</v>
      </c>
      <c r="E534" s="203" t="s">
        <v>19</v>
      </c>
      <c r="F534" s="204" t="s">
        <v>770</v>
      </c>
      <c r="G534" s="202"/>
      <c r="H534" s="205">
        <v>2.1320000000000001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208</v>
      </c>
      <c r="AU534" s="211" t="s">
        <v>82</v>
      </c>
      <c r="AV534" s="13" t="s">
        <v>82</v>
      </c>
      <c r="AW534" s="13" t="s">
        <v>34</v>
      </c>
      <c r="AX534" s="13" t="s">
        <v>73</v>
      </c>
      <c r="AY534" s="211" t="s">
        <v>191</v>
      </c>
    </row>
    <row r="535" spans="1:65" s="13" customFormat="1" ht="11.25">
      <c r="B535" s="201"/>
      <c r="C535" s="202"/>
      <c r="D535" s="194" t="s">
        <v>208</v>
      </c>
      <c r="E535" s="203" t="s">
        <v>19</v>
      </c>
      <c r="F535" s="204" t="s">
        <v>771</v>
      </c>
      <c r="G535" s="202"/>
      <c r="H535" s="205">
        <v>0.93799999999999994</v>
      </c>
      <c r="I535" s="206"/>
      <c r="J535" s="202"/>
      <c r="K535" s="202"/>
      <c r="L535" s="207"/>
      <c r="M535" s="208"/>
      <c r="N535" s="209"/>
      <c r="O535" s="209"/>
      <c r="P535" s="209"/>
      <c r="Q535" s="209"/>
      <c r="R535" s="209"/>
      <c r="S535" s="209"/>
      <c r="T535" s="210"/>
      <c r="AT535" s="211" t="s">
        <v>208</v>
      </c>
      <c r="AU535" s="211" t="s">
        <v>82</v>
      </c>
      <c r="AV535" s="13" t="s">
        <v>82</v>
      </c>
      <c r="AW535" s="13" t="s">
        <v>34</v>
      </c>
      <c r="AX535" s="13" t="s">
        <v>73</v>
      </c>
      <c r="AY535" s="211" t="s">
        <v>191</v>
      </c>
    </row>
    <row r="536" spans="1:65" s="13" customFormat="1" ht="11.25">
      <c r="B536" s="201"/>
      <c r="C536" s="202"/>
      <c r="D536" s="194" t="s">
        <v>208</v>
      </c>
      <c r="E536" s="203" t="s">
        <v>19</v>
      </c>
      <c r="F536" s="204" t="s">
        <v>772</v>
      </c>
      <c r="G536" s="202"/>
      <c r="H536" s="205">
        <v>1.3440000000000001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208</v>
      </c>
      <c r="AU536" s="211" t="s">
        <v>82</v>
      </c>
      <c r="AV536" s="13" t="s">
        <v>82</v>
      </c>
      <c r="AW536" s="13" t="s">
        <v>34</v>
      </c>
      <c r="AX536" s="13" t="s">
        <v>73</v>
      </c>
      <c r="AY536" s="211" t="s">
        <v>191</v>
      </c>
    </row>
    <row r="537" spans="1:65" s="13" customFormat="1" ht="11.25">
      <c r="B537" s="201"/>
      <c r="C537" s="202"/>
      <c r="D537" s="194" t="s">
        <v>208</v>
      </c>
      <c r="E537" s="203" t="s">
        <v>19</v>
      </c>
      <c r="F537" s="204" t="s">
        <v>773</v>
      </c>
      <c r="G537" s="202"/>
      <c r="H537" s="205">
        <v>0.60799999999999998</v>
      </c>
      <c r="I537" s="206"/>
      <c r="J537" s="202"/>
      <c r="K537" s="202"/>
      <c r="L537" s="207"/>
      <c r="M537" s="208"/>
      <c r="N537" s="209"/>
      <c r="O537" s="209"/>
      <c r="P537" s="209"/>
      <c r="Q537" s="209"/>
      <c r="R537" s="209"/>
      <c r="S537" s="209"/>
      <c r="T537" s="210"/>
      <c r="AT537" s="211" t="s">
        <v>208</v>
      </c>
      <c r="AU537" s="211" t="s">
        <v>82</v>
      </c>
      <c r="AV537" s="13" t="s">
        <v>82</v>
      </c>
      <c r="AW537" s="13" t="s">
        <v>34</v>
      </c>
      <c r="AX537" s="13" t="s">
        <v>73</v>
      </c>
      <c r="AY537" s="211" t="s">
        <v>191</v>
      </c>
    </row>
    <row r="538" spans="1:65" s="13" customFormat="1" ht="11.25">
      <c r="B538" s="201"/>
      <c r="C538" s="202"/>
      <c r="D538" s="194" t="s">
        <v>208</v>
      </c>
      <c r="E538" s="203" t="s">
        <v>19</v>
      </c>
      <c r="F538" s="204" t="s">
        <v>774</v>
      </c>
      <c r="G538" s="202"/>
      <c r="H538" s="205">
        <v>4.4050000000000002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208</v>
      </c>
      <c r="AU538" s="211" t="s">
        <v>82</v>
      </c>
      <c r="AV538" s="13" t="s">
        <v>82</v>
      </c>
      <c r="AW538" s="13" t="s">
        <v>34</v>
      </c>
      <c r="AX538" s="13" t="s">
        <v>73</v>
      </c>
      <c r="AY538" s="211" t="s">
        <v>191</v>
      </c>
    </row>
    <row r="539" spans="1:65" s="13" customFormat="1" ht="11.25">
      <c r="B539" s="201"/>
      <c r="C539" s="202"/>
      <c r="D539" s="194" t="s">
        <v>208</v>
      </c>
      <c r="E539" s="203" t="s">
        <v>19</v>
      </c>
      <c r="F539" s="204" t="s">
        <v>775</v>
      </c>
      <c r="G539" s="202"/>
      <c r="H539" s="205">
        <v>1.71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208</v>
      </c>
      <c r="AU539" s="211" t="s">
        <v>82</v>
      </c>
      <c r="AV539" s="13" t="s">
        <v>82</v>
      </c>
      <c r="AW539" s="13" t="s">
        <v>34</v>
      </c>
      <c r="AX539" s="13" t="s">
        <v>73</v>
      </c>
      <c r="AY539" s="211" t="s">
        <v>191</v>
      </c>
    </row>
    <row r="540" spans="1:65" s="13" customFormat="1" ht="11.25">
      <c r="B540" s="201"/>
      <c r="C540" s="202"/>
      <c r="D540" s="194" t="s">
        <v>208</v>
      </c>
      <c r="E540" s="203" t="s">
        <v>19</v>
      </c>
      <c r="F540" s="204" t="s">
        <v>776</v>
      </c>
      <c r="G540" s="202"/>
      <c r="H540" s="205">
        <v>2.335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208</v>
      </c>
      <c r="AU540" s="211" t="s">
        <v>82</v>
      </c>
      <c r="AV540" s="13" t="s">
        <v>82</v>
      </c>
      <c r="AW540" s="13" t="s">
        <v>34</v>
      </c>
      <c r="AX540" s="13" t="s">
        <v>73</v>
      </c>
      <c r="AY540" s="211" t="s">
        <v>191</v>
      </c>
    </row>
    <row r="541" spans="1:65" s="13" customFormat="1" ht="11.25">
      <c r="B541" s="201"/>
      <c r="C541" s="202"/>
      <c r="D541" s="194" t="s">
        <v>208</v>
      </c>
      <c r="E541" s="203" t="s">
        <v>19</v>
      </c>
      <c r="F541" s="204" t="s">
        <v>777</v>
      </c>
      <c r="G541" s="202"/>
      <c r="H541" s="205">
        <v>0.36799999999999999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208</v>
      </c>
      <c r="AU541" s="211" t="s">
        <v>82</v>
      </c>
      <c r="AV541" s="13" t="s">
        <v>82</v>
      </c>
      <c r="AW541" s="13" t="s">
        <v>34</v>
      </c>
      <c r="AX541" s="13" t="s">
        <v>73</v>
      </c>
      <c r="AY541" s="211" t="s">
        <v>191</v>
      </c>
    </row>
    <row r="542" spans="1:65" s="13" customFormat="1" ht="11.25">
      <c r="B542" s="201"/>
      <c r="C542" s="202"/>
      <c r="D542" s="194" t="s">
        <v>208</v>
      </c>
      <c r="E542" s="203" t="s">
        <v>19</v>
      </c>
      <c r="F542" s="204" t="s">
        <v>778</v>
      </c>
      <c r="G542" s="202"/>
      <c r="H542" s="205">
        <v>12.766999999999999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208</v>
      </c>
      <c r="AU542" s="211" t="s">
        <v>82</v>
      </c>
      <c r="AV542" s="13" t="s">
        <v>82</v>
      </c>
      <c r="AW542" s="13" t="s">
        <v>34</v>
      </c>
      <c r="AX542" s="13" t="s">
        <v>73</v>
      </c>
      <c r="AY542" s="211" t="s">
        <v>191</v>
      </c>
    </row>
    <row r="543" spans="1:65" s="13" customFormat="1" ht="11.25">
      <c r="B543" s="201"/>
      <c r="C543" s="202"/>
      <c r="D543" s="194" t="s">
        <v>208</v>
      </c>
      <c r="E543" s="203" t="s">
        <v>19</v>
      </c>
      <c r="F543" s="204" t="s">
        <v>779</v>
      </c>
      <c r="G543" s="202"/>
      <c r="H543" s="205">
        <v>2.387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208</v>
      </c>
      <c r="AU543" s="211" t="s">
        <v>82</v>
      </c>
      <c r="AV543" s="13" t="s">
        <v>82</v>
      </c>
      <c r="AW543" s="13" t="s">
        <v>34</v>
      </c>
      <c r="AX543" s="13" t="s">
        <v>73</v>
      </c>
      <c r="AY543" s="211" t="s">
        <v>191</v>
      </c>
    </row>
    <row r="544" spans="1:65" s="13" customFormat="1" ht="11.25">
      <c r="B544" s="201"/>
      <c r="C544" s="202"/>
      <c r="D544" s="194" t="s">
        <v>208</v>
      </c>
      <c r="E544" s="203" t="s">
        <v>19</v>
      </c>
      <c r="F544" s="204" t="s">
        <v>780</v>
      </c>
      <c r="G544" s="202"/>
      <c r="H544" s="205">
        <v>9.91</v>
      </c>
      <c r="I544" s="206"/>
      <c r="J544" s="202"/>
      <c r="K544" s="202"/>
      <c r="L544" s="207"/>
      <c r="M544" s="208"/>
      <c r="N544" s="209"/>
      <c r="O544" s="209"/>
      <c r="P544" s="209"/>
      <c r="Q544" s="209"/>
      <c r="R544" s="209"/>
      <c r="S544" s="209"/>
      <c r="T544" s="210"/>
      <c r="AT544" s="211" t="s">
        <v>208</v>
      </c>
      <c r="AU544" s="211" t="s">
        <v>82</v>
      </c>
      <c r="AV544" s="13" t="s">
        <v>82</v>
      </c>
      <c r="AW544" s="13" t="s">
        <v>34</v>
      </c>
      <c r="AX544" s="13" t="s">
        <v>73</v>
      </c>
      <c r="AY544" s="211" t="s">
        <v>191</v>
      </c>
    </row>
    <row r="545" spans="1:65" s="13" customFormat="1" ht="11.25">
      <c r="B545" s="201"/>
      <c r="C545" s="202"/>
      <c r="D545" s="194" t="s">
        <v>208</v>
      </c>
      <c r="E545" s="203" t="s">
        <v>19</v>
      </c>
      <c r="F545" s="204" t="s">
        <v>781</v>
      </c>
      <c r="G545" s="202"/>
      <c r="H545" s="205">
        <v>21.92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208</v>
      </c>
      <c r="AU545" s="211" t="s">
        <v>82</v>
      </c>
      <c r="AV545" s="13" t="s">
        <v>82</v>
      </c>
      <c r="AW545" s="13" t="s">
        <v>34</v>
      </c>
      <c r="AX545" s="13" t="s">
        <v>73</v>
      </c>
      <c r="AY545" s="211" t="s">
        <v>191</v>
      </c>
    </row>
    <row r="546" spans="1:65" s="13" customFormat="1" ht="11.25">
      <c r="B546" s="201"/>
      <c r="C546" s="202"/>
      <c r="D546" s="194" t="s">
        <v>208</v>
      </c>
      <c r="E546" s="203" t="s">
        <v>19</v>
      </c>
      <c r="F546" s="204" t="s">
        <v>782</v>
      </c>
      <c r="G546" s="202"/>
      <c r="H546" s="205">
        <v>107.65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208</v>
      </c>
      <c r="AU546" s="211" t="s">
        <v>82</v>
      </c>
      <c r="AV546" s="13" t="s">
        <v>82</v>
      </c>
      <c r="AW546" s="13" t="s">
        <v>34</v>
      </c>
      <c r="AX546" s="13" t="s">
        <v>73</v>
      </c>
      <c r="AY546" s="211" t="s">
        <v>191</v>
      </c>
    </row>
    <row r="547" spans="1:65" s="15" customFormat="1" ht="11.25">
      <c r="B547" s="233"/>
      <c r="C547" s="234"/>
      <c r="D547" s="194" t="s">
        <v>208</v>
      </c>
      <c r="E547" s="235" t="s">
        <v>19</v>
      </c>
      <c r="F547" s="236" t="s">
        <v>570</v>
      </c>
      <c r="G547" s="234"/>
      <c r="H547" s="235" t="s">
        <v>19</v>
      </c>
      <c r="I547" s="237"/>
      <c r="J547" s="234"/>
      <c r="K547" s="234"/>
      <c r="L547" s="238"/>
      <c r="M547" s="239"/>
      <c r="N547" s="240"/>
      <c r="O547" s="240"/>
      <c r="P547" s="240"/>
      <c r="Q547" s="240"/>
      <c r="R547" s="240"/>
      <c r="S547" s="240"/>
      <c r="T547" s="241"/>
      <c r="AT547" s="242" t="s">
        <v>208</v>
      </c>
      <c r="AU547" s="242" t="s">
        <v>82</v>
      </c>
      <c r="AV547" s="15" t="s">
        <v>80</v>
      </c>
      <c r="AW547" s="15" t="s">
        <v>34</v>
      </c>
      <c r="AX547" s="15" t="s">
        <v>73</v>
      </c>
      <c r="AY547" s="242" t="s">
        <v>191</v>
      </c>
    </row>
    <row r="548" spans="1:65" s="13" customFormat="1" ht="11.25">
      <c r="B548" s="201"/>
      <c r="C548" s="202"/>
      <c r="D548" s="194" t="s">
        <v>208</v>
      </c>
      <c r="E548" s="203" t="s">
        <v>19</v>
      </c>
      <c r="F548" s="204" t="s">
        <v>783</v>
      </c>
      <c r="G548" s="202"/>
      <c r="H548" s="205">
        <v>28.61</v>
      </c>
      <c r="I548" s="206"/>
      <c r="J548" s="202"/>
      <c r="K548" s="202"/>
      <c r="L548" s="207"/>
      <c r="M548" s="208"/>
      <c r="N548" s="209"/>
      <c r="O548" s="209"/>
      <c r="P548" s="209"/>
      <c r="Q548" s="209"/>
      <c r="R548" s="209"/>
      <c r="S548" s="209"/>
      <c r="T548" s="210"/>
      <c r="AT548" s="211" t="s">
        <v>208</v>
      </c>
      <c r="AU548" s="211" t="s">
        <v>82</v>
      </c>
      <c r="AV548" s="13" t="s">
        <v>82</v>
      </c>
      <c r="AW548" s="13" t="s">
        <v>34</v>
      </c>
      <c r="AX548" s="13" t="s">
        <v>73</v>
      </c>
      <c r="AY548" s="211" t="s">
        <v>191</v>
      </c>
    </row>
    <row r="549" spans="1:65" s="13" customFormat="1" ht="11.25">
      <c r="B549" s="201"/>
      <c r="C549" s="202"/>
      <c r="D549" s="194" t="s">
        <v>208</v>
      </c>
      <c r="E549" s="203" t="s">
        <v>19</v>
      </c>
      <c r="F549" s="204" t="s">
        <v>733</v>
      </c>
      <c r="G549" s="202"/>
      <c r="H549" s="205">
        <v>4.3849999999999998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208</v>
      </c>
      <c r="AU549" s="211" t="s">
        <v>82</v>
      </c>
      <c r="AV549" s="13" t="s">
        <v>82</v>
      </c>
      <c r="AW549" s="13" t="s">
        <v>34</v>
      </c>
      <c r="AX549" s="13" t="s">
        <v>73</v>
      </c>
      <c r="AY549" s="211" t="s">
        <v>191</v>
      </c>
    </row>
    <row r="550" spans="1:65" s="13" customFormat="1" ht="11.25">
      <c r="B550" s="201"/>
      <c r="C550" s="202"/>
      <c r="D550" s="194" t="s">
        <v>208</v>
      </c>
      <c r="E550" s="203" t="s">
        <v>19</v>
      </c>
      <c r="F550" s="204" t="s">
        <v>784</v>
      </c>
      <c r="G550" s="202"/>
      <c r="H550" s="205">
        <v>89.4</v>
      </c>
      <c r="I550" s="206"/>
      <c r="J550" s="202"/>
      <c r="K550" s="202"/>
      <c r="L550" s="207"/>
      <c r="M550" s="208"/>
      <c r="N550" s="209"/>
      <c r="O550" s="209"/>
      <c r="P550" s="209"/>
      <c r="Q550" s="209"/>
      <c r="R550" s="209"/>
      <c r="S550" s="209"/>
      <c r="T550" s="210"/>
      <c r="AT550" s="211" t="s">
        <v>208</v>
      </c>
      <c r="AU550" s="211" t="s">
        <v>82</v>
      </c>
      <c r="AV550" s="13" t="s">
        <v>82</v>
      </c>
      <c r="AW550" s="13" t="s">
        <v>34</v>
      </c>
      <c r="AX550" s="13" t="s">
        <v>73</v>
      </c>
      <c r="AY550" s="211" t="s">
        <v>191</v>
      </c>
    </row>
    <row r="551" spans="1:65" s="13" customFormat="1" ht="11.25">
      <c r="B551" s="201"/>
      <c r="C551" s="202"/>
      <c r="D551" s="194" t="s">
        <v>208</v>
      </c>
      <c r="E551" s="203" t="s">
        <v>19</v>
      </c>
      <c r="F551" s="204" t="s">
        <v>785</v>
      </c>
      <c r="G551" s="202"/>
      <c r="H551" s="205">
        <v>88.941000000000003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208</v>
      </c>
      <c r="AU551" s="211" t="s">
        <v>82</v>
      </c>
      <c r="AV551" s="13" t="s">
        <v>82</v>
      </c>
      <c r="AW551" s="13" t="s">
        <v>34</v>
      </c>
      <c r="AX551" s="13" t="s">
        <v>73</v>
      </c>
      <c r="AY551" s="211" t="s">
        <v>191</v>
      </c>
    </row>
    <row r="552" spans="1:65" s="13" customFormat="1" ht="11.25">
      <c r="B552" s="201"/>
      <c r="C552" s="202"/>
      <c r="D552" s="194" t="s">
        <v>208</v>
      </c>
      <c r="E552" s="203" t="s">
        <v>19</v>
      </c>
      <c r="F552" s="204" t="s">
        <v>786</v>
      </c>
      <c r="G552" s="202"/>
      <c r="H552" s="205">
        <v>405.98099999999999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208</v>
      </c>
      <c r="AU552" s="211" t="s">
        <v>82</v>
      </c>
      <c r="AV552" s="13" t="s">
        <v>82</v>
      </c>
      <c r="AW552" s="13" t="s">
        <v>34</v>
      </c>
      <c r="AX552" s="13" t="s">
        <v>73</v>
      </c>
      <c r="AY552" s="211" t="s">
        <v>191</v>
      </c>
    </row>
    <row r="553" spans="1:65" s="14" customFormat="1" ht="11.25">
      <c r="B553" s="212"/>
      <c r="C553" s="213"/>
      <c r="D553" s="194" t="s">
        <v>208</v>
      </c>
      <c r="E553" s="214" t="s">
        <v>19</v>
      </c>
      <c r="F553" s="215" t="s">
        <v>238</v>
      </c>
      <c r="G553" s="213"/>
      <c r="H553" s="216">
        <v>789.03600000000006</v>
      </c>
      <c r="I553" s="217"/>
      <c r="J553" s="213"/>
      <c r="K553" s="213"/>
      <c r="L553" s="218"/>
      <c r="M553" s="219"/>
      <c r="N553" s="220"/>
      <c r="O553" s="220"/>
      <c r="P553" s="220"/>
      <c r="Q553" s="220"/>
      <c r="R553" s="220"/>
      <c r="S553" s="220"/>
      <c r="T553" s="221"/>
      <c r="AT553" s="222" t="s">
        <v>208</v>
      </c>
      <c r="AU553" s="222" t="s">
        <v>82</v>
      </c>
      <c r="AV553" s="14" t="s">
        <v>197</v>
      </c>
      <c r="AW553" s="14" t="s">
        <v>34</v>
      </c>
      <c r="AX553" s="14" t="s">
        <v>73</v>
      </c>
      <c r="AY553" s="222" t="s">
        <v>191</v>
      </c>
    </row>
    <row r="554" spans="1:65" s="13" customFormat="1" ht="11.25">
      <c r="B554" s="201"/>
      <c r="C554" s="202"/>
      <c r="D554" s="194" t="s">
        <v>208</v>
      </c>
      <c r="E554" s="203" t="s">
        <v>19</v>
      </c>
      <c r="F554" s="204" t="s">
        <v>787</v>
      </c>
      <c r="G554" s="202"/>
      <c r="H554" s="205">
        <v>7.89</v>
      </c>
      <c r="I554" s="206"/>
      <c r="J554" s="202"/>
      <c r="K554" s="202"/>
      <c r="L554" s="207"/>
      <c r="M554" s="208"/>
      <c r="N554" s="209"/>
      <c r="O554" s="209"/>
      <c r="P554" s="209"/>
      <c r="Q554" s="209"/>
      <c r="R554" s="209"/>
      <c r="S554" s="209"/>
      <c r="T554" s="210"/>
      <c r="AT554" s="211" t="s">
        <v>208</v>
      </c>
      <c r="AU554" s="211" t="s">
        <v>82</v>
      </c>
      <c r="AV554" s="13" t="s">
        <v>82</v>
      </c>
      <c r="AW554" s="13" t="s">
        <v>34</v>
      </c>
      <c r="AX554" s="13" t="s">
        <v>80</v>
      </c>
      <c r="AY554" s="211" t="s">
        <v>191</v>
      </c>
    </row>
    <row r="555" spans="1:65" s="2" customFormat="1" ht="16.5" customHeight="1">
      <c r="A555" s="37"/>
      <c r="B555" s="38"/>
      <c r="C555" s="181" t="s">
        <v>788</v>
      </c>
      <c r="D555" s="181" t="s">
        <v>193</v>
      </c>
      <c r="E555" s="182" t="s">
        <v>789</v>
      </c>
      <c r="F555" s="183" t="s">
        <v>790</v>
      </c>
      <c r="G555" s="184" t="s">
        <v>282</v>
      </c>
      <c r="H555" s="185">
        <v>57.337000000000003</v>
      </c>
      <c r="I555" s="186"/>
      <c r="J555" s="187">
        <f>ROUND(I555*H555,2)</f>
        <v>0</v>
      </c>
      <c r="K555" s="183" t="s">
        <v>203</v>
      </c>
      <c r="L555" s="42"/>
      <c r="M555" s="188" t="s">
        <v>19</v>
      </c>
      <c r="N555" s="189" t="s">
        <v>44</v>
      </c>
      <c r="O555" s="67"/>
      <c r="P555" s="190">
        <f>O555*H555</f>
        <v>0</v>
      </c>
      <c r="Q555" s="190">
        <v>6.3E-2</v>
      </c>
      <c r="R555" s="190">
        <f>Q555*H555</f>
        <v>3.6122310000000004</v>
      </c>
      <c r="S555" s="190">
        <v>0</v>
      </c>
      <c r="T555" s="191">
        <f>S555*H555</f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2" t="s">
        <v>197</v>
      </c>
      <c r="AT555" s="192" t="s">
        <v>193</v>
      </c>
      <c r="AU555" s="192" t="s">
        <v>82</v>
      </c>
      <c r="AY555" s="20" t="s">
        <v>191</v>
      </c>
      <c r="BE555" s="193">
        <f>IF(N555="základní",J555,0)</f>
        <v>0</v>
      </c>
      <c r="BF555" s="193">
        <f>IF(N555="snížená",J555,0)</f>
        <v>0</v>
      </c>
      <c r="BG555" s="193">
        <f>IF(N555="zákl. přenesená",J555,0)</f>
        <v>0</v>
      </c>
      <c r="BH555" s="193">
        <f>IF(N555="sníž. přenesená",J555,0)</f>
        <v>0</v>
      </c>
      <c r="BI555" s="193">
        <f>IF(N555="nulová",J555,0)</f>
        <v>0</v>
      </c>
      <c r="BJ555" s="20" t="s">
        <v>80</v>
      </c>
      <c r="BK555" s="193">
        <f>ROUND(I555*H555,2)</f>
        <v>0</v>
      </c>
      <c r="BL555" s="20" t="s">
        <v>197</v>
      </c>
      <c r="BM555" s="192" t="s">
        <v>791</v>
      </c>
    </row>
    <row r="556" spans="1:65" s="2" customFormat="1" ht="11.25">
      <c r="A556" s="37"/>
      <c r="B556" s="38"/>
      <c r="C556" s="39"/>
      <c r="D556" s="194" t="s">
        <v>199</v>
      </c>
      <c r="E556" s="39"/>
      <c r="F556" s="195" t="s">
        <v>792</v>
      </c>
      <c r="G556" s="39"/>
      <c r="H556" s="39"/>
      <c r="I556" s="196"/>
      <c r="J556" s="39"/>
      <c r="K556" s="39"/>
      <c r="L556" s="42"/>
      <c r="M556" s="197"/>
      <c r="N556" s="198"/>
      <c r="O556" s="67"/>
      <c r="P556" s="67"/>
      <c r="Q556" s="67"/>
      <c r="R556" s="67"/>
      <c r="S556" s="67"/>
      <c r="T556" s="68"/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T556" s="20" t="s">
        <v>199</v>
      </c>
      <c r="AU556" s="20" t="s">
        <v>82</v>
      </c>
    </row>
    <row r="557" spans="1:65" s="2" customFormat="1" ht="11.25">
      <c r="A557" s="37"/>
      <c r="B557" s="38"/>
      <c r="C557" s="39"/>
      <c r="D557" s="199" t="s">
        <v>206</v>
      </c>
      <c r="E557" s="39"/>
      <c r="F557" s="200" t="s">
        <v>793</v>
      </c>
      <c r="G557" s="39"/>
      <c r="H557" s="39"/>
      <c r="I557" s="196"/>
      <c r="J557" s="39"/>
      <c r="K557" s="39"/>
      <c r="L557" s="42"/>
      <c r="M557" s="197"/>
      <c r="N557" s="198"/>
      <c r="O557" s="67"/>
      <c r="P557" s="67"/>
      <c r="Q557" s="67"/>
      <c r="R557" s="67"/>
      <c r="S557" s="67"/>
      <c r="T557" s="68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T557" s="20" t="s">
        <v>206</v>
      </c>
      <c r="AU557" s="20" t="s">
        <v>82</v>
      </c>
    </row>
    <row r="558" spans="1:65" s="13" customFormat="1" ht="11.25">
      <c r="B558" s="201"/>
      <c r="C558" s="202"/>
      <c r="D558" s="194" t="s">
        <v>208</v>
      </c>
      <c r="E558" s="203" t="s">
        <v>19</v>
      </c>
      <c r="F558" s="204" t="s">
        <v>794</v>
      </c>
      <c r="G558" s="202"/>
      <c r="H558" s="205">
        <v>57.337000000000003</v>
      </c>
      <c r="I558" s="206"/>
      <c r="J558" s="202"/>
      <c r="K558" s="202"/>
      <c r="L558" s="207"/>
      <c r="M558" s="208"/>
      <c r="N558" s="209"/>
      <c r="O558" s="209"/>
      <c r="P558" s="209"/>
      <c r="Q558" s="209"/>
      <c r="R558" s="209"/>
      <c r="S558" s="209"/>
      <c r="T558" s="210"/>
      <c r="AT558" s="211" t="s">
        <v>208</v>
      </c>
      <c r="AU558" s="211" t="s">
        <v>82</v>
      </c>
      <c r="AV558" s="13" t="s">
        <v>82</v>
      </c>
      <c r="AW558" s="13" t="s">
        <v>34</v>
      </c>
      <c r="AX558" s="13" t="s">
        <v>80</v>
      </c>
      <c r="AY558" s="211" t="s">
        <v>191</v>
      </c>
    </row>
    <row r="559" spans="1:65" s="2" customFormat="1" ht="16.5" customHeight="1">
      <c r="A559" s="37"/>
      <c r="B559" s="38"/>
      <c r="C559" s="181" t="s">
        <v>795</v>
      </c>
      <c r="D559" s="181" t="s">
        <v>193</v>
      </c>
      <c r="E559" s="182" t="s">
        <v>796</v>
      </c>
      <c r="F559" s="183" t="s">
        <v>797</v>
      </c>
      <c r="G559" s="184" t="s">
        <v>282</v>
      </c>
      <c r="H559" s="185">
        <v>181.75899999999999</v>
      </c>
      <c r="I559" s="186"/>
      <c r="J559" s="187">
        <f>ROUND(I559*H559,2)</f>
        <v>0</v>
      </c>
      <c r="K559" s="183" t="s">
        <v>203</v>
      </c>
      <c r="L559" s="42"/>
      <c r="M559" s="188" t="s">
        <v>19</v>
      </c>
      <c r="N559" s="189" t="s">
        <v>44</v>
      </c>
      <c r="O559" s="67"/>
      <c r="P559" s="190">
        <f>O559*H559</f>
        <v>0</v>
      </c>
      <c r="Q559" s="190">
        <v>0.105</v>
      </c>
      <c r="R559" s="190">
        <f>Q559*H559</f>
        <v>19.084694999999996</v>
      </c>
      <c r="S559" s="190">
        <v>0</v>
      </c>
      <c r="T559" s="191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2" t="s">
        <v>197</v>
      </c>
      <c r="AT559" s="192" t="s">
        <v>193</v>
      </c>
      <c r="AU559" s="192" t="s">
        <v>82</v>
      </c>
      <c r="AY559" s="20" t="s">
        <v>191</v>
      </c>
      <c r="BE559" s="193">
        <f>IF(N559="základní",J559,0)</f>
        <v>0</v>
      </c>
      <c r="BF559" s="193">
        <f>IF(N559="snížená",J559,0)</f>
        <v>0</v>
      </c>
      <c r="BG559" s="193">
        <f>IF(N559="zákl. přenesená",J559,0)</f>
        <v>0</v>
      </c>
      <c r="BH559" s="193">
        <f>IF(N559="sníž. přenesená",J559,0)</f>
        <v>0</v>
      </c>
      <c r="BI559" s="193">
        <f>IF(N559="nulová",J559,0)</f>
        <v>0</v>
      </c>
      <c r="BJ559" s="20" t="s">
        <v>80</v>
      </c>
      <c r="BK559" s="193">
        <f>ROUND(I559*H559,2)</f>
        <v>0</v>
      </c>
      <c r="BL559" s="20" t="s">
        <v>197</v>
      </c>
      <c r="BM559" s="192" t="s">
        <v>798</v>
      </c>
    </row>
    <row r="560" spans="1:65" s="2" customFormat="1" ht="11.25">
      <c r="A560" s="37"/>
      <c r="B560" s="38"/>
      <c r="C560" s="39"/>
      <c r="D560" s="194" t="s">
        <v>199</v>
      </c>
      <c r="E560" s="39"/>
      <c r="F560" s="195" t="s">
        <v>799</v>
      </c>
      <c r="G560" s="39"/>
      <c r="H560" s="39"/>
      <c r="I560" s="196"/>
      <c r="J560" s="39"/>
      <c r="K560" s="39"/>
      <c r="L560" s="42"/>
      <c r="M560" s="197"/>
      <c r="N560" s="198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199</v>
      </c>
      <c r="AU560" s="20" t="s">
        <v>82</v>
      </c>
    </row>
    <row r="561" spans="1:65" s="2" customFormat="1" ht="11.25">
      <c r="A561" s="37"/>
      <c r="B561" s="38"/>
      <c r="C561" s="39"/>
      <c r="D561" s="199" t="s">
        <v>206</v>
      </c>
      <c r="E561" s="39"/>
      <c r="F561" s="200" t="s">
        <v>800</v>
      </c>
      <c r="G561" s="39"/>
      <c r="H561" s="39"/>
      <c r="I561" s="196"/>
      <c r="J561" s="39"/>
      <c r="K561" s="39"/>
      <c r="L561" s="42"/>
      <c r="M561" s="197"/>
      <c r="N561" s="198"/>
      <c r="O561" s="67"/>
      <c r="P561" s="67"/>
      <c r="Q561" s="67"/>
      <c r="R561" s="67"/>
      <c r="S561" s="67"/>
      <c r="T561" s="68"/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T561" s="20" t="s">
        <v>206</v>
      </c>
      <c r="AU561" s="20" t="s">
        <v>82</v>
      </c>
    </row>
    <row r="562" spans="1:65" s="13" customFormat="1" ht="11.25">
      <c r="B562" s="201"/>
      <c r="C562" s="202"/>
      <c r="D562" s="194" t="s">
        <v>208</v>
      </c>
      <c r="E562" s="203" t="s">
        <v>19</v>
      </c>
      <c r="F562" s="204" t="s">
        <v>801</v>
      </c>
      <c r="G562" s="202"/>
      <c r="H562" s="205">
        <v>181.75899999999999</v>
      </c>
      <c r="I562" s="206"/>
      <c r="J562" s="202"/>
      <c r="K562" s="202"/>
      <c r="L562" s="207"/>
      <c r="M562" s="208"/>
      <c r="N562" s="209"/>
      <c r="O562" s="209"/>
      <c r="P562" s="209"/>
      <c r="Q562" s="209"/>
      <c r="R562" s="209"/>
      <c r="S562" s="209"/>
      <c r="T562" s="210"/>
      <c r="AT562" s="211" t="s">
        <v>208</v>
      </c>
      <c r="AU562" s="211" t="s">
        <v>82</v>
      </c>
      <c r="AV562" s="13" t="s">
        <v>82</v>
      </c>
      <c r="AW562" s="13" t="s">
        <v>34</v>
      </c>
      <c r="AX562" s="13" t="s">
        <v>80</v>
      </c>
      <c r="AY562" s="211" t="s">
        <v>191</v>
      </c>
    </row>
    <row r="563" spans="1:65" s="2" customFormat="1" ht="16.5" customHeight="1">
      <c r="A563" s="37"/>
      <c r="B563" s="38"/>
      <c r="C563" s="181" t="s">
        <v>802</v>
      </c>
      <c r="D563" s="181" t="s">
        <v>193</v>
      </c>
      <c r="E563" s="182" t="s">
        <v>803</v>
      </c>
      <c r="F563" s="183" t="s">
        <v>804</v>
      </c>
      <c r="G563" s="184" t="s">
        <v>282</v>
      </c>
      <c r="H563" s="185">
        <v>290.98</v>
      </c>
      <c r="I563" s="186"/>
      <c r="J563" s="187">
        <f>ROUND(I563*H563,2)</f>
        <v>0</v>
      </c>
      <c r="K563" s="183" t="s">
        <v>19</v>
      </c>
      <c r="L563" s="42"/>
      <c r="M563" s="188" t="s">
        <v>19</v>
      </c>
      <c r="N563" s="189" t="s">
        <v>44</v>
      </c>
      <c r="O563" s="67"/>
      <c r="P563" s="190">
        <f>O563*H563</f>
        <v>0</v>
      </c>
      <c r="Q563" s="190">
        <v>0.105</v>
      </c>
      <c r="R563" s="190">
        <f>Q563*H563</f>
        <v>30.552900000000001</v>
      </c>
      <c r="S563" s="190">
        <v>0</v>
      </c>
      <c r="T563" s="191">
        <f>S563*H563</f>
        <v>0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R563" s="192" t="s">
        <v>197</v>
      </c>
      <c r="AT563" s="192" t="s">
        <v>193</v>
      </c>
      <c r="AU563" s="192" t="s">
        <v>82</v>
      </c>
      <c r="AY563" s="20" t="s">
        <v>191</v>
      </c>
      <c r="BE563" s="193">
        <f>IF(N563="základní",J563,0)</f>
        <v>0</v>
      </c>
      <c r="BF563" s="193">
        <f>IF(N563="snížená",J563,0)</f>
        <v>0</v>
      </c>
      <c r="BG563" s="193">
        <f>IF(N563="zákl. přenesená",J563,0)</f>
        <v>0</v>
      </c>
      <c r="BH563" s="193">
        <f>IF(N563="sníž. přenesená",J563,0)</f>
        <v>0</v>
      </c>
      <c r="BI563" s="193">
        <f>IF(N563="nulová",J563,0)</f>
        <v>0</v>
      </c>
      <c r="BJ563" s="20" t="s">
        <v>80</v>
      </c>
      <c r="BK563" s="193">
        <f>ROUND(I563*H563,2)</f>
        <v>0</v>
      </c>
      <c r="BL563" s="20" t="s">
        <v>197</v>
      </c>
      <c r="BM563" s="192" t="s">
        <v>805</v>
      </c>
    </row>
    <row r="564" spans="1:65" s="2" customFormat="1" ht="11.25">
      <c r="A564" s="37"/>
      <c r="B564" s="38"/>
      <c r="C564" s="39"/>
      <c r="D564" s="194" t="s">
        <v>199</v>
      </c>
      <c r="E564" s="39"/>
      <c r="F564" s="195" t="s">
        <v>799</v>
      </c>
      <c r="G564" s="39"/>
      <c r="H564" s="39"/>
      <c r="I564" s="196"/>
      <c r="J564" s="39"/>
      <c r="K564" s="39"/>
      <c r="L564" s="42"/>
      <c r="M564" s="197"/>
      <c r="N564" s="198"/>
      <c r="O564" s="67"/>
      <c r="P564" s="67"/>
      <c r="Q564" s="67"/>
      <c r="R564" s="67"/>
      <c r="S564" s="67"/>
      <c r="T564" s="68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T564" s="20" t="s">
        <v>199</v>
      </c>
      <c r="AU564" s="20" t="s">
        <v>82</v>
      </c>
    </row>
    <row r="565" spans="1:65" s="13" customFormat="1" ht="11.25">
      <c r="B565" s="201"/>
      <c r="C565" s="202"/>
      <c r="D565" s="194" t="s">
        <v>208</v>
      </c>
      <c r="E565" s="203" t="s">
        <v>19</v>
      </c>
      <c r="F565" s="204" t="s">
        <v>806</v>
      </c>
      <c r="G565" s="202"/>
      <c r="H565" s="205">
        <v>181.6</v>
      </c>
      <c r="I565" s="206"/>
      <c r="J565" s="202"/>
      <c r="K565" s="202"/>
      <c r="L565" s="207"/>
      <c r="M565" s="208"/>
      <c r="N565" s="209"/>
      <c r="O565" s="209"/>
      <c r="P565" s="209"/>
      <c r="Q565" s="209"/>
      <c r="R565" s="209"/>
      <c r="S565" s="209"/>
      <c r="T565" s="210"/>
      <c r="AT565" s="211" t="s">
        <v>208</v>
      </c>
      <c r="AU565" s="211" t="s">
        <v>82</v>
      </c>
      <c r="AV565" s="13" t="s">
        <v>82</v>
      </c>
      <c r="AW565" s="13" t="s">
        <v>34</v>
      </c>
      <c r="AX565" s="13" t="s">
        <v>73</v>
      </c>
      <c r="AY565" s="211" t="s">
        <v>191</v>
      </c>
    </row>
    <row r="566" spans="1:65" s="13" customFormat="1" ht="11.25">
      <c r="B566" s="201"/>
      <c r="C566" s="202"/>
      <c r="D566" s="194" t="s">
        <v>208</v>
      </c>
      <c r="E566" s="203" t="s">
        <v>19</v>
      </c>
      <c r="F566" s="204" t="s">
        <v>807</v>
      </c>
      <c r="G566" s="202"/>
      <c r="H566" s="205">
        <v>30.17</v>
      </c>
      <c r="I566" s="206"/>
      <c r="J566" s="202"/>
      <c r="K566" s="202"/>
      <c r="L566" s="207"/>
      <c r="M566" s="208"/>
      <c r="N566" s="209"/>
      <c r="O566" s="209"/>
      <c r="P566" s="209"/>
      <c r="Q566" s="209"/>
      <c r="R566" s="209"/>
      <c r="S566" s="209"/>
      <c r="T566" s="210"/>
      <c r="AT566" s="211" t="s">
        <v>208</v>
      </c>
      <c r="AU566" s="211" t="s">
        <v>82</v>
      </c>
      <c r="AV566" s="13" t="s">
        <v>82</v>
      </c>
      <c r="AW566" s="13" t="s">
        <v>34</v>
      </c>
      <c r="AX566" s="13" t="s">
        <v>73</v>
      </c>
      <c r="AY566" s="211" t="s">
        <v>191</v>
      </c>
    </row>
    <row r="567" spans="1:65" s="13" customFormat="1" ht="11.25">
      <c r="B567" s="201"/>
      <c r="C567" s="202"/>
      <c r="D567" s="194" t="s">
        <v>208</v>
      </c>
      <c r="E567" s="203" t="s">
        <v>19</v>
      </c>
      <c r="F567" s="204" t="s">
        <v>808</v>
      </c>
      <c r="G567" s="202"/>
      <c r="H567" s="205">
        <v>79.209999999999994</v>
      </c>
      <c r="I567" s="206"/>
      <c r="J567" s="202"/>
      <c r="K567" s="202"/>
      <c r="L567" s="207"/>
      <c r="M567" s="208"/>
      <c r="N567" s="209"/>
      <c r="O567" s="209"/>
      <c r="P567" s="209"/>
      <c r="Q567" s="209"/>
      <c r="R567" s="209"/>
      <c r="S567" s="209"/>
      <c r="T567" s="210"/>
      <c r="AT567" s="211" t="s">
        <v>208</v>
      </c>
      <c r="AU567" s="211" t="s">
        <v>82</v>
      </c>
      <c r="AV567" s="13" t="s">
        <v>82</v>
      </c>
      <c r="AW567" s="13" t="s">
        <v>34</v>
      </c>
      <c r="AX567" s="13" t="s">
        <v>73</v>
      </c>
      <c r="AY567" s="211" t="s">
        <v>191</v>
      </c>
    </row>
    <row r="568" spans="1:65" s="14" customFormat="1" ht="11.25">
      <c r="B568" s="212"/>
      <c r="C568" s="213"/>
      <c r="D568" s="194" t="s">
        <v>208</v>
      </c>
      <c r="E568" s="214" t="s">
        <v>19</v>
      </c>
      <c r="F568" s="215" t="s">
        <v>238</v>
      </c>
      <c r="G568" s="213"/>
      <c r="H568" s="216">
        <v>290.97999999999996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208</v>
      </c>
      <c r="AU568" s="222" t="s">
        <v>82</v>
      </c>
      <c r="AV568" s="14" t="s">
        <v>197</v>
      </c>
      <c r="AW568" s="14" t="s">
        <v>34</v>
      </c>
      <c r="AX568" s="14" t="s">
        <v>80</v>
      </c>
      <c r="AY568" s="222" t="s">
        <v>191</v>
      </c>
    </row>
    <row r="569" spans="1:65" s="2" customFormat="1" ht="16.5" customHeight="1">
      <c r="A569" s="37"/>
      <c r="B569" s="38"/>
      <c r="C569" s="181" t="s">
        <v>809</v>
      </c>
      <c r="D569" s="181" t="s">
        <v>193</v>
      </c>
      <c r="E569" s="182" t="s">
        <v>810</v>
      </c>
      <c r="F569" s="183" t="s">
        <v>811</v>
      </c>
      <c r="G569" s="184" t="s">
        <v>255</v>
      </c>
      <c r="H569" s="185">
        <v>6.923</v>
      </c>
      <c r="I569" s="186"/>
      <c r="J569" s="187">
        <f>ROUND(I569*H569,2)</f>
        <v>0</v>
      </c>
      <c r="K569" s="183" t="s">
        <v>19</v>
      </c>
      <c r="L569" s="42"/>
      <c r="M569" s="188" t="s">
        <v>19</v>
      </c>
      <c r="N569" s="189" t="s">
        <v>44</v>
      </c>
      <c r="O569" s="67"/>
      <c r="P569" s="190">
        <f>O569*H569</f>
        <v>0</v>
      </c>
      <c r="Q569" s="190">
        <v>1.06277</v>
      </c>
      <c r="R569" s="190">
        <f>Q569*H569</f>
        <v>7.3575567099999999</v>
      </c>
      <c r="S569" s="190">
        <v>0</v>
      </c>
      <c r="T569" s="191">
        <f>S569*H569</f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2" t="s">
        <v>197</v>
      </c>
      <c r="AT569" s="192" t="s">
        <v>193</v>
      </c>
      <c r="AU569" s="192" t="s">
        <v>82</v>
      </c>
      <c r="AY569" s="20" t="s">
        <v>191</v>
      </c>
      <c r="BE569" s="193">
        <f>IF(N569="základní",J569,0)</f>
        <v>0</v>
      </c>
      <c r="BF569" s="193">
        <f>IF(N569="snížená",J569,0)</f>
        <v>0</v>
      </c>
      <c r="BG569" s="193">
        <f>IF(N569="zákl. přenesená",J569,0)</f>
        <v>0</v>
      </c>
      <c r="BH569" s="193">
        <f>IF(N569="sníž. přenesená",J569,0)</f>
        <v>0</v>
      </c>
      <c r="BI569" s="193">
        <f>IF(N569="nulová",J569,0)</f>
        <v>0</v>
      </c>
      <c r="BJ569" s="20" t="s">
        <v>80</v>
      </c>
      <c r="BK569" s="193">
        <f>ROUND(I569*H569,2)</f>
        <v>0</v>
      </c>
      <c r="BL569" s="20" t="s">
        <v>197</v>
      </c>
      <c r="BM569" s="192" t="s">
        <v>812</v>
      </c>
    </row>
    <row r="570" spans="1:65" s="2" customFormat="1" ht="11.25">
      <c r="A570" s="37"/>
      <c r="B570" s="38"/>
      <c r="C570" s="39"/>
      <c r="D570" s="194" t="s">
        <v>199</v>
      </c>
      <c r="E570" s="39"/>
      <c r="F570" s="195" t="s">
        <v>811</v>
      </c>
      <c r="G570" s="39"/>
      <c r="H570" s="39"/>
      <c r="I570" s="196"/>
      <c r="J570" s="39"/>
      <c r="K570" s="39"/>
      <c r="L570" s="42"/>
      <c r="M570" s="197"/>
      <c r="N570" s="198"/>
      <c r="O570" s="67"/>
      <c r="P570" s="67"/>
      <c r="Q570" s="67"/>
      <c r="R570" s="67"/>
      <c r="S570" s="67"/>
      <c r="T570" s="68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T570" s="20" t="s">
        <v>199</v>
      </c>
      <c r="AU570" s="20" t="s">
        <v>82</v>
      </c>
    </row>
    <row r="571" spans="1:65" s="13" customFormat="1" ht="11.25">
      <c r="B571" s="201"/>
      <c r="C571" s="202"/>
      <c r="D571" s="194" t="s">
        <v>208</v>
      </c>
      <c r="E571" s="203" t="s">
        <v>19</v>
      </c>
      <c r="F571" s="204" t="s">
        <v>813</v>
      </c>
      <c r="G571" s="202"/>
      <c r="H571" s="205">
        <v>0.96799999999999997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208</v>
      </c>
      <c r="AU571" s="211" t="s">
        <v>82</v>
      </c>
      <c r="AV571" s="13" t="s">
        <v>82</v>
      </c>
      <c r="AW571" s="13" t="s">
        <v>34</v>
      </c>
      <c r="AX571" s="13" t="s">
        <v>73</v>
      </c>
      <c r="AY571" s="211" t="s">
        <v>191</v>
      </c>
    </row>
    <row r="572" spans="1:65" s="13" customFormat="1" ht="11.25">
      <c r="B572" s="201"/>
      <c r="C572" s="202"/>
      <c r="D572" s="194" t="s">
        <v>208</v>
      </c>
      <c r="E572" s="203" t="s">
        <v>19</v>
      </c>
      <c r="F572" s="204" t="s">
        <v>814</v>
      </c>
      <c r="G572" s="202"/>
      <c r="H572" s="205">
        <v>0.30299999999999999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208</v>
      </c>
      <c r="AU572" s="211" t="s">
        <v>82</v>
      </c>
      <c r="AV572" s="13" t="s">
        <v>82</v>
      </c>
      <c r="AW572" s="13" t="s">
        <v>34</v>
      </c>
      <c r="AX572" s="13" t="s">
        <v>73</v>
      </c>
      <c r="AY572" s="211" t="s">
        <v>191</v>
      </c>
    </row>
    <row r="573" spans="1:65" s="13" customFormat="1" ht="11.25">
      <c r="B573" s="201"/>
      <c r="C573" s="202"/>
      <c r="D573" s="194" t="s">
        <v>208</v>
      </c>
      <c r="E573" s="203" t="s">
        <v>19</v>
      </c>
      <c r="F573" s="204" t="s">
        <v>815</v>
      </c>
      <c r="G573" s="202"/>
      <c r="H573" s="205">
        <v>0.14000000000000001</v>
      </c>
      <c r="I573" s="206"/>
      <c r="J573" s="202"/>
      <c r="K573" s="202"/>
      <c r="L573" s="207"/>
      <c r="M573" s="208"/>
      <c r="N573" s="209"/>
      <c r="O573" s="209"/>
      <c r="P573" s="209"/>
      <c r="Q573" s="209"/>
      <c r="R573" s="209"/>
      <c r="S573" s="209"/>
      <c r="T573" s="210"/>
      <c r="AT573" s="211" t="s">
        <v>208</v>
      </c>
      <c r="AU573" s="211" t="s">
        <v>82</v>
      </c>
      <c r="AV573" s="13" t="s">
        <v>82</v>
      </c>
      <c r="AW573" s="13" t="s">
        <v>34</v>
      </c>
      <c r="AX573" s="13" t="s">
        <v>73</v>
      </c>
      <c r="AY573" s="211" t="s">
        <v>191</v>
      </c>
    </row>
    <row r="574" spans="1:65" s="13" customFormat="1" ht="11.25">
      <c r="B574" s="201"/>
      <c r="C574" s="202"/>
      <c r="D574" s="194" t="s">
        <v>208</v>
      </c>
      <c r="E574" s="203" t="s">
        <v>19</v>
      </c>
      <c r="F574" s="204" t="s">
        <v>816</v>
      </c>
      <c r="G574" s="202"/>
      <c r="H574" s="205">
        <v>0.10299999999999999</v>
      </c>
      <c r="I574" s="206"/>
      <c r="J574" s="202"/>
      <c r="K574" s="202"/>
      <c r="L574" s="207"/>
      <c r="M574" s="208"/>
      <c r="N574" s="209"/>
      <c r="O574" s="209"/>
      <c r="P574" s="209"/>
      <c r="Q574" s="209"/>
      <c r="R574" s="209"/>
      <c r="S574" s="209"/>
      <c r="T574" s="210"/>
      <c r="AT574" s="211" t="s">
        <v>208</v>
      </c>
      <c r="AU574" s="211" t="s">
        <v>82</v>
      </c>
      <c r="AV574" s="13" t="s">
        <v>82</v>
      </c>
      <c r="AW574" s="13" t="s">
        <v>34</v>
      </c>
      <c r="AX574" s="13" t="s">
        <v>73</v>
      </c>
      <c r="AY574" s="211" t="s">
        <v>191</v>
      </c>
    </row>
    <row r="575" spans="1:65" s="13" customFormat="1" ht="11.25">
      <c r="B575" s="201"/>
      <c r="C575" s="202"/>
      <c r="D575" s="194" t="s">
        <v>208</v>
      </c>
      <c r="E575" s="203" t="s">
        <v>19</v>
      </c>
      <c r="F575" s="204" t="s">
        <v>817</v>
      </c>
      <c r="G575" s="202"/>
      <c r="H575" s="205">
        <v>0.316</v>
      </c>
      <c r="I575" s="206"/>
      <c r="J575" s="202"/>
      <c r="K575" s="202"/>
      <c r="L575" s="207"/>
      <c r="M575" s="208"/>
      <c r="N575" s="209"/>
      <c r="O575" s="209"/>
      <c r="P575" s="209"/>
      <c r="Q575" s="209"/>
      <c r="R575" s="209"/>
      <c r="S575" s="209"/>
      <c r="T575" s="210"/>
      <c r="AT575" s="211" t="s">
        <v>208</v>
      </c>
      <c r="AU575" s="211" t="s">
        <v>82</v>
      </c>
      <c r="AV575" s="13" t="s">
        <v>82</v>
      </c>
      <c r="AW575" s="13" t="s">
        <v>34</v>
      </c>
      <c r="AX575" s="13" t="s">
        <v>73</v>
      </c>
      <c r="AY575" s="211" t="s">
        <v>191</v>
      </c>
    </row>
    <row r="576" spans="1:65" s="15" customFormat="1" ht="11.25">
      <c r="B576" s="233"/>
      <c r="C576" s="234"/>
      <c r="D576" s="194" t="s">
        <v>208</v>
      </c>
      <c r="E576" s="235" t="s">
        <v>19</v>
      </c>
      <c r="F576" s="236" t="s">
        <v>570</v>
      </c>
      <c r="G576" s="234"/>
      <c r="H576" s="235" t="s">
        <v>19</v>
      </c>
      <c r="I576" s="237"/>
      <c r="J576" s="234"/>
      <c r="K576" s="234"/>
      <c r="L576" s="238"/>
      <c r="M576" s="239"/>
      <c r="N576" s="240"/>
      <c r="O576" s="240"/>
      <c r="P576" s="240"/>
      <c r="Q576" s="240"/>
      <c r="R576" s="240"/>
      <c r="S576" s="240"/>
      <c r="T576" s="241"/>
      <c r="AT576" s="242" t="s">
        <v>208</v>
      </c>
      <c r="AU576" s="242" t="s">
        <v>82</v>
      </c>
      <c r="AV576" s="15" t="s">
        <v>80</v>
      </c>
      <c r="AW576" s="15" t="s">
        <v>34</v>
      </c>
      <c r="AX576" s="15" t="s">
        <v>73</v>
      </c>
      <c r="AY576" s="242" t="s">
        <v>191</v>
      </c>
    </row>
    <row r="577" spans="1:65" s="13" customFormat="1" ht="11.25">
      <c r="B577" s="201"/>
      <c r="C577" s="202"/>
      <c r="D577" s="194" t="s">
        <v>208</v>
      </c>
      <c r="E577" s="203" t="s">
        <v>19</v>
      </c>
      <c r="F577" s="204" t="s">
        <v>818</v>
      </c>
      <c r="G577" s="202"/>
      <c r="H577" s="205">
        <v>0.152</v>
      </c>
      <c r="I577" s="206"/>
      <c r="J577" s="202"/>
      <c r="K577" s="202"/>
      <c r="L577" s="207"/>
      <c r="M577" s="208"/>
      <c r="N577" s="209"/>
      <c r="O577" s="209"/>
      <c r="P577" s="209"/>
      <c r="Q577" s="209"/>
      <c r="R577" s="209"/>
      <c r="S577" s="209"/>
      <c r="T577" s="210"/>
      <c r="AT577" s="211" t="s">
        <v>208</v>
      </c>
      <c r="AU577" s="211" t="s">
        <v>82</v>
      </c>
      <c r="AV577" s="13" t="s">
        <v>82</v>
      </c>
      <c r="AW577" s="13" t="s">
        <v>34</v>
      </c>
      <c r="AX577" s="13" t="s">
        <v>73</v>
      </c>
      <c r="AY577" s="211" t="s">
        <v>191</v>
      </c>
    </row>
    <row r="578" spans="1:65" s="13" customFormat="1" ht="11.25">
      <c r="B578" s="201"/>
      <c r="C578" s="202"/>
      <c r="D578" s="194" t="s">
        <v>208</v>
      </c>
      <c r="E578" s="203" t="s">
        <v>19</v>
      </c>
      <c r="F578" s="204" t="s">
        <v>819</v>
      </c>
      <c r="G578" s="202"/>
      <c r="H578" s="205">
        <v>0.14599999999999999</v>
      </c>
      <c r="I578" s="206"/>
      <c r="J578" s="202"/>
      <c r="K578" s="202"/>
      <c r="L578" s="207"/>
      <c r="M578" s="208"/>
      <c r="N578" s="209"/>
      <c r="O578" s="209"/>
      <c r="P578" s="209"/>
      <c r="Q578" s="209"/>
      <c r="R578" s="209"/>
      <c r="S578" s="209"/>
      <c r="T578" s="210"/>
      <c r="AT578" s="211" t="s">
        <v>208</v>
      </c>
      <c r="AU578" s="211" t="s">
        <v>82</v>
      </c>
      <c r="AV578" s="13" t="s">
        <v>82</v>
      </c>
      <c r="AW578" s="13" t="s">
        <v>34</v>
      </c>
      <c r="AX578" s="13" t="s">
        <v>73</v>
      </c>
      <c r="AY578" s="211" t="s">
        <v>191</v>
      </c>
    </row>
    <row r="579" spans="1:65" s="13" customFormat="1" ht="11.25">
      <c r="B579" s="201"/>
      <c r="C579" s="202"/>
      <c r="D579" s="194" t="s">
        <v>208</v>
      </c>
      <c r="E579" s="203" t="s">
        <v>19</v>
      </c>
      <c r="F579" s="204" t="s">
        <v>820</v>
      </c>
      <c r="G579" s="202"/>
      <c r="H579" s="205">
        <v>0.47599999999999998</v>
      </c>
      <c r="I579" s="206"/>
      <c r="J579" s="202"/>
      <c r="K579" s="202"/>
      <c r="L579" s="207"/>
      <c r="M579" s="208"/>
      <c r="N579" s="209"/>
      <c r="O579" s="209"/>
      <c r="P579" s="209"/>
      <c r="Q579" s="209"/>
      <c r="R579" s="209"/>
      <c r="S579" s="209"/>
      <c r="T579" s="210"/>
      <c r="AT579" s="211" t="s">
        <v>208</v>
      </c>
      <c r="AU579" s="211" t="s">
        <v>82</v>
      </c>
      <c r="AV579" s="13" t="s">
        <v>82</v>
      </c>
      <c r="AW579" s="13" t="s">
        <v>34</v>
      </c>
      <c r="AX579" s="13" t="s">
        <v>73</v>
      </c>
      <c r="AY579" s="211" t="s">
        <v>191</v>
      </c>
    </row>
    <row r="580" spans="1:65" s="13" customFormat="1" ht="11.25">
      <c r="B580" s="201"/>
      <c r="C580" s="202"/>
      <c r="D580" s="194" t="s">
        <v>208</v>
      </c>
      <c r="E580" s="203" t="s">
        <v>19</v>
      </c>
      <c r="F580" s="204" t="s">
        <v>821</v>
      </c>
      <c r="G580" s="202"/>
      <c r="H580" s="205">
        <v>0.54900000000000004</v>
      </c>
      <c r="I580" s="206"/>
      <c r="J580" s="202"/>
      <c r="K580" s="202"/>
      <c r="L580" s="207"/>
      <c r="M580" s="208"/>
      <c r="N580" s="209"/>
      <c r="O580" s="209"/>
      <c r="P580" s="209"/>
      <c r="Q580" s="209"/>
      <c r="R580" s="209"/>
      <c r="S580" s="209"/>
      <c r="T580" s="210"/>
      <c r="AT580" s="211" t="s">
        <v>208</v>
      </c>
      <c r="AU580" s="211" t="s">
        <v>82</v>
      </c>
      <c r="AV580" s="13" t="s">
        <v>82</v>
      </c>
      <c r="AW580" s="13" t="s">
        <v>34</v>
      </c>
      <c r="AX580" s="13" t="s">
        <v>73</v>
      </c>
      <c r="AY580" s="211" t="s">
        <v>191</v>
      </c>
    </row>
    <row r="581" spans="1:65" s="13" customFormat="1" ht="11.25">
      <c r="B581" s="201"/>
      <c r="C581" s="202"/>
      <c r="D581" s="194" t="s">
        <v>208</v>
      </c>
      <c r="E581" s="203" t="s">
        <v>19</v>
      </c>
      <c r="F581" s="204" t="s">
        <v>822</v>
      </c>
      <c r="G581" s="202"/>
      <c r="H581" s="205">
        <v>0.217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208</v>
      </c>
      <c r="AU581" s="211" t="s">
        <v>82</v>
      </c>
      <c r="AV581" s="13" t="s">
        <v>82</v>
      </c>
      <c r="AW581" s="13" t="s">
        <v>34</v>
      </c>
      <c r="AX581" s="13" t="s">
        <v>73</v>
      </c>
      <c r="AY581" s="211" t="s">
        <v>191</v>
      </c>
    </row>
    <row r="582" spans="1:65" s="13" customFormat="1" ht="11.25">
      <c r="B582" s="201"/>
      <c r="C582" s="202"/>
      <c r="D582" s="194" t="s">
        <v>208</v>
      </c>
      <c r="E582" s="203" t="s">
        <v>19</v>
      </c>
      <c r="F582" s="204" t="s">
        <v>823</v>
      </c>
      <c r="G582" s="202"/>
      <c r="H582" s="205">
        <v>0.96799999999999997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208</v>
      </c>
      <c r="AU582" s="211" t="s">
        <v>82</v>
      </c>
      <c r="AV582" s="13" t="s">
        <v>82</v>
      </c>
      <c r="AW582" s="13" t="s">
        <v>34</v>
      </c>
      <c r="AX582" s="13" t="s">
        <v>73</v>
      </c>
      <c r="AY582" s="211" t="s">
        <v>191</v>
      </c>
    </row>
    <row r="583" spans="1:65" s="13" customFormat="1" ht="11.25">
      <c r="B583" s="201"/>
      <c r="C583" s="202"/>
      <c r="D583" s="194" t="s">
        <v>208</v>
      </c>
      <c r="E583" s="203" t="s">
        <v>19</v>
      </c>
      <c r="F583" s="204" t="s">
        <v>824</v>
      </c>
      <c r="G583" s="202"/>
      <c r="H583" s="205">
        <v>2.1629999999999998</v>
      </c>
      <c r="I583" s="206"/>
      <c r="J583" s="202"/>
      <c r="K583" s="202"/>
      <c r="L583" s="207"/>
      <c r="M583" s="208"/>
      <c r="N583" s="209"/>
      <c r="O583" s="209"/>
      <c r="P583" s="209"/>
      <c r="Q583" s="209"/>
      <c r="R583" s="209"/>
      <c r="S583" s="209"/>
      <c r="T583" s="210"/>
      <c r="AT583" s="211" t="s">
        <v>208</v>
      </c>
      <c r="AU583" s="211" t="s">
        <v>82</v>
      </c>
      <c r="AV583" s="13" t="s">
        <v>82</v>
      </c>
      <c r="AW583" s="13" t="s">
        <v>34</v>
      </c>
      <c r="AX583" s="13" t="s">
        <v>73</v>
      </c>
      <c r="AY583" s="211" t="s">
        <v>191</v>
      </c>
    </row>
    <row r="584" spans="1:65" s="13" customFormat="1" ht="11.25">
      <c r="B584" s="201"/>
      <c r="C584" s="202"/>
      <c r="D584" s="194" t="s">
        <v>208</v>
      </c>
      <c r="E584" s="203" t="s">
        <v>19</v>
      </c>
      <c r="F584" s="204" t="s">
        <v>825</v>
      </c>
      <c r="G584" s="202"/>
      <c r="H584" s="205">
        <v>0.42199999999999999</v>
      </c>
      <c r="I584" s="206"/>
      <c r="J584" s="202"/>
      <c r="K584" s="202"/>
      <c r="L584" s="207"/>
      <c r="M584" s="208"/>
      <c r="N584" s="209"/>
      <c r="O584" s="209"/>
      <c r="P584" s="209"/>
      <c r="Q584" s="209"/>
      <c r="R584" s="209"/>
      <c r="S584" s="209"/>
      <c r="T584" s="210"/>
      <c r="AT584" s="211" t="s">
        <v>208</v>
      </c>
      <c r="AU584" s="211" t="s">
        <v>82</v>
      </c>
      <c r="AV584" s="13" t="s">
        <v>82</v>
      </c>
      <c r="AW584" s="13" t="s">
        <v>34</v>
      </c>
      <c r="AX584" s="13" t="s">
        <v>73</v>
      </c>
      <c r="AY584" s="211" t="s">
        <v>191</v>
      </c>
    </row>
    <row r="585" spans="1:65" s="14" customFormat="1" ht="11.25">
      <c r="B585" s="212"/>
      <c r="C585" s="213"/>
      <c r="D585" s="194" t="s">
        <v>208</v>
      </c>
      <c r="E585" s="214" t="s">
        <v>19</v>
      </c>
      <c r="F585" s="215" t="s">
        <v>238</v>
      </c>
      <c r="G585" s="213"/>
      <c r="H585" s="216">
        <v>6.9229999999999992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208</v>
      </c>
      <c r="AU585" s="222" t="s">
        <v>82</v>
      </c>
      <c r="AV585" s="14" t="s">
        <v>197</v>
      </c>
      <c r="AW585" s="14" t="s">
        <v>34</v>
      </c>
      <c r="AX585" s="14" t="s">
        <v>80</v>
      </c>
      <c r="AY585" s="222" t="s">
        <v>191</v>
      </c>
    </row>
    <row r="586" spans="1:65" s="2" customFormat="1" ht="21.75" customHeight="1">
      <c r="A586" s="37"/>
      <c r="B586" s="38"/>
      <c r="C586" s="181" t="s">
        <v>826</v>
      </c>
      <c r="D586" s="181" t="s">
        <v>193</v>
      </c>
      <c r="E586" s="182" t="s">
        <v>827</v>
      </c>
      <c r="F586" s="183" t="s">
        <v>828</v>
      </c>
      <c r="G586" s="184" t="s">
        <v>202</v>
      </c>
      <c r="H586" s="185">
        <v>1.5089999999999999</v>
      </c>
      <c r="I586" s="186"/>
      <c r="J586" s="187">
        <f>ROUND(I586*H586,2)</f>
        <v>0</v>
      </c>
      <c r="K586" s="183" t="s">
        <v>829</v>
      </c>
      <c r="L586" s="42"/>
      <c r="M586" s="188" t="s">
        <v>19</v>
      </c>
      <c r="N586" s="189" t="s">
        <v>44</v>
      </c>
      <c r="O586" s="67"/>
      <c r="P586" s="190">
        <f>O586*H586</f>
        <v>0</v>
      </c>
      <c r="Q586" s="190">
        <v>2.5018699999999998</v>
      </c>
      <c r="R586" s="190">
        <f>Q586*H586</f>
        <v>3.7753218299999993</v>
      </c>
      <c r="S586" s="190">
        <v>0</v>
      </c>
      <c r="T586" s="191">
        <f>S586*H586</f>
        <v>0</v>
      </c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R586" s="192" t="s">
        <v>197</v>
      </c>
      <c r="AT586" s="192" t="s">
        <v>193</v>
      </c>
      <c r="AU586" s="192" t="s">
        <v>82</v>
      </c>
      <c r="AY586" s="20" t="s">
        <v>191</v>
      </c>
      <c r="BE586" s="193">
        <f>IF(N586="základní",J586,0)</f>
        <v>0</v>
      </c>
      <c r="BF586" s="193">
        <f>IF(N586="snížená",J586,0)</f>
        <v>0</v>
      </c>
      <c r="BG586" s="193">
        <f>IF(N586="zákl. přenesená",J586,0)</f>
        <v>0</v>
      </c>
      <c r="BH586" s="193">
        <f>IF(N586="sníž. přenesená",J586,0)</f>
        <v>0</v>
      </c>
      <c r="BI586" s="193">
        <f>IF(N586="nulová",J586,0)</f>
        <v>0</v>
      </c>
      <c r="BJ586" s="20" t="s">
        <v>80</v>
      </c>
      <c r="BK586" s="193">
        <f>ROUND(I586*H586,2)</f>
        <v>0</v>
      </c>
      <c r="BL586" s="20" t="s">
        <v>197</v>
      </c>
      <c r="BM586" s="192" t="s">
        <v>830</v>
      </c>
    </row>
    <row r="587" spans="1:65" s="2" customFormat="1" ht="11.25">
      <c r="A587" s="37"/>
      <c r="B587" s="38"/>
      <c r="C587" s="39"/>
      <c r="D587" s="194" t="s">
        <v>199</v>
      </c>
      <c r="E587" s="39"/>
      <c r="F587" s="195" t="s">
        <v>831</v>
      </c>
      <c r="G587" s="39"/>
      <c r="H587" s="39"/>
      <c r="I587" s="196"/>
      <c r="J587" s="39"/>
      <c r="K587" s="39"/>
      <c r="L587" s="42"/>
      <c r="M587" s="197"/>
      <c r="N587" s="198"/>
      <c r="O587" s="67"/>
      <c r="P587" s="67"/>
      <c r="Q587" s="67"/>
      <c r="R587" s="67"/>
      <c r="S587" s="67"/>
      <c r="T587" s="68"/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T587" s="20" t="s">
        <v>199</v>
      </c>
      <c r="AU587" s="20" t="s">
        <v>82</v>
      </c>
    </row>
    <row r="588" spans="1:65" s="2" customFormat="1" ht="11.25">
      <c r="A588" s="37"/>
      <c r="B588" s="38"/>
      <c r="C588" s="39"/>
      <c r="D588" s="199" t="s">
        <v>206</v>
      </c>
      <c r="E588" s="39"/>
      <c r="F588" s="200" t="s">
        <v>832</v>
      </c>
      <c r="G588" s="39"/>
      <c r="H588" s="39"/>
      <c r="I588" s="196"/>
      <c r="J588" s="39"/>
      <c r="K588" s="39"/>
      <c r="L588" s="42"/>
      <c r="M588" s="197"/>
      <c r="N588" s="198"/>
      <c r="O588" s="67"/>
      <c r="P588" s="67"/>
      <c r="Q588" s="67"/>
      <c r="R588" s="67"/>
      <c r="S588" s="67"/>
      <c r="T588" s="68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T588" s="20" t="s">
        <v>206</v>
      </c>
      <c r="AU588" s="20" t="s">
        <v>82</v>
      </c>
    </row>
    <row r="589" spans="1:65" s="13" customFormat="1" ht="11.25">
      <c r="B589" s="201"/>
      <c r="C589" s="202"/>
      <c r="D589" s="194" t="s">
        <v>208</v>
      </c>
      <c r="E589" s="203" t="s">
        <v>19</v>
      </c>
      <c r="F589" s="204" t="s">
        <v>833</v>
      </c>
      <c r="G589" s="202"/>
      <c r="H589" s="205">
        <v>1.5089999999999999</v>
      </c>
      <c r="I589" s="206"/>
      <c r="J589" s="202"/>
      <c r="K589" s="202"/>
      <c r="L589" s="207"/>
      <c r="M589" s="208"/>
      <c r="N589" s="209"/>
      <c r="O589" s="209"/>
      <c r="P589" s="209"/>
      <c r="Q589" s="209"/>
      <c r="R589" s="209"/>
      <c r="S589" s="209"/>
      <c r="T589" s="210"/>
      <c r="AT589" s="211" t="s">
        <v>208</v>
      </c>
      <c r="AU589" s="211" t="s">
        <v>82</v>
      </c>
      <c r="AV589" s="13" t="s">
        <v>82</v>
      </c>
      <c r="AW589" s="13" t="s">
        <v>34</v>
      </c>
      <c r="AX589" s="13" t="s">
        <v>80</v>
      </c>
      <c r="AY589" s="211" t="s">
        <v>191</v>
      </c>
    </row>
    <row r="590" spans="1:65" s="2" customFormat="1" ht="21.75" customHeight="1">
      <c r="A590" s="37"/>
      <c r="B590" s="38"/>
      <c r="C590" s="181" t="s">
        <v>834</v>
      </c>
      <c r="D590" s="181" t="s">
        <v>193</v>
      </c>
      <c r="E590" s="182" t="s">
        <v>827</v>
      </c>
      <c r="F590" s="183" t="s">
        <v>828</v>
      </c>
      <c r="G590" s="184" t="s">
        <v>202</v>
      </c>
      <c r="H590" s="185">
        <v>19.146000000000001</v>
      </c>
      <c r="I590" s="186"/>
      <c r="J590" s="187">
        <f>ROUND(I590*H590,2)</f>
        <v>0</v>
      </c>
      <c r="K590" s="183" t="s">
        <v>829</v>
      </c>
      <c r="L590" s="42"/>
      <c r="M590" s="188" t="s">
        <v>19</v>
      </c>
      <c r="N590" s="189" t="s">
        <v>44</v>
      </c>
      <c r="O590" s="67"/>
      <c r="P590" s="190">
        <f>O590*H590</f>
        <v>0</v>
      </c>
      <c r="Q590" s="190">
        <v>2.5018699999999998</v>
      </c>
      <c r="R590" s="190">
        <f>Q590*H590</f>
        <v>47.900803019999998</v>
      </c>
      <c r="S590" s="190">
        <v>0</v>
      </c>
      <c r="T590" s="191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2" t="s">
        <v>197</v>
      </c>
      <c r="AT590" s="192" t="s">
        <v>193</v>
      </c>
      <c r="AU590" s="192" t="s">
        <v>82</v>
      </c>
      <c r="AY590" s="20" t="s">
        <v>191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20" t="s">
        <v>80</v>
      </c>
      <c r="BK590" s="193">
        <f>ROUND(I590*H590,2)</f>
        <v>0</v>
      </c>
      <c r="BL590" s="20" t="s">
        <v>197</v>
      </c>
      <c r="BM590" s="192" t="s">
        <v>835</v>
      </c>
    </row>
    <row r="591" spans="1:65" s="2" customFormat="1" ht="11.25">
      <c r="A591" s="37"/>
      <c r="B591" s="38"/>
      <c r="C591" s="39"/>
      <c r="D591" s="194" t="s">
        <v>199</v>
      </c>
      <c r="E591" s="39"/>
      <c r="F591" s="195" t="s">
        <v>831</v>
      </c>
      <c r="G591" s="39"/>
      <c r="H591" s="39"/>
      <c r="I591" s="196"/>
      <c r="J591" s="39"/>
      <c r="K591" s="39"/>
      <c r="L591" s="42"/>
      <c r="M591" s="197"/>
      <c r="N591" s="198"/>
      <c r="O591" s="67"/>
      <c r="P591" s="67"/>
      <c r="Q591" s="67"/>
      <c r="R591" s="67"/>
      <c r="S591" s="67"/>
      <c r="T591" s="68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T591" s="20" t="s">
        <v>199</v>
      </c>
      <c r="AU591" s="20" t="s">
        <v>82</v>
      </c>
    </row>
    <row r="592" spans="1:65" s="2" customFormat="1" ht="11.25">
      <c r="A592" s="37"/>
      <c r="B592" s="38"/>
      <c r="C592" s="39"/>
      <c r="D592" s="199" t="s">
        <v>206</v>
      </c>
      <c r="E592" s="39"/>
      <c r="F592" s="200" t="s">
        <v>832</v>
      </c>
      <c r="G592" s="39"/>
      <c r="H592" s="39"/>
      <c r="I592" s="196"/>
      <c r="J592" s="39"/>
      <c r="K592" s="39"/>
      <c r="L592" s="42"/>
      <c r="M592" s="197"/>
      <c r="N592" s="198"/>
      <c r="O592" s="67"/>
      <c r="P592" s="67"/>
      <c r="Q592" s="67"/>
      <c r="R592" s="67"/>
      <c r="S592" s="67"/>
      <c r="T592" s="68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T592" s="20" t="s">
        <v>206</v>
      </c>
      <c r="AU592" s="20" t="s">
        <v>82</v>
      </c>
    </row>
    <row r="593" spans="1:65" s="15" customFormat="1" ht="11.25">
      <c r="B593" s="233"/>
      <c r="C593" s="234"/>
      <c r="D593" s="194" t="s">
        <v>208</v>
      </c>
      <c r="E593" s="235" t="s">
        <v>19</v>
      </c>
      <c r="F593" s="236" t="s">
        <v>570</v>
      </c>
      <c r="G593" s="234"/>
      <c r="H593" s="235" t="s">
        <v>19</v>
      </c>
      <c r="I593" s="237"/>
      <c r="J593" s="234"/>
      <c r="K593" s="234"/>
      <c r="L593" s="238"/>
      <c r="M593" s="239"/>
      <c r="N593" s="240"/>
      <c r="O593" s="240"/>
      <c r="P593" s="240"/>
      <c r="Q593" s="240"/>
      <c r="R593" s="240"/>
      <c r="S593" s="240"/>
      <c r="T593" s="241"/>
      <c r="AT593" s="242" t="s">
        <v>208</v>
      </c>
      <c r="AU593" s="242" t="s">
        <v>82</v>
      </c>
      <c r="AV593" s="15" t="s">
        <v>80</v>
      </c>
      <c r="AW593" s="15" t="s">
        <v>34</v>
      </c>
      <c r="AX593" s="15" t="s">
        <v>73</v>
      </c>
      <c r="AY593" s="242" t="s">
        <v>191</v>
      </c>
    </row>
    <row r="594" spans="1:65" s="13" customFormat="1" ht="11.25">
      <c r="B594" s="201"/>
      <c r="C594" s="202"/>
      <c r="D594" s="194" t="s">
        <v>208</v>
      </c>
      <c r="E594" s="203" t="s">
        <v>19</v>
      </c>
      <c r="F594" s="204" t="s">
        <v>836</v>
      </c>
      <c r="G594" s="202"/>
      <c r="H594" s="205">
        <v>1.9450000000000001</v>
      </c>
      <c r="I594" s="206"/>
      <c r="J594" s="202"/>
      <c r="K594" s="202"/>
      <c r="L594" s="207"/>
      <c r="M594" s="208"/>
      <c r="N594" s="209"/>
      <c r="O594" s="209"/>
      <c r="P594" s="209"/>
      <c r="Q594" s="209"/>
      <c r="R594" s="209"/>
      <c r="S594" s="209"/>
      <c r="T594" s="210"/>
      <c r="AT594" s="211" t="s">
        <v>208</v>
      </c>
      <c r="AU594" s="211" t="s">
        <v>82</v>
      </c>
      <c r="AV594" s="13" t="s">
        <v>82</v>
      </c>
      <c r="AW594" s="13" t="s">
        <v>34</v>
      </c>
      <c r="AX594" s="13" t="s">
        <v>73</v>
      </c>
      <c r="AY594" s="211" t="s">
        <v>191</v>
      </c>
    </row>
    <row r="595" spans="1:65" s="13" customFormat="1" ht="11.25">
      <c r="B595" s="201"/>
      <c r="C595" s="202"/>
      <c r="D595" s="194" t="s">
        <v>208</v>
      </c>
      <c r="E595" s="203" t="s">
        <v>19</v>
      </c>
      <c r="F595" s="204" t="s">
        <v>837</v>
      </c>
      <c r="G595" s="202"/>
      <c r="H595" s="205">
        <v>1.8640000000000001</v>
      </c>
      <c r="I595" s="206"/>
      <c r="J595" s="202"/>
      <c r="K595" s="202"/>
      <c r="L595" s="207"/>
      <c r="M595" s="208"/>
      <c r="N595" s="209"/>
      <c r="O595" s="209"/>
      <c r="P595" s="209"/>
      <c r="Q595" s="209"/>
      <c r="R595" s="209"/>
      <c r="S595" s="209"/>
      <c r="T595" s="210"/>
      <c r="AT595" s="211" t="s">
        <v>208</v>
      </c>
      <c r="AU595" s="211" t="s">
        <v>82</v>
      </c>
      <c r="AV595" s="13" t="s">
        <v>82</v>
      </c>
      <c r="AW595" s="13" t="s">
        <v>34</v>
      </c>
      <c r="AX595" s="13" t="s">
        <v>73</v>
      </c>
      <c r="AY595" s="211" t="s">
        <v>191</v>
      </c>
    </row>
    <row r="596" spans="1:65" s="13" customFormat="1" ht="11.25">
      <c r="B596" s="201"/>
      <c r="C596" s="202"/>
      <c r="D596" s="194" t="s">
        <v>208</v>
      </c>
      <c r="E596" s="203" t="s">
        <v>19</v>
      </c>
      <c r="F596" s="204" t="s">
        <v>838</v>
      </c>
      <c r="G596" s="202"/>
      <c r="H596" s="205">
        <v>5.7220000000000004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208</v>
      </c>
      <c r="AU596" s="211" t="s">
        <v>82</v>
      </c>
      <c r="AV596" s="13" t="s">
        <v>82</v>
      </c>
      <c r="AW596" s="13" t="s">
        <v>34</v>
      </c>
      <c r="AX596" s="13" t="s">
        <v>73</v>
      </c>
      <c r="AY596" s="211" t="s">
        <v>191</v>
      </c>
    </row>
    <row r="597" spans="1:65" s="13" customFormat="1" ht="11.25">
      <c r="B597" s="201"/>
      <c r="C597" s="202"/>
      <c r="D597" s="194" t="s">
        <v>208</v>
      </c>
      <c r="E597" s="203" t="s">
        <v>19</v>
      </c>
      <c r="F597" s="204" t="s">
        <v>839</v>
      </c>
      <c r="G597" s="202"/>
      <c r="H597" s="205">
        <v>7.0030000000000001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208</v>
      </c>
      <c r="AU597" s="211" t="s">
        <v>82</v>
      </c>
      <c r="AV597" s="13" t="s">
        <v>82</v>
      </c>
      <c r="AW597" s="13" t="s">
        <v>34</v>
      </c>
      <c r="AX597" s="13" t="s">
        <v>73</v>
      </c>
      <c r="AY597" s="211" t="s">
        <v>191</v>
      </c>
    </row>
    <row r="598" spans="1:65" s="13" customFormat="1" ht="11.25">
      <c r="B598" s="201"/>
      <c r="C598" s="202"/>
      <c r="D598" s="194" t="s">
        <v>208</v>
      </c>
      <c r="E598" s="203" t="s">
        <v>19</v>
      </c>
      <c r="F598" s="204" t="s">
        <v>840</v>
      </c>
      <c r="G598" s="202"/>
      <c r="H598" s="205">
        <v>2.6120000000000001</v>
      </c>
      <c r="I598" s="206"/>
      <c r="J598" s="202"/>
      <c r="K598" s="202"/>
      <c r="L598" s="207"/>
      <c r="M598" s="208"/>
      <c r="N598" s="209"/>
      <c r="O598" s="209"/>
      <c r="P598" s="209"/>
      <c r="Q598" s="209"/>
      <c r="R598" s="209"/>
      <c r="S598" s="209"/>
      <c r="T598" s="210"/>
      <c r="AT598" s="211" t="s">
        <v>208</v>
      </c>
      <c r="AU598" s="211" t="s">
        <v>82</v>
      </c>
      <c r="AV598" s="13" t="s">
        <v>82</v>
      </c>
      <c r="AW598" s="13" t="s">
        <v>34</v>
      </c>
      <c r="AX598" s="13" t="s">
        <v>73</v>
      </c>
      <c r="AY598" s="211" t="s">
        <v>191</v>
      </c>
    </row>
    <row r="599" spans="1:65" s="14" customFormat="1" ht="11.25">
      <c r="B599" s="212"/>
      <c r="C599" s="213"/>
      <c r="D599" s="194" t="s">
        <v>208</v>
      </c>
      <c r="E599" s="214" t="s">
        <v>19</v>
      </c>
      <c r="F599" s="215" t="s">
        <v>238</v>
      </c>
      <c r="G599" s="213"/>
      <c r="H599" s="216">
        <v>19.146000000000001</v>
      </c>
      <c r="I599" s="217"/>
      <c r="J599" s="213"/>
      <c r="K599" s="213"/>
      <c r="L599" s="218"/>
      <c r="M599" s="219"/>
      <c r="N599" s="220"/>
      <c r="O599" s="220"/>
      <c r="P599" s="220"/>
      <c r="Q599" s="220"/>
      <c r="R599" s="220"/>
      <c r="S599" s="220"/>
      <c r="T599" s="221"/>
      <c r="AT599" s="222" t="s">
        <v>208</v>
      </c>
      <c r="AU599" s="222" t="s">
        <v>82</v>
      </c>
      <c r="AV599" s="14" t="s">
        <v>197</v>
      </c>
      <c r="AW599" s="14" t="s">
        <v>34</v>
      </c>
      <c r="AX599" s="14" t="s">
        <v>80</v>
      </c>
      <c r="AY599" s="222" t="s">
        <v>191</v>
      </c>
    </row>
    <row r="600" spans="1:65" s="2" customFormat="1" ht="21.75" customHeight="1">
      <c r="A600" s="37"/>
      <c r="B600" s="38"/>
      <c r="C600" s="181" t="s">
        <v>841</v>
      </c>
      <c r="D600" s="181" t="s">
        <v>193</v>
      </c>
      <c r="E600" s="182" t="s">
        <v>827</v>
      </c>
      <c r="F600" s="183" t="s">
        <v>828</v>
      </c>
      <c r="G600" s="184" t="s">
        <v>202</v>
      </c>
      <c r="H600" s="185">
        <v>44.081000000000003</v>
      </c>
      <c r="I600" s="186"/>
      <c r="J600" s="187">
        <f>ROUND(I600*H600,2)</f>
        <v>0</v>
      </c>
      <c r="K600" s="183" t="s">
        <v>829</v>
      </c>
      <c r="L600" s="42"/>
      <c r="M600" s="188" t="s">
        <v>19</v>
      </c>
      <c r="N600" s="189" t="s">
        <v>44</v>
      </c>
      <c r="O600" s="67"/>
      <c r="P600" s="190">
        <f>O600*H600</f>
        <v>0</v>
      </c>
      <c r="Q600" s="190">
        <v>2.5018699999999998</v>
      </c>
      <c r="R600" s="190">
        <f>Q600*H600</f>
        <v>110.28493147</v>
      </c>
      <c r="S600" s="190">
        <v>0</v>
      </c>
      <c r="T600" s="191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2" t="s">
        <v>197</v>
      </c>
      <c r="AT600" s="192" t="s">
        <v>193</v>
      </c>
      <c r="AU600" s="192" t="s">
        <v>82</v>
      </c>
      <c r="AY600" s="20" t="s">
        <v>191</v>
      </c>
      <c r="BE600" s="193">
        <f>IF(N600="základní",J600,0)</f>
        <v>0</v>
      </c>
      <c r="BF600" s="193">
        <f>IF(N600="snížená",J600,0)</f>
        <v>0</v>
      </c>
      <c r="BG600" s="193">
        <f>IF(N600="zákl. přenesená",J600,0)</f>
        <v>0</v>
      </c>
      <c r="BH600" s="193">
        <f>IF(N600="sníž. přenesená",J600,0)</f>
        <v>0</v>
      </c>
      <c r="BI600" s="193">
        <f>IF(N600="nulová",J600,0)</f>
        <v>0</v>
      </c>
      <c r="BJ600" s="20" t="s">
        <v>80</v>
      </c>
      <c r="BK600" s="193">
        <f>ROUND(I600*H600,2)</f>
        <v>0</v>
      </c>
      <c r="BL600" s="20" t="s">
        <v>197</v>
      </c>
      <c r="BM600" s="192" t="s">
        <v>842</v>
      </c>
    </row>
    <row r="601" spans="1:65" s="2" customFormat="1" ht="11.25">
      <c r="A601" s="37"/>
      <c r="B601" s="38"/>
      <c r="C601" s="39"/>
      <c r="D601" s="194" t="s">
        <v>199</v>
      </c>
      <c r="E601" s="39"/>
      <c r="F601" s="195" t="s">
        <v>831</v>
      </c>
      <c r="G601" s="39"/>
      <c r="H601" s="39"/>
      <c r="I601" s="196"/>
      <c r="J601" s="39"/>
      <c r="K601" s="39"/>
      <c r="L601" s="42"/>
      <c r="M601" s="197"/>
      <c r="N601" s="198"/>
      <c r="O601" s="67"/>
      <c r="P601" s="67"/>
      <c r="Q601" s="67"/>
      <c r="R601" s="67"/>
      <c r="S601" s="67"/>
      <c r="T601" s="68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T601" s="20" t="s">
        <v>199</v>
      </c>
      <c r="AU601" s="20" t="s">
        <v>82</v>
      </c>
    </row>
    <row r="602" spans="1:65" s="2" customFormat="1" ht="11.25">
      <c r="A602" s="37"/>
      <c r="B602" s="38"/>
      <c r="C602" s="39"/>
      <c r="D602" s="199" t="s">
        <v>206</v>
      </c>
      <c r="E602" s="39"/>
      <c r="F602" s="200" t="s">
        <v>832</v>
      </c>
      <c r="G602" s="39"/>
      <c r="H602" s="39"/>
      <c r="I602" s="196"/>
      <c r="J602" s="39"/>
      <c r="K602" s="39"/>
      <c r="L602" s="42"/>
      <c r="M602" s="197"/>
      <c r="N602" s="198"/>
      <c r="O602" s="67"/>
      <c r="P602" s="67"/>
      <c r="Q602" s="67"/>
      <c r="R602" s="67"/>
      <c r="S602" s="67"/>
      <c r="T602" s="68"/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T602" s="20" t="s">
        <v>206</v>
      </c>
      <c r="AU602" s="20" t="s">
        <v>82</v>
      </c>
    </row>
    <row r="603" spans="1:65" s="13" customFormat="1" ht="11.25">
      <c r="B603" s="201"/>
      <c r="C603" s="202"/>
      <c r="D603" s="194" t="s">
        <v>208</v>
      </c>
      <c r="E603" s="203" t="s">
        <v>19</v>
      </c>
      <c r="F603" s="204" t="s">
        <v>843</v>
      </c>
      <c r="G603" s="202"/>
      <c r="H603" s="205">
        <v>13.632</v>
      </c>
      <c r="I603" s="206"/>
      <c r="J603" s="202"/>
      <c r="K603" s="202"/>
      <c r="L603" s="207"/>
      <c r="M603" s="208"/>
      <c r="N603" s="209"/>
      <c r="O603" s="209"/>
      <c r="P603" s="209"/>
      <c r="Q603" s="209"/>
      <c r="R603" s="209"/>
      <c r="S603" s="209"/>
      <c r="T603" s="210"/>
      <c r="AT603" s="211" t="s">
        <v>208</v>
      </c>
      <c r="AU603" s="211" t="s">
        <v>82</v>
      </c>
      <c r="AV603" s="13" t="s">
        <v>82</v>
      </c>
      <c r="AW603" s="13" t="s">
        <v>34</v>
      </c>
      <c r="AX603" s="13" t="s">
        <v>73</v>
      </c>
      <c r="AY603" s="211" t="s">
        <v>191</v>
      </c>
    </row>
    <row r="604" spans="1:65" s="13" customFormat="1" ht="11.25">
      <c r="B604" s="201"/>
      <c r="C604" s="202"/>
      <c r="D604" s="194" t="s">
        <v>208</v>
      </c>
      <c r="E604" s="203" t="s">
        <v>19</v>
      </c>
      <c r="F604" s="204" t="s">
        <v>844</v>
      </c>
      <c r="G604" s="202"/>
      <c r="H604" s="205">
        <v>30.449000000000002</v>
      </c>
      <c r="I604" s="206"/>
      <c r="J604" s="202"/>
      <c r="K604" s="202"/>
      <c r="L604" s="207"/>
      <c r="M604" s="208"/>
      <c r="N604" s="209"/>
      <c r="O604" s="209"/>
      <c r="P604" s="209"/>
      <c r="Q604" s="209"/>
      <c r="R604" s="209"/>
      <c r="S604" s="209"/>
      <c r="T604" s="210"/>
      <c r="AT604" s="211" t="s">
        <v>208</v>
      </c>
      <c r="AU604" s="211" t="s">
        <v>82</v>
      </c>
      <c r="AV604" s="13" t="s">
        <v>82</v>
      </c>
      <c r="AW604" s="13" t="s">
        <v>34</v>
      </c>
      <c r="AX604" s="13" t="s">
        <v>73</v>
      </c>
      <c r="AY604" s="211" t="s">
        <v>191</v>
      </c>
    </row>
    <row r="605" spans="1:65" s="14" customFormat="1" ht="11.25">
      <c r="B605" s="212"/>
      <c r="C605" s="213"/>
      <c r="D605" s="194" t="s">
        <v>208</v>
      </c>
      <c r="E605" s="214" t="s">
        <v>19</v>
      </c>
      <c r="F605" s="215" t="s">
        <v>238</v>
      </c>
      <c r="G605" s="213"/>
      <c r="H605" s="216">
        <v>44.081000000000003</v>
      </c>
      <c r="I605" s="217"/>
      <c r="J605" s="213"/>
      <c r="K605" s="213"/>
      <c r="L605" s="218"/>
      <c r="M605" s="219"/>
      <c r="N605" s="220"/>
      <c r="O605" s="220"/>
      <c r="P605" s="220"/>
      <c r="Q605" s="220"/>
      <c r="R605" s="220"/>
      <c r="S605" s="220"/>
      <c r="T605" s="221"/>
      <c r="AT605" s="222" t="s">
        <v>208</v>
      </c>
      <c r="AU605" s="222" t="s">
        <v>82</v>
      </c>
      <c r="AV605" s="14" t="s">
        <v>197</v>
      </c>
      <c r="AW605" s="14" t="s">
        <v>34</v>
      </c>
      <c r="AX605" s="14" t="s">
        <v>80</v>
      </c>
      <c r="AY605" s="222" t="s">
        <v>191</v>
      </c>
    </row>
    <row r="606" spans="1:65" s="2" customFormat="1" ht="16.5" customHeight="1">
      <c r="A606" s="37"/>
      <c r="B606" s="38"/>
      <c r="C606" s="181" t="s">
        <v>845</v>
      </c>
      <c r="D606" s="181" t="s">
        <v>193</v>
      </c>
      <c r="E606" s="182" t="s">
        <v>846</v>
      </c>
      <c r="F606" s="183" t="s">
        <v>847</v>
      </c>
      <c r="G606" s="184" t="s">
        <v>202</v>
      </c>
      <c r="H606" s="185">
        <v>89.355999999999995</v>
      </c>
      <c r="I606" s="186"/>
      <c r="J606" s="187">
        <f>ROUND(I606*H606,2)</f>
        <v>0</v>
      </c>
      <c r="K606" s="183" t="s">
        <v>19</v>
      </c>
      <c r="L606" s="42"/>
      <c r="M606" s="188" t="s">
        <v>19</v>
      </c>
      <c r="N606" s="189" t="s">
        <v>44</v>
      </c>
      <c r="O606" s="67"/>
      <c r="P606" s="190">
        <f>O606*H606</f>
        <v>0</v>
      </c>
      <c r="Q606" s="190">
        <v>0</v>
      </c>
      <c r="R606" s="190">
        <f>Q606*H606</f>
        <v>0</v>
      </c>
      <c r="S606" s="190">
        <v>0</v>
      </c>
      <c r="T606" s="191">
        <f>S606*H606</f>
        <v>0</v>
      </c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R606" s="192" t="s">
        <v>197</v>
      </c>
      <c r="AT606" s="192" t="s">
        <v>193</v>
      </c>
      <c r="AU606" s="192" t="s">
        <v>82</v>
      </c>
      <c r="AY606" s="20" t="s">
        <v>191</v>
      </c>
      <c r="BE606" s="193">
        <f>IF(N606="základní",J606,0)</f>
        <v>0</v>
      </c>
      <c r="BF606" s="193">
        <f>IF(N606="snížená",J606,0)</f>
        <v>0</v>
      </c>
      <c r="BG606" s="193">
        <f>IF(N606="zákl. přenesená",J606,0)</f>
        <v>0</v>
      </c>
      <c r="BH606" s="193">
        <f>IF(N606="sníž. přenesená",J606,0)</f>
        <v>0</v>
      </c>
      <c r="BI606" s="193">
        <f>IF(N606="nulová",J606,0)</f>
        <v>0</v>
      </c>
      <c r="BJ606" s="20" t="s">
        <v>80</v>
      </c>
      <c r="BK606" s="193">
        <f>ROUND(I606*H606,2)</f>
        <v>0</v>
      </c>
      <c r="BL606" s="20" t="s">
        <v>197</v>
      </c>
      <c r="BM606" s="192" t="s">
        <v>848</v>
      </c>
    </row>
    <row r="607" spans="1:65" s="2" customFormat="1" ht="11.25">
      <c r="A607" s="37"/>
      <c r="B607" s="38"/>
      <c r="C607" s="39"/>
      <c r="D607" s="194" t="s">
        <v>199</v>
      </c>
      <c r="E607" s="39"/>
      <c r="F607" s="195" t="s">
        <v>849</v>
      </c>
      <c r="G607" s="39"/>
      <c r="H607" s="39"/>
      <c r="I607" s="196"/>
      <c r="J607" s="39"/>
      <c r="K607" s="39"/>
      <c r="L607" s="42"/>
      <c r="M607" s="197"/>
      <c r="N607" s="198"/>
      <c r="O607" s="67"/>
      <c r="P607" s="67"/>
      <c r="Q607" s="67"/>
      <c r="R607" s="67"/>
      <c r="S607" s="67"/>
      <c r="T607" s="68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T607" s="20" t="s">
        <v>199</v>
      </c>
      <c r="AU607" s="20" t="s">
        <v>82</v>
      </c>
    </row>
    <row r="608" spans="1:65" s="13" customFormat="1" ht="11.25">
      <c r="B608" s="201"/>
      <c r="C608" s="202"/>
      <c r="D608" s="194" t="s">
        <v>208</v>
      </c>
      <c r="E608" s="203" t="s">
        <v>19</v>
      </c>
      <c r="F608" s="204" t="s">
        <v>850</v>
      </c>
      <c r="G608" s="202"/>
      <c r="H608" s="205">
        <v>9.08</v>
      </c>
      <c r="I608" s="206"/>
      <c r="J608" s="202"/>
      <c r="K608" s="202"/>
      <c r="L608" s="207"/>
      <c r="M608" s="208"/>
      <c r="N608" s="209"/>
      <c r="O608" s="209"/>
      <c r="P608" s="209"/>
      <c r="Q608" s="209"/>
      <c r="R608" s="209"/>
      <c r="S608" s="209"/>
      <c r="T608" s="210"/>
      <c r="AT608" s="211" t="s">
        <v>208</v>
      </c>
      <c r="AU608" s="211" t="s">
        <v>82</v>
      </c>
      <c r="AV608" s="13" t="s">
        <v>82</v>
      </c>
      <c r="AW608" s="13" t="s">
        <v>34</v>
      </c>
      <c r="AX608" s="13" t="s">
        <v>73</v>
      </c>
      <c r="AY608" s="211" t="s">
        <v>191</v>
      </c>
    </row>
    <row r="609" spans="1:65" s="13" customFormat="1" ht="11.25">
      <c r="B609" s="201"/>
      <c r="C609" s="202"/>
      <c r="D609" s="194" t="s">
        <v>208</v>
      </c>
      <c r="E609" s="203" t="s">
        <v>19</v>
      </c>
      <c r="F609" s="204" t="s">
        <v>851</v>
      </c>
      <c r="G609" s="202"/>
      <c r="H609" s="205">
        <v>5.46</v>
      </c>
      <c r="I609" s="206"/>
      <c r="J609" s="202"/>
      <c r="K609" s="202"/>
      <c r="L609" s="207"/>
      <c r="M609" s="208"/>
      <c r="N609" s="209"/>
      <c r="O609" s="209"/>
      <c r="P609" s="209"/>
      <c r="Q609" s="209"/>
      <c r="R609" s="209"/>
      <c r="S609" s="209"/>
      <c r="T609" s="210"/>
      <c r="AT609" s="211" t="s">
        <v>208</v>
      </c>
      <c r="AU609" s="211" t="s">
        <v>82</v>
      </c>
      <c r="AV609" s="13" t="s">
        <v>82</v>
      </c>
      <c r="AW609" s="13" t="s">
        <v>34</v>
      </c>
      <c r="AX609" s="13" t="s">
        <v>73</v>
      </c>
      <c r="AY609" s="211" t="s">
        <v>191</v>
      </c>
    </row>
    <row r="610" spans="1:65" s="13" customFormat="1" ht="11.25">
      <c r="B610" s="201"/>
      <c r="C610" s="202"/>
      <c r="D610" s="194" t="s">
        <v>208</v>
      </c>
      <c r="E610" s="203" t="s">
        <v>19</v>
      </c>
      <c r="F610" s="204" t="s">
        <v>852</v>
      </c>
      <c r="G610" s="202"/>
      <c r="H610" s="205">
        <v>2.5190000000000001</v>
      </c>
      <c r="I610" s="206"/>
      <c r="J610" s="202"/>
      <c r="K610" s="202"/>
      <c r="L610" s="207"/>
      <c r="M610" s="208"/>
      <c r="N610" s="209"/>
      <c r="O610" s="209"/>
      <c r="P610" s="209"/>
      <c r="Q610" s="209"/>
      <c r="R610" s="209"/>
      <c r="S610" s="209"/>
      <c r="T610" s="210"/>
      <c r="AT610" s="211" t="s">
        <v>208</v>
      </c>
      <c r="AU610" s="211" t="s">
        <v>82</v>
      </c>
      <c r="AV610" s="13" t="s">
        <v>82</v>
      </c>
      <c r="AW610" s="13" t="s">
        <v>34</v>
      </c>
      <c r="AX610" s="13" t="s">
        <v>73</v>
      </c>
      <c r="AY610" s="211" t="s">
        <v>191</v>
      </c>
    </row>
    <row r="611" spans="1:65" s="13" customFormat="1" ht="11.25">
      <c r="B611" s="201"/>
      <c r="C611" s="202"/>
      <c r="D611" s="194" t="s">
        <v>208</v>
      </c>
      <c r="E611" s="203" t="s">
        <v>19</v>
      </c>
      <c r="F611" s="204" t="s">
        <v>853</v>
      </c>
      <c r="G611" s="202"/>
      <c r="H611" s="205">
        <v>1.8620000000000001</v>
      </c>
      <c r="I611" s="206"/>
      <c r="J611" s="202"/>
      <c r="K611" s="202"/>
      <c r="L611" s="207"/>
      <c r="M611" s="208"/>
      <c r="N611" s="209"/>
      <c r="O611" s="209"/>
      <c r="P611" s="209"/>
      <c r="Q611" s="209"/>
      <c r="R611" s="209"/>
      <c r="S611" s="209"/>
      <c r="T611" s="210"/>
      <c r="AT611" s="211" t="s">
        <v>208</v>
      </c>
      <c r="AU611" s="211" t="s">
        <v>82</v>
      </c>
      <c r="AV611" s="13" t="s">
        <v>82</v>
      </c>
      <c r="AW611" s="13" t="s">
        <v>34</v>
      </c>
      <c r="AX611" s="13" t="s">
        <v>73</v>
      </c>
      <c r="AY611" s="211" t="s">
        <v>191</v>
      </c>
    </row>
    <row r="612" spans="1:65" s="13" customFormat="1" ht="11.25">
      <c r="B612" s="201"/>
      <c r="C612" s="202"/>
      <c r="D612" s="194" t="s">
        <v>208</v>
      </c>
      <c r="E612" s="203" t="s">
        <v>19</v>
      </c>
      <c r="F612" s="204" t="s">
        <v>854</v>
      </c>
      <c r="G612" s="202"/>
      <c r="H612" s="205">
        <v>5.6989999999999998</v>
      </c>
      <c r="I612" s="206"/>
      <c r="J612" s="202"/>
      <c r="K612" s="202"/>
      <c r="L612" s="207"/>
      <c r="M612" s="208"/>
      <c r="N612" s="209"/>
      <c r="O612" s="209"/>
      <c r="P612" s="209"/>
      <c r="Q612" s="209"/>
      <c r="R612" s="209"/>
      <c r="S612" s="209"/>
      <c r="T612" s="210"/>
      <c r="AT612" s="211" t="s">
        <v>208</v>
      </c>
      <c r="AU612" s="211" t="s">
        <v>82</v>
      </c>
      <c r="AV612" s="13" t="s">
        <v>82</v>
      </c>
      <c r="AW612" s="13" t="s">
        <v>34</v>
      </c>
      <c r="AX612" s="13" t="s">
        <v>73</v>
      </c>
      <c r="AY612" s="211" t="s">
        <v>191</v>
      </c>
    </row>
    <row r="613" spans="1:65" s="13" customFormat="1" ht="11.25">
      <c r="B613" s="201"/>
      <c r="C613" s="202"/>
      <c r="D613" s="194" t="s">
        <v>208</v>
      </c>
      <c r="E613" s="203" t="s">
        <v>19</v>
      </c>
      <c r="F613" s="204" t="s">
        <v>833</v>
      </c>
      <c r="G613" s="202"/>
      <c r="H613" s="205">
        <v>1.5089999999999999</v>
      </c>
      <c r="I613" s="206"/>
      <c r="J613" s="202"/>
      <c r="K613" s="202"/>
      <c r="L613" s="207"/>
      <c r="M613" s="208"/>
      <c r="N613" s="209"/>
      <c r="O613" s="209"/>
      <c r="P613" s="209"/>
      <c r="Q613" s="209"/>
      <c r="R613" s="209"/>
      <c r="S613" s="209"/>
      <c r="T613" s="210"/>
      <c r="AT613" s="211" t="s">
        <v>208</v>
      </c>
      <c r="AU613" s="211" t="s">
        <v>82</v>
      </c>
      <c r="AV613" s="13" t="s">
        <v>82</v>
      </c>
      <c r="AW613" s="13" t="s">
        <v>34</v>
      </c>
      <c r="AX613" s="13" t="s">
        <v>73</v>
      </c>
      <c r="AY613" s="211" t="s">
        <v>191</v>
      </c>
    </row>
    <row r="614" spans="1:65" s="15" customFormat="1" ht="11.25">
      <c r="B614" s="233"/>
      <c r="C614" s="234"/>
      <c r="D614" s="194" t="s">
        <v>208</v>
      </c>
      <c r="E614" s="235" t="s">
        <v>19</v>
      </c>
      <c r="F614" s="236" t="s">
        <v>570</v>
      </c>
      <c r="G614" s="234"/>
      <c r="H614" s="235" t="s">
        <v>19</v>
      </c>
      <c r="I614" s="237"/>
      <c r="J614" s="234"/>
      <c r="K614" s="234"/>
      <c r="L614" s="238"/>
      <c r="M614" s="239"/>
      <c r="N614" s="240"/>
      <c r="O614" s="240"/>
      <c r="P614" s="240"/>
      <c r="Q614" s="240"/>
      <c r="R614" s="240"/>
      <c r="S614" s="240"/>
      <c r="T614" s="241"/>
      <c r="AT614" s="242" t="s">
        <v>208</v>
      </c>
      <c r="AU614" s="242" t="s">
        <v>82</v>
      </c>
      <c r="AV614" s="15" t="s">
        <v>80</v>
      </c>
      <c r="AW614" s="15" t="s">
        <v>34</v>
      </c>
      <c r="AX614" s="15" t="s">
        <v>73</v>
      </c>
      <c r="AY614" s="242" t="s">
        <v>191</v>
      </c>
    </row>
    <row r="615" spans="1:65" s="13" customFormat="1" ht="11.25">
      <c r="B615" s="201"/>
      <c r="C615" s="202"/>
      <c r="D615" s="194" t="s">
        <v>208</v>
      </c>
      <c r="E615" s="203" t="s">
        <v>19</v>
      </c>
      <c r="F615" s="204" t="s">
        <v>836</v>
      </c>
      <c r="G615" s="202"/>
      <c r="H615" s="205">
        <v>1.9450000000000001</v>
      </c>
      <c r="I615" s="206"/>
      <c r="J615" s="202"/>
      <c r="K615" s="202"/>
      <c r="L615" s="207"/>
      <c r="M615" s="208"/>
      <c r="N615" s="209"/>
      <c r="O615" s="209"/>
      <c r="P615" s="209"/>
      <c r="Q615" s="209"/>
      <c r="R615" s="209"/>
      <c r="S615" s="209"/>
      <c r="T615" s="210"/>
      <c r="AT615" s="211" t="s">
        <v>208</v>
      </c>
      <c r="AU615" s="211" t="s">
        <v>82</v>
      </c>
      <c r="AV615" s="13" t="s">
        <v>82</v>
      </c>
      <c r="AW615" s="13" t="s">
        <v>34</v>
      </c>
      <c r="AX615" s="13" t="s">
        <v>73</v>
      </c>
      <c r="AY615" s="211" t="s">
        <v>191</v>
      </c>
    </row>
    <row r="616" spans="1:65" s="13" customFormat="1" ht="11.25">
      <c r="B616" s="201"/>
      <c r="C616" s="202"/>
      <c r="D616" s="194" t="s">
        <v>208</v>
      </c>
      <c r="E616" s="203" t="s">
        <v>19</v>
      </c>
      <c r="F616" s="204" t="s">
        <v>837</v>
      </c>
      <c r="G616" s="202"/>
      <c r="H616" s="205">
        <v>1.8640000000000001</v>
      </c>
      <c r="I616" s="206"/>
      <c r="J616" s="202"/>
      <c r="K616" s="202"/>
      <c r="L616" s="207"/>
      <c r="M616" s="208"/>
      <c r="N616" s="209"/>
      <c r="O616" s="209"/>
      <c r="P616" s="209"/>
      <c r="Q616" s="209"/>
      <c r="R616" s="209"/>
      <c r="S616" s="209"/>
      <c r="T616" s="210"/>
      <c r="AT616" s="211" t="s">
        <v>208</v>
      </c>
      <c r="AU616" s="211" t="s">
        <v>82</v>
      </c>
      <c r="AV616" s="13" t="s">
        <v>82</v>
      </c>
      <c r="AW616" s="13" t="s">
        <v>34</v>
      </c>
      <c r="AX616" s="13" t="s">
        <v>73</v>
      </c>
      <c r="AY616" s="211" t="s">
        <v>191</v>
      </c>
    </row>
    <row r="617" spans="1:65" s="13" customFormat="1" ht="11.25">
      <c r="B617" s="201"/>
      <c r="C617" s="202"/>
      <c r="D617" s="194" t="s">
        <v>208</v>
      </c>
      <c r="E617" s="203" t="s">
        <v>19</v>
      </c>
      <c r="F617" s="204" t="s">
        <v>838</v>
      </c>
      <c r="G617" s="202"/>
      <c r="H617" s="205">
        <v>5.7220000000000004</v>
      </c>
      <c r="I617" s="206"/>
      <c r="J617" s="202"/>
      <c r="K617" s="202"/>
      <c r="L617" s="207"/>
      <c r="M617" s="208"/>
      <c r="N617" s="209"/>
      <c r="O617" s="209"/>
      <c r="P617" s="209"/>
      <c r="Q617" s="209"/>
      <c r="R617" s="209"/>
      <c r="S617" s="209"/>
      <c r="T617" s="210"/>
      <c r="AT617" s="211" t="s">
        <v>208</v>
      </c>
      <c r="AU617" s="211" t="s">
        <v>82</v>
      </c>
      <c r="AV617" s="13" t="s">
        <v>82</v>
      </c>
      <c r="AW617" s="13" t="s">
        <v>34</v>
      </c>
      <c r="AX617" s="13" t="s">
        <v>73</v>
      </c>
      <c r="AY617" s="211" t="s">
        <v>191</v>
      </c>
    </row>
    <row r="618" spans="1:65" s="13" customFormat="1" ht="11.25">
      <c r="B618" s="201"/>
      <c r="C618" s="202"/>
      <c r="D618" s="194" t="s">
        <v>208</v>
      </c>
      <c r="E618" s="203" t="s">
        <v>19</v>
      </c>
      <c r="F618" s="204" t="s">
        <v>839</v>
      </c>
      <c r="G618" s="202"/>
      <c r="H618" s="205">
        <v>7.0030000000000001</v>
      </c>
      <c r="I618" s="206"/>
      <c r="J618" s="202"/>
      <c r="K618" s="202"/>
      <c r="L618" s="207"/>
      <c r="M618" s="208"/>
      <c r="N618" s="209"/>
      <c r="O618" s="209"/>
      <c r="P618" s="209"/>
      <c r="Q618" s="209"/>
      <c r="R618" s="209"/>
      <c r="S618" s="209"/>
      <c r="T618" s="210"/>
      <c r="AT618" s="211" t="s">
        <v>208</v>
      </c>
      <c r="AU618" s="211" t="s">
        <v>82</v>
      </c>
      <c r="AV618" s="13" t="s">
        <v>82</v>
      </c>
      <c r="AW618" s="13" t="s">
        <v>34</v>
      </c>
      <c r="AX618" s="13" t="s">
        <v>73</v>
      </c>
      <c r="AY618" s="211" t="s">
        <v>191</v>
      </c>
    </row>
    <row r="619" spans="1:65" s="13" customFormat="1" ht="11.25">
      <c r="B619" s="201"/>
      <c r="C619" s="202"/>
      <c r="D619" s="194" t="s">
        <v>208</v>
      </c>
      <c r="E619" s="203" t="s">
        <v>19</v>
      </c>
      <c r="F619" s="204" t="s">
        <v>840</v>
      </c>
      <c r="G619" s="202"/>
      <c r="H619" s="205">
        <v>2.6120000000000001</v>
      </c>
      <c r="I619" s="206"/>
      <c r="J619" s="202"/>
      <c r="K619" s="202"/>
      <c r="L619" s="207"/>
      <c r="M619" s="208"/>
      <c r="N619" s="209"/>
      <c r="O619" s="209"/>
      <c r="P619" s="209"/>
      <c r="Q619" s="209"/>
      <c r="R619" s="209"/>
      <c r="S619" s="209"/>
      <c r="T619" s="210"/>
      <c r="AT619" s="211" t="s">
        <v>208</v>
      </c>
      <c r="AU619" s="211" t="s">
        <v>82</v>
      </c>
      <c r="AV619" s="13" t="s">
        <v>82</v>
      </c>
      <c r="AW619" s="13" t="s">
        <v>34</v>
      </c>
      <c r="AX619" s="13" t="s">
        <v>73</v>
      </c>
      <c r="AY619" s="211" t="s">
        <v>191</v>
      </c>
    </row>
    <row r="620" spans="1:65" s="13" customFormat="1" ht="11.25">
      <c r="B620" s="201"/>
      <c r="C620" s="202"/>
      <c r="D620" s="194" t="s">
        <v>208</v>
      </c>
      <c r="E620" s="203" t="s">
        <v>19</v>
      </c>
      <c r="F620" s="204" t="s">
        <v>843</v>
      </c>
      <c r="G620" s="202"/>
      <c r="H620" s="205">
        <v>13.632</v>
      </c>
      <c r="I620" s="206"/>
      <c r="J620" s="202"/>
      <c r="K620" s="202"/>
      <c r="L620" s="207"/>
      <c r="M620" s="208"/>
      <c r="N620" s="209"/>
      <c r="O620" s="209"/>
      <c r="P620" s="209"/>
      <c r="Q620" s="209"/>
      <c r="R620" s="209"/>
      <c r="S620" s="209"/>
      <c r="T620" s="210"/>
      <c r="AT620" s="211" t="s">
        <v>208</v>
      </c>
      <c r="AU620" s="211" t="s">
        <v>82</v>
      </c>
      <c r="AV620" s="13" t="s">
        <v>82</v>
      </c>
      <c r="AW620" s="13" t="s">
        <v>34</v>
      </c>
      <c r="AX620" s="13" t="s">
        <v>73</v>
      </c>
      <c r="AY620" s="211" t="s">
        <v>191</v>
      </c>
    </row>
    <row r="621" spans="1:65" s="13" customFormat="1" ht="11.25">
      <c r="B621" s="201"/>
      <c r="C621" s="202"/>
      <c r="D621" s="194" t="s">
        <v>208</v>
      </c>
      <c r="E621" s="203" t="s">
        <v>19</v>
      </c>
      <c r="F621" s="204" t="s">
        <v>844</v>
      </c>
      <c r="G621" s="202"/>
      <c r="H621" s="205">
        <v>30.449000000000002</v>
      </c>
      <c r="I621" s="206"/>
      <c r="J621" s="202"/>
      <c r="K621" s="202"/>
      <c r="L621" s="207"/>
      <c r="M621" s="208"/>
      <c r="N621" s="209"/>
      <c r="O621" s="209"/>
      <c r="P621" s="209"/>
      <c r="Q621" s="209"/>
      <c r="R621" s="209"/>
      <c r="S621" s="209"/>
      <c r="T621" s="210"/>
      <c r="AT621" s="211" t="s">
        <v>208</v>
      </c>
      <c r="AU621" s="211" t="s">
        <v>82</v>
      </c>
      <c r="AV621" s="13" t="s">
        <v>82</v>
      </c>
      <c r="AW621" s="13" t="s">
        <v>34</v>
      </c>
      <c r="AX621" s="13" t="s">
        <v>73</v>
      </c>
      <c r="AY621" s="211" t="s">
        <v>191</v>
      </c>
    </row>
    <row r="622" spans="1:65" s="14" customFormat="1" ht="11.25">
      <c r="B622" s="212"/>
      <c r="C622" s="213"/>
      <c r="D622" s="194" t="s">
        <v>208</v>
      </c>
      <c r="E622" s="214" t="s">
        <v>19</v>
      </c>
      <c r="F622" s="215" t="s">
        <v>238</v>
      </c>
      <c r="G622" s="213"/>
      <c r="H622" s="216">
        <v>89.355999999999995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208</v>
      </c>
      <c r="AU622" s="222" t="s">
        <v>82</v>
      </c>
      <c r="AV622" s="14" t="s">
        <v>197</v>
      </c>
      <c r="AW622" s="14" t="s">
        <v>34</v>
      </c>
      <c r="AX622" s="14" t="s">
        <v>80</v>
      </c>
      <c r="AY622" s="222" t="s">
        <v>191</v>
      </c>
    </row>
    <row r="623" spans="1:65" s="2" customFormat="1" ht="16.5" customHeight="1">
      <c r="A623" s="37"/>
      <c r="B623" s="38"/>
      <c r="C623" s="181" t="s">
        <v>855</v>
      </c>
      <c r="D623" s="181" t="s">
        <v>193</v>
      </c>
      <c r="E623" s="182" t="s">
        <v>856</v>
      </c>
      <c r="F623" s="183" t="s">
        <v>857</v>
      </c>
      <c r="G623" s="184" t="s">
        <v>282</v>
      </c>
      <c r="H623" s="185">
        <v>287.7</v>
      </c>
      <c r="I623" s="186"/>
      <c r="J623" s="187">
        <f>ROUND(I623*H623,2)</f>
        <v>0</v>
      </c>
      <c r="K623" s="183" t="s">
        <v>203</v>
      </c>
      <c r="L623" s="42"/>
      <c r="M623" s="188" t="s">
        <v>19</v>
      </c>
      <c r="N623" s="189" t="s">
        <v>44</v>
      </c>
      <c r="O623" s="67"/>
      <c r="P623" s="190">
        <f>O623*H623</f>
        <v>0</v>
      </c>
      <c r="Q623" s="190">
        <v>6.9999999999999999E-4</v>
      </c>
      <c r="R623" s="190">
        <f>Q623*H623</f>
        <v>0.20138999999999999</v>
      </c>
      <c r="S623" s="190">
        <v>0</v>
      </c>
      <c r="T623" s="191">
        <f>S623*H623</f>
        <v>0</v>
      </c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R623" s="192" t="s">
        <v>197</v>
      </c>
      <c r="AT623" s="192" t="s">
        <v>193</v>
      </c>
      <c r="AU623" s="192" t="s">
        <v>82</v>
      </c>
      <c r="AY623" s="20" t="s">
        <v>191</v>
      </c>
      <c r="BE623" s="193">
        <f>IF(N623="základní",J623,0)</f>
        <v>0</v>
      </c>
      <c r="BF623" s="193">
        <f>IF(N623="snížená",J623,0)</f>
        <v>0</v>
      </c>
      <c r="BG623" s="193">
        <f>IF(N623="zákl. přenesená",J623,0)</f>
        <v>0</v>
      </c>
      <c r="BH623" s="193">
        <f>IF(N623="sníž. přenesená",J623,0)</f>
        <v>0</v>
      </c>
      <c r="BI623" s="193">
        <f>IF(N623="nulová",J623,0)</f>
        <v>0</v>
      </c>
      <c r="BJ623" s="20" t="s">
        <v>80</v>
      </c>
      <c r="BK623" s="193">
        <f>ROUND(I623*H623,2)</f>
        <v>0</v>
      </c>
      <c r="BL623" s="20" t="s">
        <v>197</v>
      </c>
      <c r="BM623" s="192" t="s">
        <v>858</v>
      </c>
    </row>
    <row r="624" spans="1:65" s="2" customFormat="1" ht="11.25">
      <c r="A624" s="37"/>
      <c r="B624" s="38"/>
      <c r="C624" s="39"/>
      <c r="D624" s="194" t="s">
        <v>199</v>
      </c>
      <c r="E624" s="39"/>
      <c r="F624" s="195" t="s">
        <v>859</v>
      </c>
      <c r="G624" s="39"/>
      <c r="H624" s="39"/>
      <c r="I624" s="196"/>
      <c r="J624" s="39"/>
      <c r="K624" s="39"/>
      <c r="L624" s="42"/>
      <c r="M624" s="197"/>
      <c r="N624" s="198"/>
      <c r="O624" s="67"/>
      <c r="P624" s="67"/>
      <c r="Q624" s="67"/>
      <c r="R624" s="67"/>
      <c r="S624" s="67"/>
      <c r="T624" s="68"/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T624" s="20" t="s">
        <v>199</v>
      </c>
      <c r="AU624" s="20" t="s">
        <v>82</v>
      </c>
    </row>
    <row r="625" spans="1:65" s="2" customFormat="1" ht="11.25">
      <c r="A625" s="37"/>
      <c r="B625" s="38"/>
      <c r="C625" s="39"/>
      <c r="D625" s="199" t="s">
        <v>206</v>
      </c>
      <c r="E625" s="39"/>
      <c r="F625" s="200" t="s">
        <v>860</v>
      </c>
      <c r="G625" s="39"/>
      <c r="H625" s="39"/>
      <c r="I625" s="196"/>
      <c r="J625" s="39"/>
      <c r="K625" s="39"/>
      <c r="L625" s="42"/>
      <c r="M625" s="197"/>
      <c r="N625" s="198"/>
      <c r="O625" s="67"/>
      <c r="P625" s="67"/>
      <c r="Q625" s="67"/>
      <c r="R625" s="67"/>
      <c r="S625" s="67"/>
      <c r="T625" s="68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T625" s="20" t="s">
        <v>206</v>
      </c>
      <c r="AU625" s="20" t="s">
        <v>82</v>
      </c>
    </row>
    <row r="626" spans="1:65" s="13" customFormat="1" ht="11.25">
      <c r="B626" s="201"/>
      <c r="C626" s="202"/>
      <c r="D626" s="194" t="s">
        <v>208</v>
      </c>
      <c r="E626" s="203" t="s">
        <v>19</v>
      </c>
      <c r="F626" s="204" t="s">
        <v>861</v>
      </c>
      <c r="G626" s="202"/>
      <c r="H626" s="205">
        <v>287.7</v>
      </c>
      <c r="I626" s="206"/>
      <c r="J626" s="202"/>
      <c r="K626" s="202"/>
      <c r="L626" s="207"/>
      <c r="M626" s="208"/>
      <c r="N626" s="209"/>
      <c r="O626" s="209"/>
      <c r="P626" s="209"/>
      <c r="Q626" s="209"/>
      <c r="R626" s="209"/>
      <c r="S626" s="209"/>
      <c r="T626" s="210"/>
      <c r="AT626" s="211" t="s">
        <v>208</v>
      </c>
      <c r="AU626" s="211" t="s">
        <v>82</v>
      </c>
      <c r="AV626" s="13" t="s">
        <v>82</v>
      </c>
      <c r="AW626" s="13" t="s">
        <v>34</v>
      </c>
      <c r="AX626" s="13" t="s">
        <v>80</v>
      </c>
      <c r="AY626" s="211" t="s">
        <v>191</v>
      </c>
    </row>
    <row r="627" spans="1:65" s="2" customFormat="1" ht="16.5" customHeight="1">
      <c r="A627" s="37"/>
      <c r="B627" s="38"/>
      <c r="C627" s="181" t="s">
        <v>862</v>
      </c>
      <c r="D627" s="181" t="s">
        <v>193</v>
      </c>
      <c r="E627" s="182" t="s">
        <v>863</v>
      </c>
      <c r="F627" s="183" t="s">
        <v>864</v>
      </c>
      <c r="G627" s="184" t="s">
        <v>282</v>
      </c>
      <c r="H627" s="185">
        <v>876.95600000000002</v>
      </c>
      <c r="I627" s="186"/>
      <c r="J627" s="187">
        <f>ROUND(I627*H627,2)</f>
        <v>0</v>
      </c>
      <c r="K627" s="183" t="s">
        <v>203</v>
      </c>
      <c r="L627" s="42"/>
      <c r="M627" s="188" t="s">
        <v>19</v>
      </c>
      <c r="N627" s="189" t="s">
        <v>44</v>
      </c>
      <c r="O627" s="67"/>
      <c r="P627" s="190">
        <f>O627*H627</f>
        <v>0</v>
      </c>
      <c r="Q627" s="190">
        <v>1.2999999999999999E-4</v>
      </c>
      <c r="R627" s="190">
        <f>Q627*H627</f>
        <v>0.11400427999999999</v>
      </c>
      <c r="S627" s="190">
        <v>0</v>
      </c>
      <c r="T627" s="191">
        <f>S627*H627</f>
        <v>0</v>
      </c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R627" s="192" t="s">
        <v>197</v>
      </c>
      <c r="AT627" s="192" t="s">
        <v>193</v>
      </c>
      <c r="AU627" s="192" t="s">
        <v>82</v>
      </c>
      <c r="AY627" s="20" t="s">
        <v>191</v>
      </c>
      <c r="BE627" s="193">
        <f>IF(N627="základní",J627,0)</f>
        <v>0</v>
      </c>
      <c r="BF627" s="193">
        <f>IF(N627="snížená",J627,0)</f>
        <v>0</v>
      </c>
      <c r="BG627" s="193">
        <f>IF(N627="zákl. přenesená",J627,0)</f>
        <v>0</v>
      </c>
      <c r="BH627" s="193">
        <f>IF(N627="sníž. přenesená",J627,0)</f>
        <v>0</v>
      </c>
      <c r="BI627" s="193">
        <f>IF(N627="nulová",J627,0)</f>
        <v>0</v>
      </c>
      <c r="BJ627" s="20" t="s">
        <v>80</v>
      </c>
      <c r="BK627" s="193">
        <f>ROUND(I627*H627,2)</f>
        <v>0</v>
      </c>
      <c r="BL627" s="20" t="s">
        <v>197</v>
      </c>
      <c r="BM627" s="192" t="s">
        <v>865</v>
      </c>
    </row>
    <row r="628" spans="1:65" s="2" customFormat="1" ht="11.25">
      <c r="A628" s="37"/>
      <c r="B628" s="38"/>
      <c r="C628" s="39"/>
      <c r="D628" s="194" t="s">
        <v>199</v>
      </c>
      <c r="E628" s="39"/>
      <c r="F628" s="195" t="s">
        <v>866</v>
      </c>
      <c r="G628" s="39"/>
      <c r="H628" s="39"/>
      <c r="I628" s="196"/>
      <c r="J628" s="39"/>
      <c r="K628" s="39"/>
      <c r="L628" s="42"/>
      <c r="M628" s="197"/>
      <c r="N628" s="198"/>
      <c r="O628" s="67"/>
      <c r="P628" s="67"/>
      <c r="Q628" s="67"/>
      <c r="R628" s="67"/>
      <c r="S628" s="67"/>
      <c r="T628" s="68"/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T628" s="20" t="s">
        <v>199</v>
      </c>
      <c r="AU628" s="20" t="s">
        <v>82</v>
      </c>
    </row>
    <row r="629" spans="1:65" s="2" customFormat="1" ht="11.25">
      <c r="A629" s="37"/>
      <c r="B629" s="38"/>
      <c r="C629" s="39"/>
      <c r="D629" s="199" t="s">
        <v>206</v>
      </c>
      <c r="E629" s="39"/>
      <c r="F629" s="200" t="s">
        <v>867</v>
      </c>
      <c r="G629" s="39"/>
      <c r="H629" s="39"/>
      <c r="I629" s="196"/>
      <c r="J629" s="39"/>
      <c r="K629" s="39"/>
      <c r="L629" s="42"/>
      <c r="M629" s="197"/>
      <c r="N629" s="198"/>
      <c r="O629" s="67"/>
      <c r="P629" s="67"/>
      <c r="Q629" s="67"/>
      <c r="R629" s="67"/>
      <c r="S629" s="67"/>
      <c r="T629" s="68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T629" s="20" t="s">
        <v>206</v>
      </c>
      <c r="AU629" s="20" t="s">
        <v>82</v>
      </c>
    </row>
    <row r="630" spans="1:65" s="15" customFormat="1" ht="11.25">
      <c r="B630" s="233"/>
      <c r="C630" s="234"/>
      <c r="D630" s="194" t="s">
        <v>208</v>
      </c>
      <c r="E630" s="235" t="s">
        <v>19</v>
      </c>
      <c r="F630" s="236" t="s">
        <v>570</v>
      </c>
      <c r="G630" s="234"/>
      <c r="H630" s="235" t="s">
        <v>19</v>
      </c>
      <c r="I630" s="237"/>
      <c r="J630" s="234"/>
      <c r="K630" s="234"/>
      <c r="L630" s="238"/>
      <c r="M630" s="239"/>
      <c r="N630" s="240"/>
      <c r="O630" s="240"/>
      <c r="P630" s="240"/>
      <c r="Q630" s="240"/>
      <c r="R630" s="240"/>
      <c r="S630" s="240"/>
      <c r="T630" s="241"/>
      <c r="AT630" s="242" t="s">
        <v>208</v>
      </c>
      <c r="AU630" s="242" t="s">
        <v>82</v>
      </c>
      <c r="AV630" s="15" t="s">
        <v>80</v>
      </c>
      <c r="AW630" s="15" t="s">
        <v>34</v>
      </c>
      <c r="AX630" s="15" t="s">
        <v>73</v>
      </c>
      <c r="AY630" s="242" t="s">
        <v>191</v>
      </c>
    </row>
    <row r="631" spans="1:65" s="13" customFormat="1" ht="11.25">
      <c r="B631" s="201"/>
      <c r="C631" s="202"/>
      <c r="D631" s="194" t="s">
        <v>208</v>
      </c>
      <c r="E631" s="203" t="s">
        <v>19</v>
      </c>
      <c r="F631" s="204" t="s">
        <v>783</v>
      </c>
      <c r="G631" s="202"/>
      <c r="H631" s="205">
        <v>28.61</v>
      </c>
      <c r="I631" s="206"/>
      <c r="J631" s="202"/>
      <c r="K631" s="202"/>
      <c r="L631" s="207"/>
      <c r="M631" s="208"/>
      <c r="N631" s="209"/>
      <c r="O631" s="209"/>
      <c r="P631" s="209"/>
      <c r="Q631" s="209"/>
      <c r="R631" s="209"/>
      <c r="S631" s="209"/>
      <c r="T631" s="210"/>
      <c r="AT631" s="211" t="s">
        <v>208</v>
      </c>
      <c r="AU631" s="211" t="s">
        <v>82</v>
      </c>
      <c r="AV631" s="13" t="s">
        <v>82</v>
      </c>
      <c r="AW631" s="13" t="s">
        <v>34</v>
      </c>
      <c r="AX631" s="13" t="s">
        <v>73</v>
      </c>
      <c r="AY631" s="211" t="s">
        <v>191</v>
      </c>
    </row>
    <row r="632" spans="1:65" s="13" customFormat="1" ht="11.25">
      <c r="B632" s="201"/>
      <c r="C632" s="202"/>
      <c r="D632" s="194" t="s">
        <v>208</v>
      </c>
      <c r="E632" s="203" t="s">
        <v>19</v>
      </c>
      <c r="F632" s="204" t="s">
        <v>868</v>
      </c>
      <c r="G632" s="202"/>
      <c r="H632" s="205">
        <v>27.405999999999999</v>
      </c>
      <c r="I632" s="206"/>
      <c r="J632" s="202"/>
      <c r="K632" s="202"/>
      <c r="L632" s="207"/>
      <c r="M632" s="208"/>
      <c r="N632" s="209"/>
      <c r="O632" s="209"/>
      <c r="P632" s="209"/>
      <c r="Q632" s="209"/>
      <c r="R632" s="209"/>
      <c r="S632" s="209"/>
      <c r="T632" s="210"/>
      <c r="AT632" s="211" t="s">
        <v>208</v>
      </c>
      <c r="AU632" s="211" t="s">
        <v>82</v>
      </c>
      <c r="AV632" s="13" t="s">
        <v>82</v>
      </c>
      <c r="AW632" s="13" t="s">
        <v>34</v>
      </c>
      <c r="AX632" s="13" t="s">
        <v>73</v>
      </c>
      <c r="AY632" s="211" t="s">
        <v>191</v>
      </c>
    </row>
    <row r="633" spans="1:65" s="13" customFormat="1" ht="11.25">
      <c r="B633" s="201"/>
      <c r="C633" s="202"/>
      <c r="D633" s="194" t="s">
        <v>208</v>
      </c>
      <c r="E633" s="203" t="s">
        <v>19</v>
      </c>
      <c r="F633" s="204" t="s">
        <v>784</v>
      </c>
      <c r="G633" s="202"/>
      <c r="H633" s="205">
        <v>89.4</v>
      </c>
      <c r="I633" s="206"/>
      <c r="J633" s="202"/>
      <c r="K633" s="202"/>
      <c r="L633" s="207"/>
      <c r="M633" s="208"/>
      <c r="N633" s="209"/>
      <c r="O633" s="209"/>
      <c r="P633" s="209"/>
      <c r="Q633" s="209"/>
      <c r="R633" s="209"/>
      <c r="S633" s="209"/>
      <c r="T633" s="210"/>
      <c r="AT633" s="211" t="s">
        <v>208</v>
      </c>
      <c r="AU633" s="211" t="s">
        <v>82</v>
      </c>
      <c r="AV633" s="13" t="s">
        <v>82</v>
      </c>
      <c r="AW633" s="13" t="s">
        <v>34</v>
      </c>
      <c r="AX633" s="13" t="s">
        <v>73</v>
      </c>
      <c r="AY633" s="211" t="s">
        <v>191</v>
      </c>
    </row>
    <row r="634" spans="1:65" s="13" customFormat="1" ht="11.25">
      <c r="B634" s="201"/>
      <c r="C634" s="202"/>
      <c r="D634" s="194" t="s">
        <v>208</v>
      </c>
      <c r="E634" s="203" t="s">
        <v>19</v>
      </c>
      <c r="F634" s="204" t="s">
        <v>869</v>
      </c>
      <c r="G634" s="202"/>
      <c r="H634" s="205">
        <v>102.99</v>
      </c>
      <c r="I634" s="206"/>
      <c r="J634" s="202"/>
      <c r="K634" s="202"/>
      <c r="L634" s="207"/>
      <c r="M634" s="208"/>
      <c r="N634" s="209"/>
      <c r="O634" s="209"/>
      <c r="P634" s="209"/>
      <c r="Q634" s="209"/>
      <c r="R634" s="209"/>
      <c r="S634" s="209"/>
      <c r="T634" s="210"/>
      <c r="AT634" s="211" t="s">
        <v>208</v>
      </c>
      <c r="AU634" s="211" t="s">
        <v>82</v>
      </c>
      <c r="AV634" s="13" t="s">
        <v>82</v>
      </c>
      <c r="AW634" s="13" t="s">
        <v>34</v>
      </c>
      <c r="AX634" s="13" t="s">
        <v>73</v>
      </c>
      <c r="AY634" s="211" t="s">
        <v>191</v>
      </c>
    </row>
    <row r="635" spans="1:65" s="13" customFormat="1" ht="11.25">
      <c r="B635" s="201"/>
      <c r="C635" s="202"/>
      <c r="D635" s="194" t="s">
        <v>208</v>
      </c>
      <c r="E635" s="203" t="s">
        <v>19</v>
      </c>
      <c r="F635" s="204" t="s">
        <v>870</v>
      </c>
      <c r="G635" s="202"/>
      <c r="H635" s="205">
        <v>40.81</v>
      </c>
      <c r="I635" s="206"/>
      <c r="J635" s="202"/>
      <c r="K635" s="202"/>
      <c r="L635" s="207"/>
      <c r="M635" s="208"/>
      <c r="N635" s="209"/>
      <c r="O635" s="209"/>
      <c r="P635" s="209"/>
      <c r="Q635" s="209"/>
      <c r="R635" s="209"/>
      <c r="S635" s="209"/>
      <c r="T635" s="210"/>
      <c r="AT635" s="211" t="s">
        <v>208</v>
      </c>
      <c r="AU635" s="211" t="s">
        <v>82</v>
      </c>
      <c r="AV635" s="13" t="s">
        <v>82</v>
      </c>
      <c r="AW635" s="13" t="s">
        <v>34</v>
      </c>
      <c r="AX635" s="13" t="s">
        <v>73</v>
      </c>
      <c r="AY635" s="211" t="s">
        <v>191</v>
      </c>
    </row>
    <row r="636" spans="1:65" s="13" customFormat="1" ht="11.25">
      <c r="B636" s="201"/>
      <c r="C636" s="202"/>
      <c r="D636" s="194" t="s">
        <v>208</v>
      </c>
      <c r="E636" s="203" t="s">
        <v>19</v>
      </c>
      <c r="F636" s="204" t="s">
        <v>801</v>
      </c>
      <c r="G636" s="202"/>
      <c r="H636" s="205">
        <v>181.75899999999999</v>
      </c>
      <c r="I636" s="206"/>
      <c r="J636" s="202"/>
      <c r="K636" s="202"/>
      <c r="L636" s="207"/>
      <c r="M636" s="208"/>
      <c r="N636" s="209"/>
      <c r="O636" s="209"/>
      <c r="P636" s="209"/>
      <c r="Q636" s="209"/>
      <c r="R636" s="209"/>
      <c r="S636" s="209"/>
      <c r="T636" s="210"/>
      <c r="AT636" s="211" t="s">
        <v>208</v>
      </c>
      <c r="AU636" s="211" t="s">
        <v>82</v>
      </c>
      <c r="AV636" s="13" t="s">
        <v>82</v>
      </c>
      <c r="AW636" s="13" t="s">
        <v>34</v>
      </c>
      <c r="AX636" s="13" t="s">
        <v>73</v>
      </c>
      <c r="AY636" s="211" t="s">
        <v>191</v>
      </c>
    </row>
    <row r="637" spans="1:65" s="13" customFormat="1" ht="11.25">
      <c r="B637" s="201"/>
      <c r="C637" s="202"/>
      <c r="D637" s="194" t="s">
        <v>208</v>
      </c>
      <c r="E637" s="203" t="s">
        <v>19</v>
      </c>
      <c r="F637" s="204" t="s">
        <v>786</v>
      </c>
      <c r="G637" s="202"/>
      <c r="H637" s="205">
        <v>405.98099999999999</v>
      </c>
      <c r="I637" s="206"/>
      <c r="J637" s="202"/>
      <c r="K637" s="202"/>
      <c r="L637" s="207"/>
      <c r="M637" s="208"/>
      <c r="N637" s="209"/>
      <c r="O637" s="209"/>
      <c r="P637" s="209"/>
      <c r="Q637" s="209"/>
      <c r="R637" s="209"/>
      <c r="S637" s="209"/>
      <c r="T637" s="210"/>
      <c r="AT637" s="211" t="s">
        <v>208</v>
      </c>
      <c r="AU637" s="211" t="s">
        <v>82</v>
      </c>
      <c r="AV637" s="13" t="s">
        <v>82</v>
      </c>
      <c r="AW637" s="13" t="s">
        <v>34</v>
      </c>
      <c r="AX637" s="13" t="s">
        <v>73</v>
      </c>
      <c r="AY637" s="211" t="s">
        <v>191</v>
      </c>
    </row>
    <row r="638" spans="1:65" s="14" customFormat="1" ht="11.25">
      <c r="B638" s="212"/>
      <c r="C638" s="213"/>
      <c r="D638" s="194" t="s">
        <v>208</v>
      </c>
      <c r="E638" s="214" t="s">
        <v>19</v>
      </c>
      <c r="F638" s="215" t="s">
        <v>238</v>
      </c>
      <c r="G638" s="213"/>
      <c r="H638" s="216">
        <v>876.95600000000002</v>
      </c>
      <c r="I638" s="217"/>
      <c r="J638" s="213"/>
      <c r="K638" s="213"/>
      <c r="L638" s="218"/>
      <c r="M638" s="219"/>
      <c r="N638" s="220"/>
      <c r="O638" s="220"/>
      <c r="P638" s="220"/>
      <c r="Q638" s="220"/>
      <c r="R638" s="220"/>
      <c r="S638" s="220"/>
      <c r="T638" s="221"/>
      <c r="AT638" s="222" t="s">
        <v>208</v>
      </c>
      <c r="AU638" s="222" t="s">
        <v>82</v>
      </c>
      <c r="AV638" s="14" t="s">
        <v>197</v>
      </c>
      <c r="AW638" s="14" t="s">
        <v>34</v>
      </c>
      <c r="AX638" s="14" t="s">
        <v>80</v>
      </c>
      <c r="AY638" s="222" t="s">
        <v>191</v>
      </c>
    </row>
    <row r="639" spans="1:65" s="2" customFormat="1" ht="16.5" customHeight="1">
      <c r="A639" s="37"/>
      <c r="B639" s="38"/>
      <c r="C639" s="181" t="s">
        <v>871</v>
      </c>
      <c r="D639" s="181" t="s">
        <v>193</v>
      </c>
      <c r="E639" s="182" t="s">
        <v>872</v>
      </c>
      <c r="F639" s="183" t="s">
        <v>873</v>
      </c>
      <c r="G639" s="184" t="s">
        <v>282</v>
      </c>
      <c r="H639" s="185">
        <v>118.149</v>
      </c>
      <c r="I639" s="186"/>
      <c r="J639" s="187">
        <f>ROUND(I639*H639,2)</f>
        <v>0</v>
      </c>
      <c r="K639" s="183" t="s">
        <v>203</v>
      </c>
      <c r="L639" s="42"/>
      <c r="M639" s="188" t="s">
        <v>19</v>
      </c>
      <c r="N639" s="189" t="s">
        <v>44</v>
      </c>
      <c r="O639" s="67"/>
      <c r="P639" s="190">
        <f>O639*H639</f>
        <v>0</v>
      </c>
      <c r="Q639" s="190">
        <v>3.3E-4</v>
      </c>
      <c r="R639" s="190">
        <f>Q639*H639</f>
        <v>3.8989170000000004E-2</v>
      </c>
      <c r="S639" s="190">
        <v>0</v>
      </c>
      <c r="T639" s="191">
        <f>S639*H639</f>
        <v>0</v>
      </c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R639" s="192" t="s">
        <v>197</v>
      </c>
      <c r="AT639" s="192" t="s">
        <v>193</v>
      </c>
      <c r="AU639" s="192" t="s">
        <v>82</v>
      </c>
      <c r="AY639" s="20" t="s">
        <v>191</v>
      </c>
      <c r="BE639" s="193">
        <f>IF(N639="základní",J639,0)</f>
        <v>0</v>
      </c>
      <c r="BF639" s="193">
        <f>IF(N639="snížená",J639,0)</f>
        <v>0</v>
      </c>
      <c r="BG639" s="193">
        <f>IF(N639="zákl. přenesená",J639,0)</f>
        <v>0</v>
      </c>
      <c r="BH639" s="193">
        <f>IF(N639="sníž. přenesená",J639,0)</f>
        <v>0</v>
      </c>
      <c r="BI639" s="193">
        <f>IF(N639="nulová",J639,0)</f>
        <v>0</v>
      </c>
      <c r="BJ639" s="20" t="s">
        <v>80</v>
      </c>
      <c r="BK639" s="193">
        <f>ROUND(I639*H639,2)</f>
        <v>0</v>
      </c>
      <c r="BL639" s="20" t="s">
        <v>197</v>
      </c>
      <c r="BM639" s="192" t="s">
        <v>874</v>
      </c>
    </row>
    <row r="640" spans="1:65" s="2" customFormat="1" ht="11.25">
      <c r="A640" s="37"/>
      <c r="B640" s="38"/>
      <c r="C640" s="39"/>
      <c r="D640" s="194" t="s">
        <v>199</v>
      </c>
      <c r="E640" s="39"/>
      <c r="F640" s="195" t="s">
        <v>875</v>
      </c>
      <c r="G640" s="39"/>
      <c r="H640" s="39"/>
      <c r="I640" s="196"/>
      <c r="J640" s="39"/>
      <c r="K640" s="39"/>
      <c r="L640" s="42"/>
      <c r="M640" s="197"/>
      <c r="N640" s="198"/>
      <c r="O640" s="67"/>
      <c r="P640" s="67"/>
      <c r="Q640" s="67"/>
      <c r="R640" s="67"/>
      <c r="S640" s="67"/>
      <c r="T640" s="68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T640" s="20" t="s">
        <v>199</v>
      </c>
      <c r="AU640" s="20" t="s">
        <v>82</v>
      </c>
    </row>
    <row r="641" spans="1:65" s="2" customFormat="1" ht="11.25">
      <c r="A641" s="37"/>
      <c r="B641" s="38"/>
      <c r="C641" s="39"/>
      <c r="D641" s="199" t="s">
        <v>206</v>
      </c>
      <c r="E641" s="39"/>
      <c r="F641" s="200" t="s">
        <v>876</v>
      </c>
      <c r="G641" s="39"/>
      <c r="H641" s="39"/>
      <c r="I641" s="196"/>
      <c r="J641" s="39"/>
      <c r="K641" s="39"/>
      <c r="L641" s="42"/>
      <c r="M641" s="197"/>
      <c r="N641" s="198"/>
      <c r="O641" s="67"/>
      <c r="P641" s="67"/>
      <c r="Q641" s="67"/>
      <c r="R641" s="67"/>
      <c r="S641" s="67"/>
      <c r="T641" s="68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T641" s="20" t="s">
        <v>206</v>
      </c>
      <c r="AU641" s="20" t="s">
        <v>82</v>
      </c>
    </row>
    <row r="642" spans="1:65" s="13" customFormat="1" ht="11.25">
      <c r="B642" s="201"/>
      <c r="C642" s="202"/>
      <c r="D642" s="194" t="s">
        <v>208</v>
      </c>
      <c r="E642" s="203" t="s">
        <v>19</v>
      </c>
      <c r="F642" s="204" t="s">
        <v>537</v>
      </c>
      <c r="G642" s="202"/>
      <c r="H642" s="205">
        <v>118.149</v>
      </c>
      <c r="I642" s="206"/>
      <c r="J642" s="202"/>
      <c r="K642" s="202"/>
      <c r="L642" s="207"/>
      <c r="M642" s="208"/>
      <c r="N642" s="209"/>
      <c r="O642" s="209"/>
      <c r="P642" s="209"/>
      <c r="Q642" s="209"/>
      <c r="R642" s="209"/>
      <c r="S642" s="209"/>
      <c r="T642" s="210"/>
      <c r="AT642" s="211" t="s">
        <v>208</v>
      </c>
      <c r="AU642" s="211" t="s">
        <v>82</v>
      </c>
      <c r="AV642" s="13" t="s">
        <v>82</v>
      </c>
      <c r="AW642" s="13" t="s">
        <v>34</v>
      </c>
      <c r="AX642" s="13" t="s">
        <v>80</v>
      </c>
      <c r="AY642" s="211" t="s">
        <v>191</v>
      </c>
    </row>
    <row r="643" spans="1:65" s="2" customFormat="1" ht="21.75" customHeight="1">
      <c r="A643" s="37"/>
      <c r="B643" s="38"/>
      <c r="C643" s="181" t="s">
        <v>877</v>
      </c>
      <c r="D643" s="181" t="s">
        <v>193</v>
      </c>
      <c r="E643" s="182" t="s">
        <v>878</v>
      </c>
      <c r="F643" s="183" t="s">
        <v>879</v>
      </c>
      <c r="G643" s="184" t="s">
        <v>301</v>
      </c>
      <c r="H643" s="185">
        <v>883.74</v>
      </c>
      <c r="I643" s="186"/>
      <c r="J643" s="187">
        <f>ROUND(I643*H643,2)</f>
        <v>0</v>
      </c>
      <c r="K643" s="183" t="s">
        <v>203</v>
      </c>
      <c r="L643" s="42"/>
      <c r="M643" s="188" t="s">
        <v>19</v>
      </c>
      <c r="N643" s="189" t="s">
        <v>44</v>
      </c>
      <c r="O643" s="67"/>
      <c r="P643" s="190">
        <f>O643*H643</f>
        <v>0</v>
      </c>
      <c r="Q643" s="190">
        <v>2.0000000000000002E-5</v>
      </c>
      <c r="R643" s="190">
        <f>Q643*H643</f>
        <v>1.7674800000000001E-2</v>
      </c>
      <c r="S643" s="190">
        <v>0</v>
      </c>
      <c r="T643" s="191">
        <f>S643*H643</f>
        <v>0</v>
      </c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R643" s="192" t="s">
        <v>197</v>
      </c>
      <c r="AT643" s="192" t="s">
        <v>193</v>
      </c>
      <c r="AU643" s="192" t="s">
        <v>82</v>
      </c>
      <c r="AY643" s="20" t="s">
        <v>191</v>
      </c>
      <c r="BE643" s="193">
        <f>IF(N643="základní",J643,0)</f>
        <v>0</v>
      </c>
      <c r="BF643" s="193">
        <f>IF(N643="snížená",J643,0)</f>
        <v>0</v>
      </c>
      <c r="BG643" s="193">
        <f>IF(N643="zákl. přenesená",J643,0)</f>
        <v>0</v>
      </c>
      <c r="BH643" s="193">
        <f>IF(N643="sníž. přenesená",J643,0)</f>
        <v>0</v>
      </c>
      <c r="BI643" s="193">
        <f>IF(N643="nulová",J643,0)</f>
        <v>0</v>
      </c>
      <c r="BJ643" s="20" t="s">
        <v>80</v>
      </c>
      <c r="BK643" s="193">
        <f>ROUND(I643*H643,2)</f>
        <v>0</v>
      </c>
      <c r="BL643" s="20" t="s">
        <v>197</v>
      </c>
      <c r="BM643" s="192" t="s">
        <v>880</v>
      </c>
    </row>
    <row r="644" spans="1:65" s="2" customFormat="1" ht="11.25">
      <c r="A644" s="37"/>
      <c r="B644" s="38"/>
      <c r="C644" s="39"/>
      <c r="D644" s="194" t="s">
        <v>199</v>
      </c>
      <c r="E644" s="39"/>
      <c r="F644" s="195" t="s">
        <v>881</v>
      </c>
      <c r="G644" s="39"/>
      <c r="H644" s="39"/>
      <c r="I644" s="196"/>
      <c r="J644" s="39"/>
      <c r="K644" s="39"/>
      <c r="L644" s="42"/>
      <c r="M644" s="197"/>
      <c r="N644" s="198"/>
      <c r="O644" s="67"/>
      <c r="P644" s="67"/>
      <c r="Q644" s="67"/>
      <c r="R644" s="67"/>
      <c r="S644" s="67"/>
      <c r="T644" s="68"/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T644" s="20" t="s">
        <v>199</v>
      </c>
      <c r="AU644" s="20" t="s">
        <v>82</v>
      </c>
    </row>
    <row r="645" spans="1:65" s="2" customFormat="1" ht="11.25">
      <c r="A645" s="37"/>
      <c r="B645" s="38"/>
      <c r="C645" s="39"/>
      <c r="D645" s="199" t="s">
        <v>206</v>
      </c>
      <c r="E645" s="39"/>
      <c r="F645" s="200" t="s">
        <v>882</v>
      </c>
      <c r="G645" s="39"/>
      <c r="H645" s="39"/>
      <c r="I645" s="196"/>
      <c r="J645" s="39"/>
      <c r="K645" s="39"/>
      <c r="L645" s="42"/>
      <c r="M645" s="197"/>
      <c r="N645" s="198"/>
      <c r="O645" s="67"/>
      <c r="P645" s="67"/>
      <c r="Q645" s="67"/>
      <c r="R645" s="67"/>
      <c r="S645" s="67"/>
      <c r="T645" s="68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T645" s="20" t="s">
        <v>206</v>
      </c>
      <c r="AU645" s="20" t="s">
        <v>82</v>
      </c>
    </row>
    <row r="646" spans="1:65" s="15" customFormat="1" ht="11.25">
      <c r="B646" s="233"/>
      <c r="C646" s="234"/>
      <c r="D646" s="194" t="s">
        <v>208</v>
      </c>
      <c r="E646" s="235" t="s">
        <v>19</v>
      </c>
      <c r="F646" s="236" t="s">
        <v>555</v>
      </c>
      <c r="G646" s="234"/>
      <c r="H646" s="235" t="s">
        <v>19</v>
      </c>
      <c r="I646" s="237"/>
      <c r="J646" s="234"/>
      <c r="K646" s="234"/>
      <c r="L646" s="238"/>
      <c r="M646" s="239"/>
      <c r="N646" s="240"/>
      <c r="O646" s="240"/>
      <c r="P646" s="240"/>
      <c r="Q646" s="240"/>
      <c r="R646" s="240"/>
      <c r="S646" s="240"/>
      <c r="T646" s="241"/>
      <c r="AT646" s="242" t="s">
        <v>208</v>
      </c>
      <c r="AU646" s="242" t="s">
        <v>82</v>
      </c>
      <c r="AV646" s="15" t="s">
        <v>80</v>
      </c>
      <c r="AW646" s="15" t="s">
        <v>34</v>
      </c>
      <c r="AX646" s="15" t="s">
        <v>73</v>
      </c>
      <c r="AY646" s="242" t="s">
        <v>191</v>
      </c>
    </row>
    <row r="647" spans="1:65" s="13" customFormat="1" ht="11.25">
      <c r="B647" s="201"/>
      <c r="C647" s="202"/>
      <c r="D647" s="194" t="s">
        <v>208</v>
      </c>
      <c r="E647" s="203" t="s">
        <v>19</v>
      </c>
      <c r="F647" s="204" t="s">
        <v>883</v>
      </c>
      <c r="G647" s="202"/>
      <c r="H647" s="205">
        <v>17.5</v>
      </c>
      <c r="I647" s="206"/>
      <c r="J647" s="202"/>
      <c r="K647" s="202"/>
      <c r="L647" s="207"/>
      <c r="M647" s="208"/>
      <c r="N647" s="209"/>
      <c r="O647" s="209"/>
      <c r="P647" s="209"/>
      <c r="Q647" s="209"/>
      <c r="R647" s="209"/>
      <c r="S647" s="209"/>
      <c r="T647" s="210"/>
      <c r="AT647" s="211" t="s">
        <v>208</v>
      </c>
      <c r="AU647" s="211" t="s">
        <v>82</v>
      </c>
      <c r="AV647" s="13" t="s">
        <v>82</v>
      </c>
      <c r="AW647" s="13" t="s">
        <v>34</v>
      </c>
      <c r="AX647" s="13" t="s">
        <v>73</v>
      </c>
      <c r="AY647" s="211" t="s">
        <v>191</v>
      </c>
    </row>
    <row r="648" spans="1:65" s="13" customFormat="1" ht="11.25">
      <c r="B648" s="201"/>
      <c r="C648" s="202"/>
      <c r="D648" s="194" t="s">
        <v>208</v>
      </c>
      <c r="E648" s="203" t="s">
        <v>19</v>
      </c>
      <c r="F648" s="204" t="s">
        <v>884</v>
      </c>
      <c r="G648" s="202"/>
      <c r="H648" s="205">
        <v>24</v>
      </c>
      <c r="I648" s="206"/>
      <c r="J648" s="202"/>
      <c r="K648" s="202"/>
      <c r="L648" s="207"/>
      <c r="M648" s="208"/>
      <c r="N648" s="209"/>
      <c r="O648" s="209"/>
      <c r="P648" s="209"/>
      <c r="Q648" s="209"/>
      <c r="R648" s="209"/>
      <c r="S648" s="209"/>
      <c r="T648" s="210"/>
      <c r="AT648" s="211" t="s">
        <v>208</v>
      </c>
      <c r="AU648" s="211" t="s">
        <v>82</v>
      </c>
      <c r="AV648" s="13" t="s">
        <v>82</v>
      </c>
      <c r="AW648" s="13" t="s">
        <v>34</v>
      </c>
      <c r="AX648" s="13" t="s">
        <v>73</v>
      </c>
      <c r="AY648" s="211" t="s">
        <v>191</v>
      </c>
    </row>
    <row r="649" spans="1:65" s="13" customFormat="1" ht="11.25">
      <c r="B649" s="201"/>
      <c r="C649" s="202"/>
      <c r="D649" s="194" t="s">
        <v>208</v>
      </c>
      <c r="E649" s="203" t="s">
        <v>19</v>
      </c>
      <c r="F649" s="204" t="s">
        <v>885</v>
      </c>
      <c r="G649" s="202"/>
      <c r="H649" s="205">
        <v>33.049999999999997</v>
      </c>
      <c r="I649" s="206"/>
      <c r="J649" s="202"/>
      <c r="K649" s="202"/>
      <c r="L649" s="207"/>
      <c r="M649" s="208"/>
      <c r="N649" s="209"/>
      <c r="O649" s="209"/>
      <c r="P649" s="209"/>
      <c r="Q649" s="209"/>
      <c r="R649" s="209"/>
      <c r="S649" s="209"/>
      <c r="T649" s="210"/>
      <c r="AT649" s="211" t="s">
        <v>208</v>
      </c>
      <c r="AU649" s="211" t="s">
        <v>82</v>
      </c>
      <c r="AV649" s="13" t="s">
        <v>82</v>
      </c>
      <c r="AW649" s="13" t="s">
        <v>34</v>
      </c>
      <c r="AX649" s="13" t="s">
        <v>73</v>
      </c>
      <c r="AY649" s="211" t="s">
        <v>191</v>
      </c>
    </row>
    <row r="650" spans="1:65" s="13" customFormat="1" ht="11.25">
      <c r="B650" s="201"/>
      <c r="C650" s="202"/>
      <c r="D650" s="194" t="s">
        <v>208</v>
      </c>
      <c r="E650" s="203" t="s">
        <v>19</v>
      </c>
      <c r="F650" s="204" t="s">
        <v>886</v>
      </c>
      <c r="G650" s="202"/>
      <c r="H650" s="205">
        <v>26.18</v>
      </c>
      <c r="I650" s="206"/>
      <c r="J650" s="202"/>
      <c r="K650" s="202"/>
      <c r="L650" s="207"/>
      <c r="M650" s="208"/>
      <c r="N650" s="209"/>
      <c r="O650" s="209"/>
      <c r="P650" s="209"/>
      <c r="Q650" s="209"/>
      <c r="R650" s="209"/>
      <c r="S650" s="209"/>
      <c r="T650" s="210"/>
      <c r="AT650" s="211" t="s">
        <v>208</v>
      </c>
      <c r="AU650" s="211" t="s">
        <v>82</v>
      </c>
      <c r="AV650" s="13" t="s">
        <v>82</v>
      </c>
      <c r="AW650" s="13" t="s">
        <v>34</v>
      </c>
      <c r="AX650" s="13" t="s">
        <v>73</v>
      </c>
      <c r="AY650" s="211" t="s">
        <v>191</v>
      </c>
    </row>
    <row r="651" spans="1:65" s="13" customFormat="1" ht="11.25">
      <c r="B651" s="201"/>
      <c r="C651" s="202"/>
      <c r="D651" s="194" t="s">
        <v>208</v>
      </c>
      <c r="E651" s="203" t="s">
        <v>19</v>
      </c>
      <c r="F651" s="204" t="s">
        <v>887</v>
      </c>
      <c r="G651" s="202"/>
      <c r="H651" s="205">
        <v>66.959999999999994</v>
      </c>
      <c r="I651" s="206"/>
      <c r="J651" s="202"/>
      <c r="K651" s="202"/>
      <c r="L651" s="207"/>
      <c r="M651" s="208"/>
      <c r="N651" s="209"/>
      <c r="O651" s="209"/>
      <c r="P651" s="209"/>
      <c r="Q651" s="209"/>
      <c r="R651" s="209"/>
      <c r="S651" s="209"/>
      <c r="T651" s="210"/>
      <c r="AT651" s="211" t="s">
        <v>208</v>
      </c>
      <c r="AU651" s="211" t="s">
        <v>82</v>
      </c>
      <c r="AV651" s="13" t="s">
        <v>82</v>
      </c>
      <c r="AW651" s="13" t="s">
        <v>34</v>
      </c>
      <c r="AX651" s="13" t="s">
        <v>73</v>
      </c>
      <c r="AY651" s="211" t="s">
        <v>191</v>
      </c>
    </row>
    <row r="652" spans="1:65" s="13" customFormat="1" ht="11.25">
      <c r="B652" s="201"/>
      <c r="C652" s="202"/>
      <c r="D652" s="194" t="s">
        <v>208</v>
      </c>
      <c r="E652" s="203" t="s">
        <v>19</v>
      </c>
      <c r="F652" s="204" t="s">
        <v>888</v>
      </c>
      <c r="G652" s="202"/>
      <c r="H652" s="205">
        <v>25.25</v>
      </c>
      <c r="I652" s="206"/>
      <c r="J652" s="202"/>
      <c r="K652" s="202"/>
      <c r="L652" s="207"/>
      <c r="M652" s="208"/>
      <c r="N652" s="209"/>
      <c r="O652" s="209"/>
      <c r="P652" s="209"/>
      <c r="Q652" s="209"/>
      <c r="R652" s="209"/>
      <c r="S652" s="209"/>
      <c r="T652" s="210"/>
      <c r="AT652" s="211" t="s">
        <v>208</v>
      </c>
      <c r="AU652" s="211" t="s">
        <v>82</v>
      </c>
      <c r="AV652" s="13" t="s">
        <v>82</v>
      </c>
      <c r="AW652" s="13" t="s">
        <v>34</v>
      </c>
      <c r="AX652" s="13" t="s">
        <v>73</v>
      </c>
      <c r="AY652" s="211" t="s">
        <v>191</v>
      </c>
    </row>
    <row r="653" spans="1:65" s="13" customFormat="1" ht="11.25">
      <c r="B653" s="201"/>
      <c r="C653" s="202"/>
      <c r="D653" s="194" t="s">
        <v>208</v>
      </c>
      <c r="E653" s="203" t="s">
        <v>19</v>
      </c>
      <c r="F653" s="204" t="s">
        <v>889</v>
      </c>
      <c r="G653" s="202"/>
      <c r="H653" s="205">
        <v>13.65</v>
      </c>
      <c r="I653" s="206"/>
      <c r="J653" s="202"/>
      <c r="K653" s="202"/>
      <c r="L653" s="207"/>
      <c r="M653" s="208"/>
      <c r="N653" s="209"/>
      <c r="O653" s="209"/>
      <c r="P653" s="209"/>
      <c r="Q653" s="209"/>
      <c r="R653" s="209"/>
      <c r="S653" s="209"/>
      <c r="T653" s="210"/>
      <c r="AT653" s="211" t="s">
        <v>208</v>
      </c>
      <c r="AU653" s="211" t="s">
        <v>82</v>
      </c>
      <c r="AV653" s="13" t="s">
        <v>82</v>
      </c>
      <c r="AW653" s="13" t="s">
        <v>34</v>
      </c>
      <c r="AX653" s="13" t="s">
        <v>73</v>
      </c>
      <c r="AY653" s="211" t="s">
        <v>191</v>
      </c>
    </row>
    <row r="654" spans="1:65" s="13" customFormat="1" ht="11.25">
      <c r="B654" s="201"/>
      <c r="C654" s="202"/>
      <c r="D654" s="194" t="s">
        <v>208</v>
      </c>
      <c r="E654" s="203" t="s">
        <v>19</v>
      </c>
      <c r="F654" s="204" t="s">
        <v>890</v>
      </c>
      <c r="G654" s="202"/>
      <c r="H654" s="205">
        <v>12.05</v>
      </c>
      <c r="I654" s="206"/>
      <c r="J654" s="202"/>
      <c r="K654" s="202"/>
      <c r="L654" s="207"/>
      <c r="M654" s="208"/>
      <c r="N654" s="209"/>
      <c r="O654" s="209"/>
      <c r="P654" s="209"/>
      <c r="Q654" s="209"/>
      <c r="R654" s="209"/>
      <c r="S654" s="209"/>
      <c r="T654" s="210"/>
      <c r="AT654" s="211" t="s">
        <v>208</v>
      </c>
      <c r="AU654" s="211" t="s">
        <v>82</v>
      </c>
      <c r="AV654" s="13" t="s">
        <v>82</v>
      </c>
      <c r="AW654" s="13" t="s">
        <v>34</v>
      </c>
      <c r="AX654" s="13" t="s">
        <v>73</v>
      </c>
      <c r="AY654" s="211" t="s">
        <v>191</v>
      </c>
    </row>
    <row r="655" spans="1:65" s="13" customFormat="1" ht="11.25">
      <c r="B655" s="201"/>
      <c r="C655" s="202"/>
      <c r="D655" s="194" t="s">
        <v>208</v>
      </c>
      <c r="E655" s="203" t="s">
        <v>19</v>
      </c>
      <c r="F655" s="204" t="s">
        <v>891</v>
      </c>
      <c r="G655" s="202"/>
      <c r="H655" s="205">
        <v>13.4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208</v>
      </c>
      <c r="AU655" s="211" t="s">
        <v>82</v>
      </c>
      <c r="AV655" s="13" t="s">
        <v>82</v>
      </c>
      <c r="AW655" s="13" t="s">
        <v>34</v>
      </c>
      <c r="AX655" s="13" t="s">
        <v>73</v>
      </c>
      <c r="AY655" s="211" t="s">
        <v>191</v>
      </c>
    </row>
    <row r="656" spans="1:65" s="13" customFormat="1" ht="11.25">
      <c r="B656" s="201"/>
      <c r="C656" s="202"/>
      <c r="D656" s="194" t="s">
        <v>208</v>
      </c>
      <c r="E656" s="203" t="s">
        <v>19</v>
      </c>
      <c r="F656" s="204" t="s">
        <v>892</v>
      </c>
      <c r="G656" s="202"/>
      <c r="H656" s="205">
        <v>13</v>
      </c>
      <c r="I656" s="206"/>
      <c r="J656" s="202"/>
      <c r="K656" s="202"/>
      <c r="L656" s="207"/>
      <c r="M656" s="208"/>
      <c r="N656" s="209"/>
      <c r="O656" s="209"/>
      <c r="P656" s="209"/>
      <c r="Q656" s="209"/>
      <c r="R656" s="209"/>
      <c r="S656" s="209"/>
      <c r="T656" s="210"/>
      <c r="AT656" s="211" t="s">
        <v>208</v>
      </c>
      <c r="AU656" s="211" t="s">
        <v>82</v>
      </c>
      <c r="AV656" s="13" t="s">
        <v>82</v>
      </c>
      <c r="AW656" s="13" t="s">
        <v>34</v>
      </c>
      <c r="AX656" s="13" t="s">
        <v>73</v>
      </c>
      <c r="AY656" s="211" t="s">
        <v>191</v>
      </c>
    </row>
    <row r="657" spans="2:51" s="13" customFormat="1" ht="11.25">
      <c r="B657" s="201"/>
      <c r="C657" s="202"/>
      <c r="D657" s="194" t="s">
        <v>208</v>
      </c>
      <c r="E657" s="203" t="s">
        <v>19</v>
      </c>
      <c r="F657" s="204" t="s">
        <v>893</v>
      </c>
      <c r="G657" s="202"/>
      <c r="H657" s="205">
        <v>5.94</v>
      </c>
      <c r="I657" s="206"/>
      <c r="J657" s="202"/>
      <c r="K657" s="202"/>
      <c r="L657" s="207"/>
      <c r="M657" s="208"/>
      <c r="N657" s="209"/>
      <c r="O657" s="209"/>
      <c r="P657" s="209"/>
      <c r="Q657" s="209"/>
      <c r="R657" s="209"/>
      <c r="S657" s="209"/>
      <c r="T657" s="210"/>
      <c r="AT657" s="211" t="s">
        <v>208</v>
      </c>
      <c r="AU657" s="211" t="s">
        <v>82</v>
      </c>
      <c r="AV657" s="13" t="s">
        <v>82</v>
      </c>
      <c r="AW657" s="13" t="s">
        <v>34</v>
      </c>
      <c r="AX657" s="13" t="s">
        <v>73</v>
      </c>
      <c r="AY657" s="211" t="s">
        <v>191</v>
      </c>
    </row>
    <row r="658" spans="2:51" s="13" customFormat="1" ht="11.25">
      <c r="B658" s="201"/>
      <c r="C658" s="202"/>
      <c r="D658" s="194" t="s">
        <v>208</v>
      </c>
      <c r="E658" s="203" t="s">
        <v>19</v>
      </c>
      <c r="F658" s="204" t="s">
        <v>894</v>
      </c>
      <c r="G658" s="202"/>
      <c r="H658" s="205">
        <v>30.22</v>
      </c>
      <c r="I658" s="206"/>
      <c r="J658" s="202"/>
      <c r="K658" s="202"/>
      <c r="L658" s="207"/>
      <c r="M658" s="208"/>
      <c r="N658" s="209"/>
      <c r="O658" s="209"/>
      <c r="P658" s="209"/>
      <c r="Q658" s="209"/>
      <c r="R658" s="209"/>
      <c r="S658" s="209"/>
      <c r="T658" s="210"/>
      <c r="AT658" s="211" t="s">
        <v>208</v>
      </c>
      <c r="AU658" s="211" t="s">
        <v>82</v>
      </c>
      <c r="AV658" s="13" t="s">
        <v>82</v>
      </c>
      <c r="AW658" s="13" t="s">
        <v>34</v>
      </c>
      <c r="AX658" s="13" t="s">
        <v>73</v>
      </c>
      <c r="AY658" s="211" t="s">
        <v>191</v>
      </c>
    </row>
    <row r="659" spans="2:51" s="13" customFormat="1" ht="11.25">
      <c r="B659" s="201"/>
      <c r="C659" s="202"/>
      <c r="D659" s="194" t="s">
        <v>208</v>
      </c>
      <c r="E659" s="203" t="s">
        <v>19</v>
      </c>
      <c r="F659" s="204" t="s">
        <v>895</v>
      </c>
      <c r="G659" s="202"/>
      <c r="H659" s="205">
        <v>6</v>
      </c>
      <c r="I659" s="206"/>
      <c r="J659" s="202"/>
      <c r="K659" s="202"/>
      <c r="L659" s="207"/>
      <c r="M659" s="208"/>
      <c r="N659" s="209"/>
      <c r="O659" s="209"/>
      <c r="P659" s="209"/>
      <c r="Q659" s="209"/>
      <c r="R659" s="209"/>
      <c r="S659" s="209"/>
      <c r="T659" s="210"/>
      <c r="AT659" s="211" t="s">
        <v>208</v>
      </c>
      <c r="AU659" s="211" t="s">
        <v>82</v>
      </c>
      <c r="AV659" s="13" t="s">
        <v>82</v>
      </c>
      <c r="AW659" s="13" t="s">
        <v>34</v>
      </c>
      <c r="AX659" s="13" t="s">
        <v>73</v>
      </c>
      <c r="AY659" s="211" t="s">
        <v>191</v>
      </c>
    </row>
    <row r="660" spans="2:51" s="13" customFormat="1" ht="11.25">
      <c r="B660" s="201"/>
      <c r="C660" s="202"/>
      <c r="D660" s="194" t="s">
        <v>208</v>
      </c>
      <c r="E660" s="203" t="s">
        <v>19</v>
      </c>
      <c r="F660" s="204" t="s">
        <v>896</v>
      </c>
      <c r="G660" s="202"/>
      <c r="H660" s="205">
        <v>65.959999999999994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208</v>
      </c>
      <c r="AU660" s="211" t="s">
        <v>82</v>
      </c>
      <c r="AV660" s="13" t="s">
        <v>82</v>
      </c>
      <c r="AW660" s="13" t="s">
        <v>34</v>
      </c>
      <c r="AX660" s="13" t="s">
        <v>73</v>
      </c>
      <c r="AY660" s="211" t="s">
        <v>191</v>
      </c>
    </row>
    <row r="661" spans="2:51" s="15" customFormat="1" ht="11.25">
      <c r="B661" s="233"/>
      <c r="C661" s="234"/>
      <c r="D661" s="194" t="s">
        <v>208</v>
      </c>
      <c r="E661" s="235" t="s">
        <v>19</v>
      </c>
      <c r="F661" s="236" t="s">
        <v>570</v>
      </c>
      <c r="G661" s="234"/>
      <c r="H661" s="235" t="s">
        <v>19</v>
      </c>
      <c r="I661" s="237"/>
      <c r="J661" s="234"/>
      <c r="K661" s="234"/>
      <c r="L661" s="238"/>
      <c r="M661" s="239"/>
      <c r="N661" s="240"/>
      <c r="O661" s="240"/>
      <c r="P661" s="240"/>
      <c r="Q661" s="240"/>
      <c r="R661" s="240"/>
      <c r="S661" s="240"/>
      <c r="T661" s="241"/>
      <c r="AT661" s="242" t="s">
        <v>208</v>
      </c>
      <c r="AU661" s="242" t="s">
        <v>82</v>
      </c>
      <c r="AV661" s="15" t="s">
        <v>80</v>
      </c>
      <c r="AW661" s="15" t="s">
        <v>34</v>
      </c>
      <c r="AX661" s="15" t="s">
        <v>73</v>
      </c>
      <c r="AY661" s="242" t="s">
        <v>191</v>
      </c>
    </row>
    <row r="662" spans="2:51" s="13" customFormat="1" ht="11.25">
      <c r="B662" s="201"/>
      <c r="C662" s="202"/>
      <c r="D662" s="194" t="s">
        <v>208</v>
      </c>
      <c r="E662" s="203" t="s">
        <v>19</v>
      </c>
      <c r="F662" s="204" t="s">
        <v>897</v>
      </c>
      <c r="G662" s="202"/>
      <c r="H662" s="205">
        <v>39.049999999999997</v>
      </c>
      <c r="I662" s="206"/>
      <c r="J662" s="202"/>
      <c r="K662" s="202"/>
      <c r="L662" s="207"/>
      <c r="M662" s="208"/>
      <c r="N662" s="209"/>
      <c r="O662" s="209"/>
      <c r="P662" s="209"/>
      <c r="Q662" s="209"/>
      <c r="R662" s="209"/>
      <c r="S662" s="209"/>
      <c r="T662" s="210"/>
      <c r="AT662" s="211" t="s">
        <v>208</v>
      </c>
      <c r="AU662" s="211" t="s">
        <v>82</v>
      </c>
      <c r="AV662" s="13" t="s">
        <v>82</v>
      </c>
      <c r="AW662" s="13" t="s">
        <v>34</v>
      </c>
      <c r="AX662" s="13" t="s">
        <v>73</v>
      </c>
      <c r="AY662" s="211" t="s">
        <v>191</v>
      </c>
    </row>
    <row r="663" spans="2:51" s="13" customFormat="1" ht="11.25">
      <c r="B663" s="201"/>
      <c r="C663" s="202"/>
      <c r="D663" s="194" t="s">
        <v>208</v>
      </c>
      <c r="E663" s="203" t="s">
        <v>19</v>
      </c>
      <c r="F663" s="204" t="s">
        <v>898</v>
      </c>
      <c r="G663" s="202"/>
      <c r="H663" s="205">
        <v>11.21</v>
      </c>
      <c r="I663" s="206"/>
      <c r="J663" s="202"/>
      <c r="K663" s="202"/>
      <c r="L663" s="207"/>
      <c r="M663" s="208"/>
      <c r="N663" s="209"/>
      <c r="O663" s="209"/>
      <c r="P663" s="209"/>
      <c r="Q663" s="209"/>
      <c r="R663" s="209"/>
      <c r="S663" s="209"/>
      <c r="T663" s="210"/>
      <c r="AT663" s="211" t="s">
        <v>208</v>
      </c>
      <c r="AU663" s="211" t="s">
        <v>82</v>
      </c>
      <c r="AV663" s="13" t="s">
        <v>82</v>
      </c>
      <c r="AW663" s="13" t="s">
        <v>34</v>
      </c>
      <c r="AX663" s="13" t="s">
        <v>73</v>
      </c>
      <c r="AY663" s="211" t="s">
        <v>191</v>
      </c>
    </row>
    <row r="664" spans="2:51" s="13" customFormat="1" ht="11.25">
      <c r="B664" s="201"/>
      <c r="C664" s="202"/>
      <c r="D664" s="194" t="s">
        <v>208</v>
      </c>
      <c r="E664" s="203" t="s">
        <v>19</v>
      </c>
      <c r="F664" s="204" t="s">
        <v>899</v>
      </c>
      <c r="G664" s="202"/>
      <c r="H664" s="205">
        <v>7.4</v>
      </c>
      <c r="I664" s="206"/>
      <c r="J664" s="202"/>
      <c r="K664" s="202"/>
      <c r="L664" s="207"/>
      <c r="M664" s="208"/>
      <c r="N664" s="209"/>
      <c r="O664" s="209"/>
      <c r="P664" s="209"/>
      <c r="Q664" s="209"/>
      <c r="R664" s="209"/>
      <c r="S664" s="209"/>
      <c r="T664" s="210"/>
      <c r="AT664" s="211" t="s">
        <v>208</v>
      </c>
      <c r="AU664" s="211" t="s">
        <v>82</v>
      </c>
      <c r="AV664" s="13" t="s">
        <v>82</v>
      </c>
      <c r="AW664" s="13" t="s">
        <v>34</v>
      </c>
      <c r="AX664" s="13" t="s">
        <v>73</v>
      </c>
      <c r="AY664" s="211" t="s">
        <v>191</v>
      </c>
    </row>
    <row r="665" spans="2:51" s="13" customFormat="1" ht="11.25">
      <c r="B665" s="201"/>
      <c r="C665" s="202"/>
      <c r="D665" s="194" t="s">
        <v>208</v>
      </c>
      <c r="E665" s="203" t="s">
        <v>19</v>
      </c>
      <c r="F665" s="204" t="s">
        <v>900</v>
      </c>
      <c r="G665" s="202"/>
      <c r="H665" s="205">
        <v>9.15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208</v>
      </c>
      <c r="AU665" s="211" t="s">
        <v>82</v>
      </c>
      <c r="AV665" s="13" t="s">
        <v>82</v>
      </c>
      <c r="AW665" s="13" t="s">
        <v>34</v>
      </c>
      <c r="AX665" s="13" t="s">
        <v>73</v>
      </c>
      <c r="AY665" s="211" t="s">
        <v>191</v>
      </c>
    </row>
    <row r="666" spans="2:51" s="13" customFormat="1" ht="11.25">
      <c r="B666" s="201"/>
      <c r="C666" s="202"/>
      <c r="D666" s="194" t="s">
        <v>208</v>
      </c>
      <c r="E666" s="203" t="s">
        <v>19</v>
      </c>
      <c r="F666" s="204" t="s">
        <v>901</v>
      </c>
      <c r="G666" s="202"/>
      <c r="H666" s="205">
        <v>9.15</v>
      </c>
      <c r="I666" s="206"/>
      <c r="J666" s="202"/>
      <c r="K666" s="202"/>
      <c r="L666" s="207"/>
      <c r="M666" s="208"/>
      <c r="N666" s="209"/>
      <c r="O666" s="209"/>
      <c r="P666" s="209"/>
      <c r="Q666" s="209"/>
      <c r="R666" s="209"/>
      <c r="S666" s="209"/>
      <c r="T666" s="210"/>
      <c r="AT666" s="211" t="s">
        <v>208</v>
      </c>
      <c r="AU666" s="211" t="s">
        <v>82</v>
      </c>
      <c r="AV666" s="13" t="s">
        <v>82</v>
      </c>
      <c r="AW666" s="13" t="s">
        <v>34</v>
      </c>
      <c r="AX666" s="13" t="s">
        <v>73</v>
      </c>
      <c r="AY666" s="211" t="s">
        <v>191</v>
      </c>
    </row>
    <row r="667" spans="2:51" s="13" customFormat="1" ht="11.25">
      <c r="B667" s="201"/>
      <c r="C667" s="202"/>
      <c r="D667" s="194" t="s">
        <v>208</v>
      </c>
      <c r="E667" s="203" t="s">
        <v>19</v>
      </c>
      <c r="F667" s="204" t="s">
        <v>902</v>
      </c>
      <c r="G667" s="202"/>
      <c r="H667" s="205">
        <v>15.4</v>
      </c>
      <c r="I667" s="206"/>
      <c r="J667" s="202"/>
      <c r="K667" s="202"/>
      <c r="L667" s="207"/>
      <c r="M667" s="208"/>
      <c r="N667" s="209"/>
      <c r="O667" s="209"/>
      <c r="P667" s="209"/>
      <c r="Q667" s="209"/>
      <c r="R667" s="209"/>
      <c r="S667" s="209"/>
      <c r="T667" s="210"/>
      <c r="AT667" s="211" t="s">
        <v>208</v>
      </c>
      <c r="AU667" s="211" t="s">
        <v>82</v>
      </c>
      <c r="AV667" s="13" t="s">
        <v>82</v>
      </c>
      <c r="AW667" s="13" t="s">
        <v>34</v>
      </c>
      <c r="AX667" s="13" t="s">
        <v>73</v>
      </c>
      <c r="AY667" s="211" t="s">
        <v>191</v>
      </c>
    </row>
    <row r="668" spans="2:51" s="13" customFormat="1" ht="11.25">
      <c r="B668" s="201"/>
      <c r="C668" s="202"/>
      <c r="D668" s="194" t="s">
        <v>208</v>
      </c>
      <c r="E668" s="203" t="s">
        <v>19</v>
      </c>
      <c r="F668" s="204" t="s">
        <v>903</v>
      </c>
      <c r="G668" s="202"/>
      <c r="H668" s="205">
        <v>10.4</v>
      </c>
      <c r="I668" s="206"/>
      <c r="J668" s="202"/>
      <c r="K668" s="202"/>
      <c r="L668" s="207"/>
      <c r="M668" s="208"/>
      <c r="N668" s="209"/>
      <c r="O668" s="209"/>
      <c r="P668" s="209"/>
      <c r="Q668" s="209"/>
      <c r="R668" s="209"/>
      <c r="S668" s="209"/>
      <c r="T668" s="210"/>
      <c r="AT668" s="211" t="s">
        <v>208</v>
      </c>
      <c r="AU668" s="211" t="s">
        <v>82</v>
      </c>
      <c r="AV668" s="13" t="s">
        <v>82</v>
      </c>
      <c r="AW668" s="13" t="s">
        <v>34</v>
      </c>
      <c r="AX668" s="13" t="s">
        <v>73</v>
      </c>
      <c r="AY668" s="211" t="s">
        <v>191</v>
      </c>
    </row>
    <row r="669" spans="2:51" s="13" customFormat="1" ht="11.25">
      <c r="B669" s="201"/>
      <c r="C669" s="202"/>
      <c r="D669" s="194" t="s">
        <v>208</v>
      </c>
      <c r="E669" s="203" t="s">
        <v>19</v>
      </c>
      <c r="F669" s="204" t="s">
        <v>904</v>
      </c>
      <c r="G669" s="202"/>
      <c r="H669" s="205">
        <v>18.8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208</v>
      </c>
      <c r="AU669" s="211" t="s">
        <v>82</v>
      </c>
      <c r="AV669" s="13" t="s">
        <v>82</v>
      </c>
      <c r="AW669" s="13" t="s">
        <v>34</v>
      </c>
      <c r="AX669" s="13" t="s">
        <v>73</v>
      </c>
      <c r="AY669" s="211" t="s">
        <v>191</v>
      </c>
    </row>
    <row r="670" spans="2:51" s="13" customFormat="1" ht="11.25">
      <c r="B670" s="201"/>
      <c r="C670" s="202"/>
      <c r="D670" s="194" t="s">
        <v>208</v>
      </c>
      <c r="E670" s="203" t="s">
        <v>19</v>
      </c>
      <c r="F670" s="204" t="s">
        <v>905</v>
      </c>
      <c r="G670" s="202"/>
      <c r="H670" s="205">
        <v>12.5</v>
      </c>
      <c r="I670" s="206"/>
      <c r="J670" s="202"/>
      <c r="K670" s="202"/>
      <c r="L670" s="207"/>
      <c r="M670" s="208"/>
      <c r="N670" s="209"/>
      <c r="O670" s="209"/>
      <c r="P670" s="209"/>
      <c r="Q670" s="209"/>
      <c r="R670" s="209"/>
      <c r="S670" s="209"/>
      <c r="T670" s="210"/>
      <c r="AT670" s="211" t="s">
        <v>208</v>
      </c>
      <c r="AU670" s="211" t="s">
        <v>82</v>
      </c>
      <c r="AV670" s="13" t="s">
        <v>82</v>
      </c>
      <c r="AW670" s="13" t="s">
        <v>34</v>
      </c>
      <c r="AX670" s="13" t="s">
        <v>73</v>
      </c>
      <c r="AY670" s="211" t="s">
        <v>191</v>
      </c>
    </row>
    <row r="671" spans="2:51" s="13" customFormat="1" ht="11.25">
      <c r="B671" s="201"/>
      <c r="C671" s="202"/>
      <c r="D671" s="194" t="s">
        <v>208</v>
      </c>
      <c r="E671" s="203" t="s">
        <v>19</v>
      </c>
      <c r="F671" s="204" t="s">
        <v>906</v>
      </c>
      <c r="G671" s="202"/>
      <c r="H671" s="205">
        <v>8.6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208</v>
      </c>
      <c r="AU671" s="211" t="s">
        <v>82</v>
      </c>
      <c r="AV671" s="13" t="s">
        <v>82</v>
      </c>
      <c r="AW671" s="13" t="s">
        <v>34</v>
      </c>
      <c r="AX671" s="13" t="s">
        <v>73</v>
      </c>
      <c r="AY671" s="211" t="s">
        <v>191</v>
      </c>
    </row>
    <row r="672" spans="2:51" s="13" customFormat="1" ht="11.25">
      <c r="B672" s="201"/>
      <c r="C672" s="202"/>
      <c r="D672" s="194" t="s">
        <v>208</v>
      </c>
      <c r="E672" s="203" t="s">
        <v>19</v>
      </c>
      <c r="F672" s="204" t="s">
        <v>907</v>
      </c>
      <c r="G672" s="202"/>
      <c r="H672" s="205">
        <v>16.75</v>
      </c>
      <c r="I672" s="206"/>
      <c r="J672" s="202"/>
      <c r="K672" s="202"/>
      <c r="L672" s="207"/>
      <c r="M672" s="208"/>
      <c r="N672" s="209"/>
      <c r="O672" s="209"/>
      <c r="P672" s="209"/>
      <c r="Q672" s="209"/>
      <c r="R672" s="209"/>
      <c r="S672" s="209"/>
      <c r="T672" s="210"/>
      <c r="AT672" s="211" t="s">
        <v>208</v>
      </c>
      <c r="AU672" s="211" t="s">
        <v>82</v>
      </c>
      <c r="AV672" s="13" t="s">
        <v>82</v>
      </c>
      <c r="AW672" s="13" t="s">
        <v>34</v>
      </c>
      <c r="AX672" s="13" t="s">
        <v>73</v>
      </c>
      <c r="AY672" s="211" t="s">
        <v>191</v>
      </c>
    </row>
    <row r="673" spans="2:51" s="13" customFormat="1" ht="11.25">
      <c r="B673" s="201"/>
      <c r="C673" s="202"/>
      <c r="D673" s="194" t="s">
        <v>208</v>
      </c>
      <c r="E673" s="203" t="s">
        <v>19</v>
      </c>
      <c r="F673" s="204" t="s">
        <v>908</v>
      </c>
      <c r="G673" s="202"/>
      <c r="H673" s="205">
        <v>13.15</v>
      </c>
      <c r="I673" s="206"/>
      <c r="J673" s="202"/>
      <c r="K673" s="202"/>
      <c r="L673" s="207"/>
      <c r="M673" s="208"/>
      <c r="N673" s="209"/>
      <c r="O673" s="209"/>
      <c r="P673" s="209"/>
      <c r="Q673" s="209"/>
      <c r="R673" s="209"/>
      <c r="S673" s="209"/>
      <c r="T673" s="210"/>
      <c r="AT673" s="211" t="s">
        <v>208</v>
      </c>
      <c r="AU673" s="211" t="s">
        <v>82</v>
      </c>
      <c r="AV673" s="13" t="s">
        <v>82</v>
      </c>
      <c r="AW673" s="13" t="s">
        <v>34</v>
      </c>
      <c r="AX673" s="13" t="s">
        <v>73</v>
      </c>
      <c r="AY673" s="211" t="s">
        <v>191</v>
      </c>
    </row>
    <row r="674" spans="2:51" s="13" customFormat="1" ht="11.25">
      <c r="B674" s="201"/>
      <c r="C674" s="202"/>
      <c r="D674" s="194" t="s">
        <v>208</v>
      </c>
      <c r="E674" s="203" t="s">
        <v>19</v>
      </c>
      <c r="F674" s="204" t="s">
        <v>909</v>
      </c>
      <c r="G674" s="202"/>
      <c r="H674" s="205">
        <v>10.6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208</v>
      </c>
      <c r="AU674" s="211" t="s">
        <v>82</v>
      </c>
      <c r="AV674" s="13" t="s">
        <v>82</v>
      </c>
      <c r="AW674" s="13" t="s">
        <v>34</v>
      </c>
      <c r="AX674" s="13" t="s">
        <v>73</v>
      </c>
      <c r="AY674" s="211" t="s">
        <v>191</v>
      </c>
    </row>
    <row r="675" spans="2:51" s="13" customFormat="1" ht="11.25">
      <c r="B675" s="201"/>
      <c r="C675" s="202"/>
      <c r="D675" s="194" t="s">
        <v>208</v>
      </c>
      <c r="E675" s="203" t="s">
        <v>19</v>
      </c>
      <c r="F675" s="204" t="s">
        <v>910</v>
      </c>
      <c r="G675" s="202"/>
      <c r="H675" s="205">
        <v>18.899999999999999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208</v>
      </c>
      <c r="AU675" s="211" t="s">
        <v>82</v>
      </c>
      <c r="AV675" s="13" t="s">
        <v>82</v>
      </c>
      <c r="AW675" s="13" t="s">
        <v>34</v>
      </c>
      <c r="AX675" s="13" t="s">
        <v>73</v>
      </c>
      <c r="AY675" s="211" t="s">
        <v>191</v>
      </c>
    </row>
    <row r="676" spans="2:51" s="13" customFormat="1" ht="11.25">
      <c r="B676" s="201"/>
      <c r="C676" s="202"/>
      <c r="D676" s="194" t="s">
        <v>208</v>
      </c>
      <c r="E676" s="203" t="s">
        <v>19</v>
      </c>
      <c r="F676" s="204" t="s">
        <v>911</v>
      </c>
      <c r="G676" s="202"/>
      <c r="H676" s="205">
        <v>12.5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208</v>
      </c>
      <c r="AU676" s="211" t="s">
        <v>82</v>
      </c>
      <c r="AV676" s="13" t="s">
        <v>82</v>
      </c>
      <c r="AW676" s="13" t="s">
        <v>34</v>
      </c>
      <c r="AX676" s="13" t="s">
        <v>73</v>
      </c>
      <c r="AY676" s="211" t="s">
        <v>191</v>
      </c>
    </row>
    <row r="677" spans="2:51" s="13" customFormat="1" ht="11.25">
      <c r="B677" s="201"/>
      <c r="C677" s="202"/>
      <c r="D677" s="194" t="s">
        <v>208</v>
      </c>
      <c r="E677" s="203" t="s">
        <v>19</v>
      </c>
      <c r="F677" s="204" t="s">
        <v>912</v>
      </c>
      <c r="G677" s="202"/>
      <c r="H677" s="205">
        <v>9.1999999999999993</v>
      </c>
      <c r="I677" s="206"/>
      <c r="J677" s="202"/>
      <c r="K677" s="202"/>
      <c r="L677" s="207"/>
      <c r="M677" s="208"/>
      <c r="N677" s="209"/>
      <c r="O677" s="209"/>
      <c r="P677" s="209"/>
      <c r="Q677" s="209"/>
      <c r="R677" s="209"/>
      <c r="S677" s="209"/>
      <c r="T677" s="210"/>
      <c r="AT677" s="211" t="s">
        <v>208</v>
      </c>
      <c r="AU677" s="211" t="s">
        <v>82</v>
      </c>
      <c r="AV677" s="13" t="s">
        <v>82</v>
      </c>
      <c r="AW677" s="13" t="s">
        <v>34</v>
      </c>
      <c r="AX677" s="13" t="s">
        <v>73</v>
      </c>
      <c r="AY677" s="211" t="s">
        <v>191</v>
      </c>
    </row>
    <row r="678" spans="2:51" s="13" customFormat="1" ht="11.25">
      <c r="B678" s="201"/>
      <c r="C678" s="202"/>
      <c r="D678" s="194" t="s">
        <v>208</v>
      </c>
      <c r="E678" s="203" t="s">
        <v>19</v>
      </c>
      <c r="F678" s="204" t="s">
        <v>913</v>
      </c>
      <c r="G678" s="202"/>
      <c r="H678" s="205">
        <v>22.3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208</v>
      </c>
      <c r="AU678" s="211" t="s">
        <v>82</v>
      </c>
      <c r="AV678" s="13" t="s">
        <v>82</v>
      </c>
      <c r="AW678" s="13" t="s">
        <v>34</v>
      </c>
      <c r="AX678" s="13" t="s">
        <v>73</v>
      </c>
      <c r="AY678" s="211" t="s">
        <v>191</v>
      </c>
    </row>
    <row r="679" spans="2:51" s="13" customFormat="1" ht="11.25">
      <c r="B679" s="201"/>
      <c r="C679" s="202"/>
      <c r="D679" s="194" t="s">
        <v>208</v>
      </c>
      <c r="E679" s="203" t="s">
        <v>19</v>
      </c>
      <c r="F679" s="204" t="s">
        <v>914</v>
      </c>
      <c r="G679" s="202"/>
      <c r="H679" s="205">
        <v>12.45</v>
      </c>
      <c r="I679" s="206"/>
      <c r="J679" s="202"/>
      <c r="K679" s="202"/>
      <c r="L679" s="207"/>
      <c r="M679" s="208"/>
      <c r="N679" s="209"/>
      <c r="O679" s="209"/>
      <c r="P679" s="209"/>
      <c r="Q679" s="209"/>
      <c r="R679" s="209"/>
      <c r="S679" s="209"/>
      <c r="T679" s="210"/>
      <c r="AT679" s="211" t="s">
        <v>208</v>
      </c>
      <c r="AU679" s="211" t="s">
        <v>82</v>
      </c>
      <c r="AV679" s="13" t="s">
        <v>82</v>
      </c>
      <c r="AW679" s="13" t="s">
        <v>34</v>
      </c>
      <c r="AX679" s="13" t="s">
        <v>73</v>
      </c>
      <c r="AY679" s="211" t="s">
        <v>191</v>
      </c>
    </row>
    <row r="680" spans="2:51" s="13" customFormat="1" ht="11.25">
      <c r="B680" s="201"/>
      <c r="C680" s="202"/>
      <c r="D680" s="194" t="s">
        <v>208</v>
      </c>
      <c r="E680" s="203" t="s">
        <v>19</v>
      </c>
      <c r="F680" s="204" t="s">
        <v>915</v>
      </c>
      <c r="G680" s="202"/>
      <c r="H680" s="205">
        <v>6.85</v>
      </c>
      <c r="I680" s="206"/>
      <c r="J680" s="202"/>
      <c r="K680" s="202"/>
      <c r="L680" s="207"/>
      <c r="M680" s="208"/>
      <c r="N680" s="209"/>
      <c r="O680" s="209"/>
      <c r="P680" s="209"/>
      <c r="Q680" s="209"/>
      <c r="R680" s="209"/>
      <c r="S680" s="209"/>
      <c r="T680" s="210"/>
      <c r="AT680" s="211" t="s">
        <v>208</v>
      </c>
      <c r="AU680" s="211" t="s">
        <v>82</v>
      </c>
      <c r="AV680" s="13" t="s">
        <v>82</v>
      </c>
      <c r="AW680" s="13" t="s">
        <v>34</v>
      </c>
      <c r="AX680" s="13" t="s">
        <v>73</v>
      </c>
      <c r="AY680" s="211" t="s">
        <v>191</v>
      </c>
    </row>
    <row r="681" spans="2:51" s="13" customFormat="1" ht="11.25">
      <c r="B681" s="201"/>
      <c r="C681" s="202"/>
      <c r="D681" s="194" t="s">
        <v>208</v>
      </c>
      <c r="E681" s="203" t="s">
        <v>19</v>
      </c>
      <c r="F681" s="204" t="s">
        <v>916</v>
      </c>
      <c r="G681" s="202"/>
      <c r="H681" s="205">
        <v>21.5</v>
      </c>
      <c r="I681" s="206"/>
      <c r="J681" s="202"/>
      <c r="K681" s="202"/>
      <c r="L681" s="207"/>
      <c r="M681" s="208"/>
      <c r="N681" s="209"/>
      <c r="O681" s="209"/>
      <c r="P681" s="209"/>
      <c r="Q681" s="209"/>
      <c r="R681" s="209"/>
      <c r="S681" s="209"/>
      <c r="T681" s="210"/>
      <c r="AT681" s="211" t="s">
        <v>208</v>
      </c>
      <c r="AU681" s="211" t="s">
        <v>82</v>
      </c>
      <c r="AV681" s="13" t="s">
        <v>82</v>
      </c>
      <c r="AW681" s="13" t="s">
        <v>34</v>
      </c>
      <c r="AX681" s="13" t="s">
        <v>73</v>
      </c>
      <c r="AY681" s="211" t="s">
        <v>191</v>
      </c>
    </row>
    <row r="682" spans="2:51" s="13" customFormat="1" ht="11.25">
      <c r="B682" s="201"/>
      <c r="C682" s="202"/>
      <c r="D682" s="194" t="s">
        <v>208</v>
      </c>
      <c r="E682" s="203" t="s">
        <v>19</v>
      </c>
      <c r="F682" s="204" t="s">
        <v>917</v>
      </c>
      <c r="G682" s="202"/>
      <c r="H682" s="205">
        <v>14.4</v>
      </c>
      <c r="I682" s="206"/>
      <c r="J682" s="202"/>
      <c r="K682" s="202"/>
      <c r="L682" s="207"/>
      <c r="M682" s="208"/>
      <c r="N682" s="209"/>
      <c r="O682" s="209"/>
      <c r="P682" s="209"/>
      <c r="Q682" s="209"/>
      <c r="R682" s="209"/>
      <c r="S682" s="209"/>
      <c r="T682" s="210"/>
      <c r="AT682" s="211" t="s">
        <v>208</v>
      </c>
      <c r="AU682" s="211" t="s">
        <v>82</v>
      </c>
      <c r="AV682" s="13" t="s">
        <v>82</v>
      </c>
      <c r="AW682" s="13" t="s">
        <v>34</v>
      </c>
      <c r="AX682" s="13" t="s">
        <v>73</v>
      </c>
      <c r="AY682" s="211" t="s">
        <v>191</v>
      </c>
    </row>
    <row r="683" spans="2:51" s="13" customFormat="1" ht="11.25">
      <c r="B683" s="201"/>
      <c r="C683" s="202"/>
      <c r="D683" s="194" t="s">
        <v>208</v>
      </c>
      <c r="E683" s="203" t="s">
        <v>19</v>
      </c>
      <c r="F683" s="204" t="s">
        <v>918</v>
      </c>
      <c r="G683" s="202"/>
      <c r="H683" s="205">
        <v>27.65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208</v>
      </c>
      <c r="AU683" s="211" t="s">
        <v>82</v>
      </c>
      <c r="AV683" s="13" t="s">
        <v>82</v>
      </c>
      <c r="AW683" s="13" t="s">
        <v>34</v>
      </c>
      <c r="AX683" s="13" t="s">
        <v>73</v>
      </c>
      <c r="AY683" s="211" t="s">
        <v>191</v>
      </c>
    </row>
    <row r="684" spans="2:51" s="13" customFormat="1" ht="11.25">
      <c r="B684" s="201"/>
      <c r="C684" s="202"/>
      <c r="D684" s="194" t="s">
        <v>208</v>
      </c>
      <c r="E684" s="203" t="s">
        <v>19</v>
      </c>
      <c r="F684" s="204" t="s">
        <v>919</v>
      </c>
      <c r="G684" s="202"/>
      <c r="H684" s="205">
        <v>8</v>
      </c>
      <c r="I684" s="206"/>
      <c r="J684" s="202"/>
      <c r="K684" s="202"/>
      <c r="L684" s="207"/>
      <c r="M684" s="208"/>
      <c r="N684" s="209"/>
      <c r="O684" s="209"/>
      <c r="P684" s="209"/>
      <c r="Q684" s="209"/>
      <c r="R684" s="209"/>
      <c r="S684" s="209"/>
      <c r="T684" s="210"/>
      <c r="AT684" s="211" t="s">
        <v>208</v>
      </c>
      <c r="AU684" s="211" t="s">
        <v>82</v>
      </c>
      <c r="AV684" s="13" t="s">
        <v>82</v>
      </c>
      <c r="AW684" s="13" t="s">
        <v>34</v>
      </c>
      <c r="AX684" s="13" t="s">
        <v>73</v>
      </c>
      <c r="AY684" s="211" t="s">
        <v>191</v>
      </c>
    </row>
    <row r="685" spans="2:51" s="13" customFormat="1" ht="11.25">
      <c r="B685" s="201"/>
      <c r="C685" s="202"/>
      <c r="D685" s="194" t="s">
        <v>208</v>
      </c>
      <c r="E685" s="203" t="s">
        <v>19</v>
      </c>
      <c r="F685" s="204" t="s">
        <v>920</v>
      </c>
      <c r="G685" s="202"/>
      <c r="H685" s="205">
        <v>9.75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208</v>
      </c>
      <c r="AU685" s="211" t="s">
        <v>82</v>
      </c>
      <c r="AV685" s="13" t="s">
        <v>82</v>
      </c>
      <c r="AW685" s="13" t="s">
        <v>34</v>
      </c>
      <c r="AX685" s="13" t="s">
        <v>73</v>
      </c>
      <c r="AY685" s="211" t="s">
        <v>191</v>
      </c>
    </row>
    <row r="686" spans="2:51" s="13" customFormat="1" ht="11.25">
      <c r="B686" s="201"/>
      <c r="C686" s="202"/>
      <c r="D686" s="194" t="s">
        <v>208</v>
      </c>
      <c r="E686" s="203" t="s">
        <v>19</v>
      </c>
      <c r="F686" s="204" t="s">
        <v>921</v>
      </c>
      <c r="G686" s="202"/>
      <c r="H686" s="205">
        <v>11.45</v>
      </c>
      <c r="I686" s="206"/>
      <c r="J686" s="202"/>
      <c r="K686" s="202"/>
      <c r="L686" s="207"/>
      <c r="M686" s="208"/>
      <c r="N686" s="209"/>
      <c r="O686" s="209"/>
      <c r="P686" s="209"/>
      <c r="Q686" s="209"/>
      <c r="R686" s="209"/>
      <c r="S686" s="209"/>
      <c r="T686" s="210"/>
      <c r="AT686" s="211" t="s">
        <v>208</v>
      </c>
      <c r="AU686" s="211" t="s">
        <v>82</v>
      </c>
      <c r="AV686" s="13" t="s">
        <v>82</v>
      </c>
      <c r="AW686" s="13" t="s">
        <v>34</v>
      </c>
      <c r="AX686" s="13" t="s">
        <v>73</v>
      </c>
      <c r="AY686" s="211" t="s">
        <v>191</v>
      </c>
    </row>
    <row r="687" spans="2:51" s="13" customFormat="1" ht="11.25">
      <c r="B687" s="201"/>
      <c r="C687" s="202"/>
      <c r="D687" s="194" t="s">
        <v>208</v>
      </c>
      <c r="E687" s="203" t="s">
        <v>19</v>
      </c>
      <c r="F687" s="204" t="s">
        <v>922</v>
      </c>
      <c r="G687" s="202"/>
      <c r="H687" s="205">
        <v>11.75</v>
      </c>
      <c r="I687" s="206"/>
      <c r="J687" s="202"/>
      <c r="K687" s="202"/>
      <c r="L687" s="207"/>
      <c r="M687" s="208"/>
      <c r="N687" s="209"/>
      <c r="O687" s="209"/>
      <c r="P687" s="209"/>
      <c r="Q687" s="209"/>
      <c r="R687" s="209"/>
      <c r="S687" s="209"/>
      <c r="T687" s="210"/>
      <c r="AT687" s="211" t="s">
        <v>208</v>
      </c>
      <c r="AU687" s="211" t="s">
        <v>82</v>
      </c>
      <c r="AV687" s="13" t="s">
        <v>82</v>
      </c>
      <c r="AW687" s="13" t="s">
        <v>34</v>
      </c>
      <c r="AX687" s="13" t="s">
        <v>73</v>
      </c>
      <c r="AY687" s="211" t="s">
        <v>191</v>
      </c>
    </row>
    <row r="688" spans="2:51" s="13" customFormat="1" ht="11.25">
      <c r="B688" s="201"/>
      <c r="C688" s="202"/>
      <c r="D688" s="194" t="s">
        <v>208</v>
      </c>
      <c r="E688" s="203" t="s">
        <v>19</v>
      </c>
      <c r="F688" s="204" t="s">
        <v>923</v>
      </c>
      <c r="G688" s="202"/>
      <c r="H688" s="205">
        <v>112.46</v>
      </c>
      <c r="I688" s="206"/>
      <c r="J688" s="202"/>
      <c r="K688" s="202"/>
      <c r="L688" s="207"/>
      <c r="M688" s="208"/>
      <c r="N688" s="209"/>
      <c r="O688" s="209"/>
      <c r="P688" s="209"/>
      <c r="Q688" s="209"/>
      <c r="R688" s="209"/>
      <c r="S688" s="209"/>
      <c r="T688" s="210"/>
      <c r="AT688" s="211" t="s">
        <v>208</v>
      </c>
      <c r="AU688" s="211" t="s">
        <v>82</v>
      </c>
      <c r="AV688" s="13" t="s">
        <v>82</v>
      </c>
      <c r="AW688" s="13" t="s">
        <v>34</v>
      </c>
      <c r="AX688" s="13" t="s">
        <v>73</v>
      </c>
      <c r="AY688" s="211" t="s">
        <v>191</v>
      </c>
    </row>
    <row r="689" spans="1:65" s="13" customFormat="1" ht="11.25">
      <c r="B689" s="201"/>
      <c r="C689" s="202"/>
      <c r="D689" s="194" t="s">
        <v>208</v>
      </c>
      <c r="E689" s="203" t="s">
        <v>19</v>
      </c>
      <c r="F689" s="204" t="s">
        <v>924</v>
      </c>
      <c r="G689" s="202"/>
      <c r="H689" s="205">
        <v>40.26</v>
      </c>
      <c r="I689" s="206"/>
      <c r="J689" s="202"/>
      <c r="K689" s="202"/>
      <c r="L689" s="207"/>
      <c r="M689" s="208"/>
      <c r="N689" s="209"/>
      <c r="O689" s="209"/>
      <c r="P689" s="209"/>
      <c r="Q689" s="209"/>
      <c r="R689" s="209"/>
      <c r="S689" s="209"/>
      <c r="T689" s="210"/>
      <c r="AT689" s="211" t="s">
        <v>208</v>
      </c>
      <c r="AU689" s="211" t="s">
        <v>82</v>
      </c>
      <c r="AV689" s="13" t="s">
        <v>82</v>
      </c>
      <c r="AW689" s="13" t="s">
        <v>34</v>
      </c>
      <c r="AX689" s="13" t="s">
        <v>73</v>
      </c>
      <c r="AY689" s="211" t="s">
        <v>191</v>
      </c>
    </row>
    <row r="690" spans="1:65" s="13" customFormat="1" ht="11.25">
      <c r="B690" s="201"/>
      <c r="C690" s="202"/>
      <c r="D690" s="194" t="s">
        <v>208</v>
      </c>
      <c r="E690" s="203" t="s">
        <v>19</v>
      </c>
      <c r="F690" s="204" t="s">
        <v>925</v>
      </c>
      <c r="G690" s="202"/>
      <c r="H690" s="205">
        <v>9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208</v>
      </c>
      <c r="AU690" s="211" t="s">
        <v>82</v>
      </c>
      <c r="AV690" s="13" t="s">
        <v>82</v>
      </c>
      <c r="AW690" s="13" t="s">
        <v>34</v>
      </c>
      <c r="AX690" s="13" t="s">
        <v>73</v>
      </c>
      <c r="AY690" s="211" t="s">
        <v>191</v>
      </c>
    </row>
    <row r="691" spans="1:65" s="14" customFormat="1" ht="11.25">
      <c r="B691" s="212"/>
      <c r="C691" s="213"/>
      <c r="D691" s="194" t="s">
        <v>208</v>
      </c>
      <c r="E691" s="214" t="s">
        <v>19</v>
      </c>
      <c r="F691" s="215" t="s">
        <v>238</v>
      </c>
      <c r="G691" s="213"/>
      <c r="H691" s="216">
        <v>883.74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208</v>
      </c>
      <c r="AU691" s="222" t="s">
        <v>82</v>
      </c>
      <c r="AV691" s="14" t="s">
        <v>197</v>
      </c>
      <c r="AW691" s="14" t="s">
        <v>34</v>
      </c>
      <c r="AX691" s="14" t="s">
        <v>80</v>
      </c>
      <c r="AY691" s="222" t="s">
        <v>191</v>
      </c>
    </row>
    <row r="692" spans="1:65" s="2" customFormat="1" ht="16.5" customHeight="1">
      <c r="A692" s="37"/>
      <c r="B692" s="38"/>
      <c r="C692" s="181" t="s">
        <v>926</v>
      </c>
      <c r="D692" s="181" t="s">
        <v>193</v>
      </c>
      <c r="E692" s="182" t="s">
        <v>927</v>
      </c>
      <c r="F692" s="183" t="s">
        <v>928</v>
      </c>
      <c r="G692" s="184" t="s">
        <v>202</v>
      </c>
      <c r="H692" s="185">
        <v>7.5860000000000003</v>
      </c>
      <c r="I692" s="186"/>
      <c r="J692" s="187">
        <f>ROUND(I692*H692,2)</f>
        <v>0</v>
      </c>
      <c r="K692" s="183" t="s">
        <v>19</v>
      </c>
      <c r="L692" s="42"/>
      <c r="M692" s="188" t="s">
        <v>19</v>
      </c>
      <c r="N692" s="189" t="s">
        <v>44</v>
      </c>
      <c r="O692" s="67"/>
      <c r="P692" s="190">
        <f>O692*H692</f>
        <v>0</v>
      </c>
      <c r="Q692" s="190">
        <v>1.837</v>
      </c>
      <c r="R692" s="190">
        <f>Q692*H692</f>
        <v>13.935482</v>
      </c>
      <c r="S692" s="190">
        <v>0</v>
      </c>
      <c r="T692" s="191">
        <f>S692*H692</f>
        <v>0</v>
      </c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R692" s="192" t="s">
        <v>197</v>
      </c>
      <c r="AT692" s="192" t="s">
        <v>193</v>
      </c>
      <c r="AU692" s="192" t="s">
        <v>82</v>
      </c>
      <c r="AY692" s="20" t="s">
        <v>191</v>
      </c>
      <c r="BE692" s="193">
        <f>IF(N692="základní",J692,0)</f>
        <v>0</v>
      </c>
      <c r="BF692" s="193">
        <f>IF(N692="snížená",J692,0)</f>
        <v>0</v>
      </c>
      <c r="BG692" s="193">
        <f>IF(N692="zákl. přenesená",J692,0)</f>
        <v>0</v>
      </c>
      <c r="BH692" s="193">
        <f>IF(N692="sníž. přenesená",J692,0)</f>
        <v>0</v>
      </c>
      <c r="BI692" s="193">
        <f>IF(N692="nulová",J692,0)</f>
        <v>0</v>
      </c>
      <c r="BJ692" s="20" t="s">
        <v>80</v>
      </c>
      <c r="BK692" s="193">
        <f>ROUND(I692*H692,2)</f>
        <v>0</v>
      </c>
      <c r="BL692" s="20" t="s">
        <v>197</v>
      </c>
      <c r="BM692" s="192" t="s">
        <v>929</v>
      </c>
    </row>
    <row r="693" spans="1:65" s="2" customFormat="1" ht="11.25">
      <c r="A693" s="37"/>
      <c r="B693" s="38"/>
      <c r="C693" s="39"/>
      <c r="D693" s="194" t="s">
        <v>199</v>
      </c>
      <c r="E693" s="39"/>
      <c r="F693" s="195" t="s">
        <v>930</v>
      </c>
      <c r="G693" s="39"/>
      <c r="H693" s="39"/>
      <c r="I693" s="196"/>
      <c r="J693" s="39"/>
      <c r="K693" s="39"/>
      <c r="L693" s="42"/>
      <c r="M693" s="197"/>
      <c r="N693" s="198"/>
      <c r="O693" s="67"/>
      <c r="P693" s="67"/>
      <c r="Q693" s="67"/>
      <c r="R693" s="67"/>
      <c r="S693" s="67"/>
      <c r="T693" s="68"/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T693" s="20" t="s">
        <v>199</v>
      </c>
      <c r="AU693" s="20" t="s">
        <v>82</v>
      </c>
    </row>
    <row r="694" spans="1:65" s="15" customFormat="1" ht="11.25">
      <c r="B694" s="233"/>
      <c r="C694" s="234"/>
      <c r="D694" s="194" t="s">
        <v>208</v>
      </c>
      <c r="E694" s="235" t="s">
        <v>19</v>
      </c>
      <c r="F694" s="236" t="s">
        <v>570</v>
      </c>
      <c r="G694" s="234"/>
      <c r="H694" s="235" t="s">
        <v>19</v>
      </c>
      <c r="I694" s="237"/>
      <c r="J694" s="234"/>
      <c r="K694" s="234"/>
      <c r="L694" s="238"/>
      <c r="M694" s="239"/>
      <c r="N694" s="240"/>
      <c r="O694" s="240"/>
      <c r="P694" s="240"/>
      <c r="Q694" s="240"/>
      <c r="R694" s="240"/>
      <c r="S694" s="240"/>
      <c r="T694" s="241"/>
      <c r="AT694" s="242" t="s">
        <v>208</v>
      </c>
      <c r="AU694" s="242" t="s">
        <v>82</v>
      </c>
      <c r="AV694" s="15" t="s">
        <v>80</v>
      </c>
      <c r="AW694" s="15" t="s">
        <v>34</v>
      </c>
      <c r="AX694" s="15" t="s">
        <v>73</v>
      </c>
      <c r="AY694" s="242" t="s">
        <v>191</v>
      </c>
    </row>
    <row r="695" spans="1:65" s="13" customFormat="1" ht="11.25">
      <c r="B695" s="201"/>
      <c r="C695" s="202"/>
      <c r="D695" s="194" t="s">
        <v>208</v>
      </c>
      <c r="E695" s="203" t="s">
        <v>19</v>
      </c>
      <c r="F695" s="204" t="s">
        <v>931</v>
      </c>
      <c r="G695" s="202"/>
      <c r="H695" s="205">
        <v>0.42899999999999999</v>
      </c>
      <c r="I695" s="206"/>
      <c r="J695" s="202"/>
      <c r="K695" s="202"/>
      <c r="L695" s="207"/>
      <c r="M695" s="208"/>
      <c r="N695" s="209"/>
      <c r="O695" s="209"/>
      <c r="P695" s="209"/>
      <c r="Q695" s="209"/>
      <c r="R695" s="209"/>
      <c r="S695" s="209"/>
      <c r="T695" s="210"/>
      <c r="AT695" s="211" t="s">
        <v>208</v>
      </c>
      <c r="AU695" s="211" t="s">
        <v>82</v>
      </c>
      <c r="AV695" s="13" t="s">
        <v>82</v>
      </c>
      <c r="AW695" s="13" t="s">
        <v>34</v>
      </c>
      <c r="AX695" s="13" t="s">
        <v>73</v>
      </c>
      <c r="AY695" s="211" t="s">
        <v>191</v>
      </c>
    </row>
    <row r="696" spans="1:65" s="13" customFormat="1" ht="11.25">
      <c r="B696" s="201"/>
      <c r="C696" s="202"/>
      <c r="D696" s="194" t="s">
        <v>208</v>
      </c>
      <c r="E696" s="203" t="s">
        <v>19</v>
      </c>
      <c r="F696" s="204" t="s">
        <v>932</v>
      </c>
      <c r="G696" s="202"/>
      <c r="H696" s="205">
        <v>0.41099999999999998</v>
      </c>
      <c r="I696" s="206"/>
      <c r="J696" s="202"/>
      <c r="K696" s="202"/>
      <c r="L696" s="207"/>
      <c r="M696" s="208"/>
      <c r="N696" s="209"/>
      <c r="O696" s="209"/>
      <c r="P696" s="209"/>
      <c r="Q696" s="209"/>
      <c r="R696" s="209"/>
      <c r="S696" s="209"/>
      <c r="T696" s="210"/>
      <c r="AT696" s="211" t="s">
        <v>208</v>
      </c>
      <c r="AU696" s="211" t="s">
        <v>82</v>
      </c>
      <c r="AV696" s="13" t="s">
        <v>82</v>
      </c>
      <c r="AW696" s="13" t="s">
        <v>34</v>
      </c>
      <c r="AX696" s="13" t="s">
        <v>73</v>
      </c>
      <c r="AY696" s="211" t="s">
        <v>191</v>
      </c>
    </row>
    <row r="697" spans="1:65" s="13" customFormat="1" ht="11.25">
      <c r="B697" s="201"/>
      <c r="C697" s="202"/>
      <c r="D697" s="194" t="s">
        <v>208</v>
      </c>
      <c r="E697" s="203" t="s">
        <v>19</v>
      </c>
      <c r="F697" s="204" t="s">
        <v>933</v>
      </c>
      <c r="G697" s="202"/>
      <c r="H697" s="205">
        <v>1.341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208</v>
      </c>
      <c r="AU697" s="211" t="s">
        <v>82</v>
      </c>
      <c r="AV697" s="13" t="s">
        <v>82</v>
      </c>
      <c r="AW697" s="13" t="s">
        <v>34</v>
      </c>
      <c r="AX697" s="13" t="s">
        <v>73</v>
      </c>
      <c r="AY697" s="211" t="s">
        <v>191</v>
      </c>
    </row>
    <row r="698" spans="1:65" s="13" customFormat="1" ht="11.25">
      <c r="B698" s="201"/>
      <c r="C698" s="202"/>
      <c r="D698" s="194" t="s">
        <v>208</v>
      </c>
      <c r="E698" s="203" t="s">
        <v>19</v>
      </c>
      <c r="F698" s="204" t="s">
        <v>934</v>
      </c>
      <c r="G698" s="202"/>
      <c r="H698" s="205">
        <v>1.5449999999999999</v>
      </c>
      <c r="I698" s="206"/>
      <c r="J698" s="202"/>
      <c r="K698" s="202"/>
      <c r="L698" s="207"/>
      <c r="M698" s="208"/>
      <c r="N698" s="209"/>
      <c r="O698" s="209"/>
      <c r="P698" s="209"/>
      <c r="Q698" s="209"/>
      <c r="R698" s="209"/>
      <c r="S698" s="209"/>
      <c r="T698" s="210"/>
      <c r="AT698" s="211" t="s">
        <v>208</v>
      </c>
      <c r="AU698" s="211" t="s">
        <v>82</v>
      </c>
      <c r="AV698" s="13" t="s">
        <v>82</v>
      </c>
      <c r="AW698" s="13" t="s">
        <v>34</v>
      </c>
      <c r="AX698" s="13" t="s">
        <v>73</v>
      </c>
      <c r="AY698" s="211" t="s">
        <v>191</v>
      </c>
    </row>
    <row r="699" spans="1:65" s="13" customFormat="1" ht="11.25">
      <c r="B699" s="201"/>
      <c r="C699" s="202"/>
      <c r="D699" s="194" t="s">
        <v>208</v>
      </c>
      <c r="E699" s="203" t="s">
        <v>19</v>
      </c>
      <c r="F699" s="204" t="s">
        <v>935</v>
      </c>
      <c r="G699" s="202"/>
      <c r="H699" s="205">
        <v>0.61199999999999999</v>
      </c>
      <c r="I699" s="206"/>
      <c r="J699" s="202"/>
      <c r="K699" s="202"/>
      <c r="L699" s="207"/>
      <c r="M699" s="208"/>
      <c r="N699" s="209"/>
      <c r="O699" s="209"/>
      <c r="P699" s="209"/>
      <c r="Q699" s="209"/>
      <c r="R699" s="209"/>
      <c r="S699" s="209"/>
      <c r="T699" s="210"/>
      <c r="AT699" s="211" t="s">
        <v>208</v>
      </c>
      <c r="AU699" s="211" t="s">
        <v>82</v>
      </c>
      <c r="AV699" s="13" t="s">
        <v>82</v>
      </c>
      <c r="AW699" s="13" t="s">
        <v>34</v>
      </c>
      <c r="AX699" s="13" t="s">
        <v>73</v>
      </c>
      <c r="AY699" s="211" t="s">
        <v>191</v>
      </c>
    </row>
    <row r="700" spans="1:65" s="13" customFormat="1" ht="11.25">
      <c r="B700" s="201"/>
      <c r="C700" s="202"/>
      <c r="D700" s="194" t="s">
        <v>208</v>
      </c>
      <c r="E700" s="203" t="s">
        <v>19</v>
      </c>
      <c r="F700" s="204" t="s">
        <v>936</v>
      </c>
      <c r="G700" s="202"/>
      <c r="H700" s="205">
        <v>3.2480000000000002</v>
      </c>
      <c r="I700" s="206"/>
      <c r="J700" s="202"/>
      <c r="K700" s="202"/>
      <c r="L700" s="207"/>
      <c r="M700" s="208"/>
      <c r="N700" s="209"/>
      <c r="O700" s="209"/>
      <c r="P700" s="209"/>
      <c r="Q700" s="209"/>
      <c r="R700" s="209"/>
      <c r="S700" s="209"/>
      <c r="T700" s="210"/>
      <c r="AT700" s="211" t="s">
        <v>208</v>
      </c>
      <c r="AU700" s="211" t="s">
        <v>82</v>
      </c>
      <c r="AV700" s="13" t="s">
        <v>82</v>
      </c>
      <c r="AW700" s="13" t="s">
        <v>34</v>
      </c>
      <c r="AX700" s="13" t="s">
        <v>73</v>
      </c>
      <c r="AY700" s="211" t="s">
        <v>191</v>
      </c>
    </row>
    <row r="701" spans="1:65" s="14" customFormat="1" ht="11.25">
      <c r="B701" s="212"/>
      <c r="C701" s="213"/>
      <c r="D701" s="194" t="s">
        <v>208</v>
      </c>
      <c r="E701" s="214" t="s">
        <v>19</v>
      </c>
      <c r="F701" s="215" t="s">
        <v>238</v>
      </c>
      <c r="G701" s="213"/>
      <c r="H701" s="216">
        <v>7.5860000000000003</v>
      </c>
      <c r="I701" s="217"/>
      <c r="J701" s="213"/>
      <c r="K701" s="213"/>
      <c r="L701" s="218"/>
      <c r="M701" s="219"/>
      <c r="N701" s="220"/>
      <c r="O701" s="220"/>
      <c r="P701" s="220"/>
      <c r="Q701" s="220"/>
      <c r="R701" s="220"/>
      <c r="S701" s="220"/>
      <c r="T701" s="221"/>
      <c r="AT701" s="222" t="s">
        <v>208</v>
      </c>
      <c r="AU701" s="222" t="s">
        <v>82</v>
      </c>
      <c r="AV701" s="14" t="s">
        <v>197</v>
      </c>
      <c r="AW701" s="14" t="s">
        <v>34</v>
      </c>
      <c r="AX701" s="14" t="s">
        <v>80</v>
      </c>
      <c r="AY701" s="222" t="s">
        <v>191</v>
      </c>
    </row>
    <row r="702" spans="1:65" s="2" customFormat="1" ht="16.5" customHeight="1">
      <c r="A702" s="37"/>
      <c r="B702" s="38"/>
      <c r="C702" s="181" t="s">
        <v>937</v>
      </c>
      <c r="D702" s="181" t="s">
        <v>193</v>
      </c>
      <c r="E702" s="182" t="s">
        <v>938</v>
      </c>
      <c r="F702" s="183" t="s">
        <v>939</v>
      </c>
      <c r="G702" s="184" t="s">
        <v>202</v>
      </c>
      <c r="H702" s="185">
        <v>74.465999999999994</v>
      </c>
      <c r="I702" s="186"/>
      <c r="J702" s="187">
        <f>ROUND(I702*H702,2)</f>
        <v>0</v>
      </c>
      <c r="K702" s="183" t="s">
        <v>203</v>
      </c>
      <c r="L702" s="42"/>
      <c r="M702" s="188" t="s">
        <v>19</v>
      </c>
      <c r="N702" s="189" t="s">
        <v>44</v>
      </c>
      <c r="O702" s="67"/>
      <c r="P702" s="190">
        <f>O702*H702</f>
        <v>0</v>
      </c>
      <c r="Q702" s="190">
        <v>1.98</v>
      </c>
      <c r="R702" s="190">
        <f>Q702*H702</f>
        <v>147.44268</v>
      </c>
      <c r="S702" s="190">
        <v>0</v>
      </c>
      <c r="T702" s="191">
        <f>S702*H702</f>
        <v>0</v>
      </c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R702" s="192" t="s">
        <v>197</v>
      </c>
      <c r="AT702" s="192" t="s">
        <v>193</v>
      </c>
      <c r="AU702" s="192" t="s">
        <v>82</v>
      </c>
      <c r="AY702" s="20" t="s">
        <v>191</v>
      </c>
      <c r="BE702" s="193">
        <f>IF(N702="základní",J702,0)</f>
        <v>0</v>
      </c>
      <c r="BF702" s="193">
        <f>IF(N702="snížená",J702,0)</f>
        <v>0</v>
      </c>
      <c r="BG702" s="193">
        <f>IF(N702="zákl. přenesená",J702,0)</f>
        <v>0</v>
      </c>
      <c r="BH702" s="193">
        <f>IF(N702="sníž. přenesená",J702,0)</f>
        <v>0</v>
      </c>
      <c r="BI702" s="193">
        <f>IF(N702="nulová",J702,0)</f>
        <v>0</v>
      </c>
      <c r="BJ702" s="20" t="s">
        <v>80</v>
      </c>
      <c r="BK702" s="193">
        <f>ROUND(I702*H702,2)</f>
        <v>0</v>
      </c>
      <c r="BL702" s="20" t="s">
        <v>197</v>
      </c>
      <c r="BM702" s="192" t="s">
        <v>940</v>
      </c>
    </row>
    <row r="703" spans="1:65" s="2" customFormat="1" ht="11.25">
      <c r="A703" s="37"/>
      <c r="B703" s="38"/>
      <c r="C703" s="39"/>
      <c r="D703" s="194" t="s">
        <v>199</v>
      </c>
      <c r="E703" s="39"/>
      <c r="F703" s="195" t="s">
        <v>941</v>
      </c>
      <c r="G703" s="39"/>
      <c r="H703" s="39"/>
      <c r="I703" s="196"/>
      <c r="J703" s="39"/>
      <c r="K703" s="39"/>
      <c r="L703" s="42"/>
      <c r="M703" s="197"/>
      <c r="N703" s="198"/>
      <c r="O703" s="67"/>
      <c r="P703" s="67"/>
      <c r="Q703" s="67"/>
      <c r="R703" s="67"/>
      <c r="S703" s="67"/>
      <c r="T703" s="68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T703" s="20" t="s">
        <v>199</v>
      </c>
      <c r="AU703" s="20" t="s">
        <v>82</v>
      </c>
    </row>
    <row r="704" spans="1:65" s="2" customFormat="1" ht="11.25">
      <c r="A704" s="37"/>
      <c r="B704" s="38"/>
      <c r="C704" s="39"/>
      <c r="D704" s="199" t="s">
        <v>206</v>
      </c>
      <c r="E704" s="39"/>
      <c r="F704" s="200" t="s">
        <v>942</v>
      </c>
      <c r="G704" s="39"/>
      <c r="H704" s="39"/>
      <c r="I704" s="196"/>
      <c r="J704" s="39"/>
      <c r="K704" s="39"/>
      <c r="L704" s="42"/>
      <c r="M704" s="197"/>
      <c r="N704" s="198"/>
      <c r="O704" s="67"/>
      <c r="P704" s="67"/>
      <c r="Q704" s="67"/>
      <c r="R704" s="67"/>
      <c r="S704" s="67"/>
      <c r="T704" s="68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T704" s="20" t="s">
        <v>206</v>
      </c>
      <c r="AU704" s="20" t="s">
        <v>82</v>
      </c>
    </row>
    <row r="705" spans="1:65" s="13" customFormat="1" ht="11.25">
      <c r="B705" s="201"/>
      <c r="C705" s="202"/>
      <c r="D705" s="194" t="s">
        <v>208</v>
      </c>
      <c r="E705" s="203" t="s">
        <v>19</v>
      </c>
      <c r="F705" s="204" t="s">
        <v>943</v>
      </c>
      <c r="G705" s="202"/>
      <c r="H705" s="205">
        <v>6.5759999999999996</v>
      </c>
      <c r="I705" s="206"/>
      <c r="J705" s="202"/>
      <c r="K705" s="202"/>
      <c r="L705" s="207"/>
      <c r="M705" s="208"/>
      <c r="N705" s="209"/>
      <c r="O705" s="209"/>
      <c r="P705" s="209"/>
      <c r="Q705" s="209"/>
      <c r="R705" s="209"/>
      <c r="S705" s="209"/>
      <c r="T705" s="210"/>
      <c r="AT705" s="211" t="s">
        <v>208</v>
      </c>
      <c r="AU705" s="211" t="s">
        <v>82</v>
      </c>
      <c r="AV705" s="13" t="s">
        <v>82</v>
      </c>
      <c r="AW705" s="13" t="s">
        <v>34</v>
      </c>
      <c r="AX705" s="13" t="s">
        <v>73</v>
      </c>
      <c r="AY705" s="211" t="s">
        <v>191</v>
      </c>
    </row>
    <row r="706" spans="1:65" s="13" customFormat="1" ht="11.25">
      <c r="B706" s="201"/>
      <c r="C706" s="202"/>
      <c r="D706" s="194" t="s">
        <v>208</v>
      </c>
      <c r="E706" s="203" t="s">
        <v>19</v>
      </c>
      <c r="F706" s="204" t="s">
        <v>944</v>
      </c>
      <c r="G706" s="202"/>
      <c r="H706" s="205">
        <v>32.295000000000002</v>
      </c>
      <c r="I706" s="206"/>
      <c r="J706" s="202"/>
      <c r="K706" s="202"/>
      <c r="L706" s="207"/>
      <c r="M706" s="208"/>
      <c r="N706" s="209"/>
      <c r="O706" s="209"/>
      <c r="P706" s="209"/>
      <c r="Q706" s="209"/>
      <c r="R706" s="209"/>
      <c r="S706" s="209"/>
      <c r="T706" s="210"/>
      <c r="AT706" s="211" t="s">
        <v>208</v>
      </c>
      <c r="AU706" s="211" t="s">
        <v>82</v>
      </c>
      <c r="AV706" s="13" t="s">
        <v>82</v>
      </c>
      <c r="AW706" s="13" t="s">
        <v>34</v>
      </c>
      <c r="AX706" s="13" t="s">
        <v>73</v>
      </c>
      <c r="AY706" s="211" t="s">
        <v>191</v>
      </c>
    </row>
    <row r="707" spans="1:65" s="13" customFormat="1" ht="11.25">
      <c r="B707" s="201"/>
      <c r="C707" s="202"/>
      <c r="D707" s="194" t="s">
        <v>208</v>
      </c>
      <c r="E707" s="203" t="s">
        <v>19</v>
      </c>
      <c r="F707" s="204" t="s">
        <v>945</v>
      </c>
      <c r="G707" s="202"/>
      <c r="H707" s="205">
        <v>0.192</v>
      </c>
      <c r="I707" s="206"/>
      <c r="J707" s="202"/>
      <c r="K707" s="202"/>
      <c r="L707" s="207"/>
      <c r="M707" s="208"/>
      <c r="N707" s="209"/>
      <c r="O707" s="209"/>
      <c r="P707" s="209"/>
      <c r="Q707" s="209"/>
      <c r="R707" s="209"/>
      <c r="S707" s="209"/>
      <c r="T707" s="210"/>
      <c r="AT707" s="211" t="s">
        <v>208</v>
      </c>
      <c r="AU707" s="211" t="s">
        <v>82</v>
      </c>
      <c r="AV707" s="13" t="s">
        <v>82</v>
      </c>
      <c r="AW707" s="13" t="s">
        <v>34</v>
      </c>
      <c r="AX707" s="13" t="s">
        <v>73</v>
      </c>
      <c r="AY707" s="211" t="s">
        <v>191</v>
      </c>
    </row>
    <row r="708" spans="1:65" s="15" customFormat="1" ht="11.25">
      <c r="B708" s="233"/>
      <c r="C708" s="234"/>
      <c r="D708" s="194" t="s">
        <v>208</v>
      </c>
      <c r="E708" s="235" t="s">
        <v>19</v>
      </c>
      <c r="F708" s="236" t="s">
        <v>570</v>
      </c>
      <c r="G708" s="234"/>
      <c r="H708" s="235" t="s">
        <v>19</v>
      </c>
      <c r="I708" s="237"/>
      <c r="J708" s="234"/>
      <c r="K708" s="234"/>
      <c r="L708" s="238"/>
      <c r="M708" s="239"/>
      <c r="N708" s="240"/>
      <c r="O708" s="240"/>
      <c r="P708" s="240"/>
      <c r="Q708" s="240"/>
      <c r="R708" s="240"/>
      <c r="S708" s="240"/>
      <c r="T708" s="241"/>
      <c r="AT708" s="242" t="s">
        <v>208</v>
      </c>
      <c r="AU708" s="242" t="s">
        <v>82</v>
      </c>
      <c r="AV708" s="15" t="s">
        <v>80</v>
      </c>
      <c r="AW708" s="15" t="s">
        <v>34</v>
      </c>
      <c r="AX708" s="15" t="s">
        <v>73</v>
      </c>
      <c r="AY708" s="242" t="s">
        <v>191</v>
      </c>
    </row>
    <row r="709" spans="1:65" s="13" customFormat="1" ht="11.25">
      <c r="B709" s="201"/>
      <c r="C709" s="202"/>
      <c r="D709" s="194" t="s">
        <v>208</v>
      </c>
      <c r="E709" s="203" t="s">
        <v>19</v>
      </c>
      <c r="F709" s="204" t="s">
        <v>946</v>
      </c>
      <c r="G709" s="202"/>
      <c r="H709" s="205">
        <v>8.5830000000000002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208</v>
      </c>
      <c r="AU709" s="211" t="s">
        <v>82</v>
      </c>
      <c r="AV709" s="13" t="s">
        <v>82</v>
      </c>
      <c r="AW709" s="13" t="s">
        <v>34</v>
      </c>
      <c r="AX709" s="13" t="s">
        <v>73</v>
      </c>
      <c r="AY709" s="211" t="s">
        <v>191</v>
      </c>
    </row>
    <row r="710" spans="1:65" s="13" customFormat="1" ht="11.25">
      <c r="B710" s="201"/>
      <c r="C710" s="202"/>
      <c r="D710" s="194" t="s">
        <v>208</v>
      </c>
      <c r="E710" s="203" t="s">
        <v>19</v>
      </c>
      <c r="F710" s="204" t="s">
        <v>947</v>
      </c>
      <c r="G710" s="202"/>
      <c r="H710" s="205">
        <v>26.82</v>
      </c>
      <c r="I710" s="206"/>
      <c r="J710" s="202"/>
      <c r="K710" s="202"/>
      <c r="L710" s="207"/>
      <c r="M710" s="208"/>
      <c r="N710" s="209"/>
      <c r="O710" s="209"/>
      <c r="P710" s="209"/>
      <c r="Q710" s="209"/>
      <c r="R710" s="209"/>
      <c r="S710" s="209"/>
      <c r="T710" s="210"/>
      <c r="AT710" s="211" t="s">
        <v>208</v>
      </c>
      <c r="AU710" s="211" t="s">
        <v>82</v>
      </c>
      <c r="AV710" s="13" t="s">
        <v>82</v>
      </c>
      <c r="AW710" s="13" t="s">
        <v>34</v>
      </c>
      <c r="AX710" s="13" t="s">
        <v>73</v>
      </c>
      <c r="AY710" s="211" t="s">
        <v>191</v>
      </c>
    </row>
    <row r="711" spans="1:65" s="14" customFormat="1" ht="11.25">
      <c r="B711" s="212"/>
      <c r="C711" s="213"/>
      <c r="D711" s="194" t="s">
        <v>208</v>
      </c>
      <c r="E711" s="214" t="s">
        <v>19</v>
      </c>
      <c r="F711" s="215" t="s">
        <v>238</v>
      </c>
      <c r="G711" s="213"/>
      <c r="H711" s="216">
        <v>74.466000000000008</v>
      </c>
      <c r="I711" s="217"/>
      <c r="J711" s="213"/>
      <c r="K711" s="213"/>
      <c r="L711" s="218"/>
      <c r="M711" s="219"/>
      <c r="N711" s="220"/>
      <c r="O711" s="220"/>
      <c r="P711" s="220"/>
      <c r="Q711" s="220"/>
      <c r="R711" s="220"/>
      <c r="S711" s="220"/>
      <c r="T711" s="221"/>
      <c r="AT711" s="222" t="s">
        <v>208</v>
      </c>
      <c r="AU711" s="222" t="s">
        <v>82</v>
      </c>
      <c r="AV711" s="14" t="s">
        <v>197</v>
      </c>
      <c r="AW711" s="14" t="s">
        <v>34</v>
      </c>
      <c r="AX711" s="14" t="s">
        <v>80</v>
      </c>
      <c r="AY711" s="222" t="s">
        <v>191</v>
      </c>
    </row>
    <row r="712" spans="1:65" s="2" customFormat="1" ht="16.5" customHeight="1">
      <c r="A712" s="37"/>
      <c r="B712" s="38"/>
      <c r="C712" s="181" t="s">
        <v>948</v>
      </c>
      <c r="D712" s="181" t="s">
        <v>193</v>
      </c>
      <c r="E712" s="182" t="s">
        <v>949</v>
      </c>
      <c r="F712" s="183" t="s">
        <v>950</v>
      </c>
      <c r="G712" s="184" t="s">
        <v>202</v>
      </c>
      <c r="H712" s="185">
        <v>13.226000000000001</v>
      </c>
      <c r="I712" s="186"/>
      <c r="J712" s="187">
        <f>ROUND(I712*H712,2)</f>
        <v>0</v>
      </c>
      <c r="K712" s="183" t="s">
        <v>203</v>
      </c>
      <c r="L712" s="42"/>
      <c r="M712" s="188" t="s">
        <v>19</v>
      </c>
      <c r="N712" s="189" t="s">
        <v>44</v>
      </c>
      <c r="O712" s="67"/>
      <c r="P712" s="190">
        <f>O712*H712</f>
        <v>0</v>
      </c>
      <c r="Q712" s="190">
        <v>1.9</v>
      </c>
      <c r="R712" s="190">
        <f>Q712*H712</f>
        <v>25.1294</v>
      </c>
      <c r="S712" s="190">
        <v>0</v>
      </c>
      <c r="T712" s="191">
        <f>S712*H712</f>
        <v>0</v>
      </c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R712" s="192" t="s">
        <v>197</v>
      </c>
      <c r="AT712" s="192" t="s">
        <v>193</v>
      </c>
      <c r="AU712" s="192" t="s">
        <v>82</v>
      </c>
      <c r="AY712" s="20" t="s">
        <v>191</v>
      </c>
      <c r="BE712" s="193">
        <f>IF(N712="základní",J712,0)</f>
        <v>0</v>
      </c>
      <c r="BF712" s="193">
        <f>IF(N712="snížená",J712,0)</f>
        <v>0</v>
      </c>
      <c r="BG712" s="193">
        <f>IF(N712="zákl. přenesená",J712,0)</f>
        <v>0</v>
      </c>
      <c r="BH712" s="193">
        <f>IF(N712="sníž. přenesená",J712,0)</f>
        <v>0</v>
      </c>
      <c r="BI712" s="193">
        <f>IF(N712="nulová",J712,0)</f>
        <v>0</v>
      </c>
      <c r="BJ712" s="20" t="s">
        <v>80</v>
      </c>
      <c r="BK712" s="193">
        <f>ROUND(I712*H712,2)</f>
        <v>0</v>
      </c>
      <c r="BL712" s="20" t="s">
        <v>197</v>
      </c>
      <c r="BM712" s="192" t="s">
        <v>951</v>
      </c>
    </row>
    <row r="713" spans="1:65" s="2" customFormat="1" ht="11.25">
      <c r="A713" s="37"/>
      <c r="B713" s="38"/>
      <c r="C713" s="39"/>
      <c r="D713" s="194" t="s">
        <v>199</v>
      </c>
      <c r="E713" s="39"/>
      <c r="F713" s="195" t="s">
        <v>952</v>
      </c>
      <c r="G713" s="39"/>
      <c r="H713" s="39"/>
      <c r="I713" s="196"/>
      <c r="J713" s="39"/>
      <c r="K713" s="39"/>
      <c r="L713" s="42"/>
      <c r="M713" s="197"/>
      <c r="N713" s="198"/>
      <c r="O713" s="67"/>
      <c r="P713" s="67"/>
      <c r="Q713" s="67"/>
      <c r="R713" s="67"/>
      <c r="S713" s="67"/>
      <c r="T713" s="68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T713" s="20" t="s">
        <v>199</v>
      </c>
      <c r="AU713" s="20" t="s">
        <v>82</v>
      </c>
    </row>
    <row r="714" spans="1:65" s="2" customFormat="1" ht="11.25">
      <c r="A714" s="37"/>
      <c r="B714" s="38"/>
      <c r="C714" s="39"/>
      <c r="D714" s="199" t="s">
        <v>206</v>
      </c>
      <c r="E714" s="39"/>
      <c r="F714" s="200" t="s">
        <v>953</v>
      </c>
      <c r="G714" s="39"/>
      <c r="H714" s="39"/>
      <c r="I714" s="196"/>
      <c r="J714" s="39"/>
      <c r="K714" s="39"/>
      <c r="L714" s="42"/>
      <c r="M714" s="197"/>
      <c r="N714" s="198"/>
      <c r="O714" s="67"/>
      <c r="P714" s="67"/>
      <c r="Q714" s="67"/>
      <c r="R714" s="67"/>
      <c r="S714" s="67"/>
      <c r="T714" s="68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T714" s="20" t="s">
        <v>206</v>
      </c>
      <c r="AU714" s="20" t="s">
        <v>82</v>
      </c>
    </row>
    <row r="715" spans="1:65" s="15" customFormat="1" ht="11.25">
      <c r="B715" s="233"/>
      <c r="C715" s="234"/>
      <c r="D715" s="194" t="s">
        <v>208</v>
      </c>
      <c r="E715" s="235" t="s">
        <v>19</v>
      </c>
      <c r="F715" s="236" t="s">
        <v>354</v>
      </c>
      <c r="G715" s="234"/>
      <c r="H715" s="235" t="s">
        <v>19</v>
      </c>
      <c r="I715" s="237"/>
      <c r="J715" s="234"/>
      <c r="K715" s="234"/>
      <c r="L715" s="238"/>
      <c r="M715" s="239"/>
      <c r="N715" s="240"/>
      <c r="O715" s="240"/>
      <c r="P715" s="240"/>
      <c r="Q715" s="240"/>
      <c r="R715" s="240"/>
      <c r="S715" s="240"/>
      <c r="T715" s="241"/>
      <c r="AT715" s="242" t="s">
        <v>208</v>
      </c>
      <c r="AU715" s="242" t="s">
        <v>82</v>
      </c>
      <c r="AV715" s="15" t="s">
        <v>80</v>
      </c>
      <c r="AW715" s="15" t="s">
        <v>34</v>
      </c>
      <c r="AX715" s="15" t="s">
        <v>73</v>
      </c>
      <c r="AY715" s="242" t="s">
        <v>191</v>
      </c>
    </row>
    <row r="716" spans="1:65" s="13" customFormat="1" ht="11.25">
      <c r="B716" s="201"/>
      <c r="C716" s="202"/>
      <c r="D716" s="194" t="s">
        <v>208</v>
      </c>
      <c r="E716" s="203" t="s">
        <v>19</v>
      </c>
      <c r="F716" s="204" t="s">
        <v>954</v>
      </c>
      <c r="G716" s="202"/>
      <c r="H716" s="205">
        <v>1.298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208</v>
      </c>
      <c r="AU716" s="211" t="s">
        <v>82</v>
      </c>
      <c r="AV716" s="13" t="s">
        <v>82</v>
      </c>
      <c r="AW716" s="13" t="s">
        <v>34</v>
      </c>
      <c r="AX716" s="13" t="s">
        <v>73</v>
      </c>
      <c r="AY716" s="211" t="s">
        <v>191</v>
      </c>
    </row>
    <row r="717" spans="1:65" s="13" customFormat="1" ht="11.25">
      <c r="B717" s="201"/>
      <c r="C717" s="202"/>
      <c r="D717" s="194" t="s">
        <v>208</v>
      </c>
      <c r="E717" s="203" t="s">
        <v>19</v>
      </c>
      <c r="F717" s="204" t="s">
        <v>955</v>
      </c>
      <c r="G717" s="202"/>
      <c r="H717" s="205">
        <v>0.746</v>
      </c>
      <c r="I717" s="206"/>
      <c r="J717" s="202"/>
      <c r="K717" s="202"/>
      <c r="L717" s="207"/>
      <c r="M717" s="208"/>
      <c r="N717" s="209"/>
      <c r="O717" s="209"/>
      <c r="P717" s="209"/>
      <c r="Q717" s="209"/>
      <c r="R717" s="209"/>
      <c r="S717" s="209"/>
      <c r="T717" s="210"/>
      <c r="AT717" s="211" t="s">
        <v>208</v>
      </c>
      <c r="AU717" s="211" t="s">
        <v>82</v>
      </c>
      <c r="AV717" s="13" t="s">
        <v>82</v>
      </c>
      <c r="AW717" s="13" t="s">
        <v>34</v>
      </c>
      <c r="AX717" s="13" t="s">
        <v>73</v>
      </c>
      <c r="AY717" s="211" t="s">
        <v>191</v>
      </c>
    </row>
    <row r="718" spans="1:65" s="13" customFormat="1" ht="11.25">
      <c r="B718" s="201"/>
      <c r="C718" s="202"/>
      <c r="D718" s="194" t="s">
        <v>208</v>
      </c>
      <c r="E718" s="203" t="s">
        <v>19</v>
      </c>
      <c r="F718" s="204" t="s">
        <v>956</v>
      </c>
      <c r="G718" s="202"/>
      <c r="H718" s="205">
        <v>0.57799999999999996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208</v>
      </c>
      <c r="AU718" s="211" t="s">
        <v>82</v>
      </c>
      <c r="AV718" s="13" t="s">
        <v>82</v>
      </c>
      <c r="AW718" s="13" t="s">
        <v>34</v>
      </c>
      <c r="AX718" s="13" t="s">
        <v>73</v>
      </c>
      <c r="AY718" s="211" t="s">
        <v>191</v>
      </c>
    </row>
    <row r="719" spans="1:65" s="13" customFormat="1" ht="11.25">
      <c r="B719" s="201"/>
      <c r="C719" s="202"/>
      <c r="D719" s="194" t="s">
        <v>208</v>
      </c>
      <c r="E719" s="203" t="s">
        <v>19</v>
      </c>
      <c r="F719" s="204" t="s">
        <v>957</v>
      </c>
      <c r="G719" s="202"/>
      <c r="H719" s="205">
        <v>1.321</v>
      </c>
      <c r="I719" s="206"/>
      <c r="J719" s="202"/>
      <c r="K719" s="202"/>
      <c r="L719" s="207"/>
      <c r="M719" s="208"/>
      <c r="N719" s="209"/>
      <c r="O719" s="209"/>
      <c r="P719" s="209"/>
      <c r="Q719" s="209"/>
      <c r="R719" s="209"/>
      <c r="S719" s="209"/>
      <c r="T719" s="210"/>
      <c r="AT719" s="211" t="s">
        <v>208</v>
      </c>
      <c r="AU719" s="211" t="s">
        <v>82</v>
      </c>
      <c r="AV719" s="13" t="s">
        <v>82</v>
      </c>
      <c r="AW719" s="13" t="s">
        <v>34</v>
      </c>
      <c r="AX719" s="13" t="s">
        <v>73</v>
      </c>
      <c r="AY719" s="211" t="s">
        <v>191</v>
      </c>
    </row>
    <row r="720" spans="1:65" s="13" customFormat="1" ht="11.25">
      <c r="B720" s="201"/>
      <c r="C720" s="202"/>
      <c r="D720" s="194" t="s">
        <v>208</v>
      </c>
      <c r="E720" s="203" t="s">
        <v>19</v>
      </c>
      <c r="F720" s="204" t="s">
        <v>958</v>
      </c>
      <c r="G720" s="202"/>
      <c r="H720" s="205">
        <v>1.454</v>
      </c>
      <c r="I720" s="206"/>
      <c r="J720" s="202"/>
      <c r="K720" s="202"/>
      <c r="L720" s="207"/>
      <c r="M720" s="208"/>
      <c r="N720" s="209"/>
      <c r="O720" s="209"/>
      <c r="P720" s="209"/>
      <c r="Q720" s="209"/>
      <c r="R720" s="209"/>
      <c r="S720" s="209"/>
      <c r="T720" s="210"/>
      <c r="AT720" s="211" t="s">
        <v>208</v>
      </c>
      <c r="AU720" s="211" t="s">
        <v>82</v>
      </c>
      <c r="AV720" s="13" t="s">
        <v>82</v>
      </c>
      <c r="AW720" s="13" t="s">
        <v>34</v>
      </c>
      <c r="AX720" s="13" t="s">
        <v>73</v>
      </c>
      <c r="AY720" s="211" t="s">
        <v>191</v>
      </c>
    </row>
    <row r="721" spans="1:65" s="13" customFormat="1" ht="11.25">
      <c r="B721" s="201"/>
      <c r="C721" s="202"/>
      <c r="D721" s="194" t="s">
        <v>208</v>
      </c>
      <c r="E721" s="203" t="s">
        <v>19</v>
      </c>
      <c r="F721" s="204" t="s">
        <v>959</v>
      </c>
      <c r="G721" s="202"/>
      <c r="H721" s="205">
        <v>0.70099999999999996</v>
      </c>
      <c r="I721" s="206"/>
      <c r="J721" s="202"/>
      <c r="K721" s="202"/>
      <c r="L721" s="207"/>
      <c r="M721" s="208"/>
      <c r="N721" s="209"/>
      <c r="O721" s="209"/>
      <c r="P721" s="209"/>
      <c r="Q721" s="209"/>
      <c r="R721" s="209"/>
      <c r="S721" s="209"/>
      <c r="T721" s="210"/>
      <c r="AT721" s="211" t="s">
        <v>208</v>
      </c>
      <c r="AU721" s="211" t="s">
        <v>82</v>
      </c>
      <c r="AV721" s="13" t="s">
        <v>82</v>
      </c>
      <c r="AW721" s="13" t="s">
        <v>34</v>
      </c>
      <c r="AX721" s="13" t="s">
        <v>73</v>
      </c>
      <c r="AY721" s="211" t="s">
        <v>191</v>
      </c>
    </row>
    <row r="722" spans="1:65" s="13" customFormat="1" ht="11.25">
      <c r="B722" s="201"/>
      <c r="C722" s="202"/>
      <c r="D722" s="194" t="s">
        <v>208</v>
      </c>
      <c r="E722" s="203" t="s">
        <v>19</v>
      </c>
      <c r="F722" s="204" t="s">
        <v>960</v>
      </c>
      <c r="G722" s="202"/>
      <c r="H722" s="205">
        <v>0.11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208</v>
      </c>
      <c r="AU722" s="211" t="s">
        <v>82</v>
      </c>
      <c r="AV722" s="13" t="s">
        <v>82</v>
      </c>
      <c r="AW722" s="13" t="s">
        <v>34</v>
      </c>
      <c r="AX722" s="13" t="s">
        <v>73</v>
      </c>
      <c r="AY722" s="211" t="s">
        <v>191</v>
      </c>
    </row>
    <row r="723" spans="1:65" s="13" customFormat="1" ht="11.25">
      <c r="B723" s="201"/>
      <c r="C723" s="202"/>
      <c r="D723" s="194" t="s">
        <v>208</v>
      </c>
      <c r="E723" s="203" t="s">
        <v>19</v>
      </c>
      <c r="F723" s="204" t="s">
        <v>961</v>
      </c>
      <c r="G723" s="202"/>
      <c r="H723" s="205">
        <v>5.1070000000000002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208</v>
      </c>
      <c r="AU723" s="211" t="s">
        <v>82</v>
      </c>
      <c r="AV723" s="13" t="s">
        <v>82</v>
      </c>
      <c r="AW723" s="13" t="s">
        <v>34</v>
      </c>
      <c r="AX723" s="13" t="s">
        <v>73</v>
      </c>
      <c r="AY723" s="211" t="s">
        <v>191</v>
      </c>
    </row>
    <row r="724" spans="1:65" s="13" customFormat="1" ht="11.25">
      <c r="B724" s="201"/>
      <c r="C724" s="202"/>
      <c r="D724" s="194" t="s">
        <v>208</v>
      </c>
      <c r="E724" s="203" t="s">
        <v>19</v>
      </c>
      <c r="F724" s="204" t="s">
        <v>962</v>
      </c>
      <c r="G724" s="202"/>
      <c r="H724" s="205">
        <v>0.26100000000000001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208</v>
      </c>
      <c r="AU724" s="211" t="s">
        <v>82</v>
      </c>
      <c r="AV724" s="13" t="s">
        <v>82</v>
      </c>
      <c r="AW724" s="13" t="s">
        <v>34</v>
      </c>
      <c r="AX724" s="13" t="s">
        <v>73</v>
      </c>
      <c r="AY724" s="211" t="s">
        <v>191</v>
      </c>
    </row>
    <row r="725" spans="1:65" s="13" customFormat="1" ht="11.25">
      <c r="B725" s="201"/>
      <c r="C725" s="202"/>
      <c r="D725" s="194" t="s">
        <v>208</v>
      </c>
      <c r="E725" s="203" t="s">
        <v>19</v>
      </c>
      <c r="F725" s="204" t="s">
        <v>963</v>
      </c>
      <c r="G725" s="202"/>
      <c r="H725" s="205">
        <v>1.65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208</v>
      </c>
      <c r="AU725" s="211" t="s">
        <v>82</v>
      </c>
      <c r="AV725" s="13" t="s">
        <v>82</v>
      </c>
      <c r="AW725" s="13" t="s">
        <v>34</v>
      </c>
      <c r="AX725" s="13" t="s">
        <v>73</v>
      </c>
      <c r="AY725" s="211" t="s">
        <v>191</v>
      </c>
    </row>
    <row r="726" spans="1:65" s="14" customFormat="1" ht="11.25">
      <c r="B726" s="212"/>
      <c r="C726" s="213"/>
      <c r="D726" s="194" t="s">
        <v>208</v>
      </c>
      <c r="E726" s="214" t="s">
        <v>19</v>
      </c>
      <c r="F726" s="215" t="s">
        <v>238</v>
      </c>
      <c r="G726" s="213"/>
      <c r="H726" s="216">
        <v>13.225999999999999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208</v>
      </c>
      <c r="AU726" s="222" t="s">
        <v>82</v>
      </c>
      <c r="AV726" s="14" t="s">
        <v>197</v>
      </c>
      <c r="AW726" s="14" t="s">
        <v>34</v>
      </c>
      <c r="AX726" s="14" t="s">
        <v>80</v>
      </c>
      <c r="AY726" s="222" t="s">
        <v>191</v>
      </c>
    </row>
    <row r="727" spans="1:65" s="2" customFormat="1" ht="16.5" customHeight="1">
      <c r="A727" s="37"/>
      <c r="B727" s="38"/>
      <c r="C727" s="181" t="s">
        <v>964</v>
      </c>
      <c r="D727" s="181" t="s">
        <v>193</v>
      </c>
      <c r="E727" s="182" t="s">
        <v>965</v>
      </c>
      <c r="F727" s="183" t="s">
        <v>966</v>
      </c>
      <c r="G727" s="184" t="s">
        <v>282</v>
      </c>
      <c r="H727" s="185">
        <v>12.85</v>
      </c>
      <c r="I727" s="186"/>
      <c r="J727" s="187">
        <f>ROUND(I727*H727,2)</f>
        <v>0</v>
      </c>
      <c r="K727" s="183" t="s">
        <v>203</v>
      </c>
      <c r="L727" s="42"/>
      <c r="M727" s="188" t="s">
        <v>19</v>
      </c>
      <c r="N727" s="189" t="s">
        <v>44</v>
      </c>
      <c r="O727" s="67"/>
      <c r="P727" s="190">
        <f>O727*H727</f>
        <v>0</v>
      </c>
      <c r="Q727" s="190">
        <v>0.64300000000000002</v>
      </c>
      <c r="R727" s="190">
        <f>Q727*H727</f>
        <v>8.2625499999999992</v>
      </c>
      <c r="S727" s="190">
        <v>0</v>
      </c>
      <c r="T727" s="191">
        <f>S727*H727</f>
        <v>0</v>
      </c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R727" s="192" t="s">
        <v>197</v>
      </c>
      <c r="AT727" s="192" t="s">
        <v>193</v>
      </c>
      <c r="AU727" s="192" t="s">
        <v>82</v>
      </c>
      <c r="AY727" s="20" t="s">
        <v>191</v>
      </c>
      <c r="BE727" s="193">
        <f>IF(N727="základní",J727,0)</f>
        <v>0</v>
      </c>
      <c r="BF727" s="193">
        <f>IF(N727="snížená",J727,0)</f>
        <v>0</v>
      </c>
      <c r="BG727" s="193">
        <f>IF(N727="zákl. přenesená",J727,0)</f>
        <v>0</v>
      </c>
      <c r="BH727" s="193">
        <f>IF(N727="sníž. přenesená",J727,0)</f>
        <v>0</v>
      </c>
      <c r="BI727" s="193">
        <f>IF(N727="nulová",J727,0)</f>
        <v>0</v>
      </c>
      <c r="BJ727" s="20" t="s">
        <v>80</v>
      </c>
      <c r="BK727" s="193">
        <f>ROUND(I727*H727,2)</f>
        <v>0</v>
      </c>
      <c r="BL727" s="20" t="s">
        <v>197</v>
      </c>
      <c r="BM727" s="192" t="s">
        <v>967</v>
      </c>
    </row>
    <row r="728" spans="1:65" s="2" customFormat="1" ht="11.25">
      <c r="A728" s="37"/>
      <c r="B728" s="38"/>
      <c r="C728" s="39"/>
      <c r="D728" s="194" t="s">
        <v>199</v>
      </c>
      <c r="E728" s="39"/>
      <c r="F728" s="195" t="s">
        <v>968</v>
      </c>
      <c r="G728" s="39"/>
      <c r="H728" s="39"/>
      <c r="I728" s="196"/>
      <c r="J728" s="39"/>
      <c r="K728" s="39"/>
      <c r="L728" s="42"/>
      <c r="M728" s="197"/>
      <c r="N728" s="198"/>
      <c r="O728" s="67"/>
      <c r="P728" s="67"/>
      <c r="Q728" s="67"/>
      <c r="R728" s="67"/>
      <c r="S728" s="67"/>
      <c r="T728" s="68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T728" s="20" t="s">
        <v>199</v>
      </c>
      <c r="AU728" s="20" t="s">
        <v>82</v>
      </c>
    </row>
    <row r="729" spans="1:65" s="2" customFormat="1" ht="11.25">
      <c r="A729" s="37"/>
      <c r="B729" s="38"/>
      <c r="C729" s="39"/>
      <c r="D729" s="199" t="s">
        <v>206</v>
      </c>
      <c r="E729" s="39"/>
      <c r="F729" s="200" t="s">
        <v>969</v>
      </c>
      <c r="G729" s="39"/>
      <c r="H729" s="39"/>
      <c r="I729" s="196"/>
      <c r="J729" s="39"/>
      <c r="K729" s="39"/>
      <c r="L729" s="42"/>
      <c r="M729" s="197"/>
      <c r="N729" s="198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206</v>
      </c>
      <c r="AU729" s="20" t="s">
        <v>82</v>
      </c>
    </row>
    <row r="730" spans="1:65" s="13" customFormat="1" ht="11.25">
      <c r="B730" s="201"/>
      <c r="C730" s="202"/>
      <c r="D730" s="194" t="s">
        <v>208</v>
      </c>
      <c r="E730" s="203" t="s">
        <v>19</v>
      </c>
      <c r="F730" s="204" t="s">
        <v>970</v>
      </c>
      <c r="G730" s="202"/>
      <c r="H730" s="205">
        <v>12.85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208</v>
      </c>
      <c r="AU730" s="211" t="s">
        <v>82</v>
      </c>
      <c r="AV730" s="13" t="s">
        <v>82</v>
      </c>
      <c r="AW730" s="13" t="s">
        <v>34</v>
      </c>
      <c r="AX730" s="13" t="s">
        <v>80</v>
      </c>
      <c r="AY730" s="211" t="s">
        <v>191</v>
      </c>
    </row>
    <row r="731" spans="1:65" s="2" customFormat="1" ht="16.5" customHeight="1">
      <c r="A731" s="37"/>
      <c r="B731" s="38"/>
      <c r="C731" s="181" t="s">
        <v>971</v>
      </c>
      <c r="D731" s="181" t="s">
        <v>193</v>
      </c>
      <c r="E731" s="182" t="s">
        <v>972</v>
      </c>
      <c r="F731" s="183" t="s">
        <v>973</v>
      </c>
      <c r="G731" s="184" t="s">
        <v>301</v>
      </c>
      <c r="H731" s="185">
        <v>25.7</v>
      </c>
      <c r="I731" s="186"/>
      <c r="J731" s="187">
        <f>ROUND(I731*H731,2)</f>
        <v>0</v>
      </c>
      <c r="K731" s="183" t="s">
        <v>203</v>
      </c>
      <c r="L731" s="42"/>
      <c r="M731" s="188" t="s">
        <v>19</v>
      </c>
      <c r="N731" s="189" t="s">
        <v>44</v>
      </c>
      <c r="O731" s="67"/>
      <c r="P731" s="190">
        <f>O731*H731</f>
        <v>0</v>
      </c>
      <c r="Q731" s="190">
        <v>0.19663</v>
      </c>
      <c r="R731" s="190">
        <f>Q731*H731</f>
        <v>5.0533909999999995</v>
      </c>
      <c r="S731" s="190">
        <v>0</v>
      </c>
      <c r="T731" s="191">
        <f>S731*H731</f>
        <v>0</v>
      </c>
      <c r="U731" s="37"/>
      <c r="V731" s="37"/>
      <c r="W731" s="37"/>
      <c r="X731" s="37"/>
      <c r="Y731" s="37"/>
      <c r="Z731" s="37"/>
      <c r="AA731" s="37"/>
      <c r="AB731" s="37"/>
      <c r="AC731" s="37"/>
      <c r="AD731" s="37"/>
      <c r="AE731" s="37"/>
      <c r="AR731" s="192" t="s">
        <v>197</v>
      </c>
      <c r="AT731" s="192" t="s">
        <v>193</v>
      </c>
      <c r="AU731" s="192" t="s">
        <v>82</v>
      </c>
      <c r="AY731" s="20" t="s">
        <v>191</v>
      </c>
      <c r="BE731" s="193">
        <f>IF(N731="základní",J731,0)</f>
        <v>0</v>
      </c>
      <c r="BF731" s="193">
        <f>IF(N731="snížená",J731,0)</f>
        <v>0</v>
      </c>
      <c r="BG731" s="193">
        <f>IF(N731="zákl. přenesená",J731,0)</f>
        <v>0</v>
      </c>
      <c r="BH731" s="193">
        <f>IF(N731="sníž. přenesená",J731,0)</f>
        <v>0</v>
      </c>
      <c r="BI731" s="193">
        <f>IF(N731="nulová",J731,0)</f>
        <v>0</v>
      </c>
      <c r="BJ731" s="20" t="s">
        <v>80</v>
      </c>
      <c r="BK731" s="193">
        <f>ROUND(I731*H731,2)</f>
        <v>0</v>
      </c>
      <c r="BL731" s="20" t="s">
        <v>197</v>
      </c>
      <c r="BM731" s="192" t="s">
        <v>974</v>
      </c>
    </row>
    <row r="732" spans="1:65" s="2" customFormat="1" ht="19.5">
      <c r="A732" s="37"/>
      <c r="B732" s="38"/>
      <c r="C732" s="39"/>
      <c r="D732" s="194" t="s">
        <v>199</v>
      </c>
      <c r="E732" s="39"/>
      <c r="F732" s="195" t="s">
        <v>975</v>
      </c>
      <c r="G732" s="39"/>
      <c r="H732" s="39"/>
      <c r="I732" s="196"/>
      <c r="J732" s="39"/>
      <c r="K732" s="39"/>
      <c r="L732" s="42"/>
      <c r="M732" s="197"/>
      <c r="N732" s="198"/>
      <c r="O732" s="67"/>
      <c r="P732" s="67"/>
      <c r="Q732" s="67"/>
      <c r="R732" s="67"/>
      <c r="S732" s="67"/>
      <c r="T732" s="68"/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T732" s="20" t="s">
        <v>199</v>
      </c>
      <c r="AU732" s="20" t="s">
        <v>82</v>
      </c>
    </row>
    <row r="733" spans="1:65" s="2" customFormat="1" ht="11.25">
      <c r="A733" s="37"/>
      <c r="B733" s="38"/>
      <c r="C733" s="39"/>
      <c r="D733" s="199" t="s">
        <v>206</v>
      </c>
      <c r="E733" s="39"/>
      <c r="F733" s="200" t="s">
        <v>976</v>
      </c>
      <c r="G733" s="39"/>
      <c r="H733" s="39"/>
      <c r="I733" s="196"/>
      <c r="J733" s="39"/>
      <c r="K733" s="39"/>
      <c r="L733" s="42"/>
      <c r="M733" s="197"/>
      <c r="N733" s="198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206</v>
      </c>
      <c r="AU733" s="20" t="s">
        <v>82</v>
      </c>
    </row>
    <row r="734" spans="1:65" s="13" customFormat="1" ht="11.25">
      <c r="B734" s="201"/>
      <c r="C734" s="202"/>
      <c r="D734" s="194" t="s">
        <v>208</v>
      </c>
      <c r="E734" s="203" t="s">
        <v>19</v>
      </c>
      <c r="F734" s="204" t="s">
        <v>977</v>
      </c>
      <c r="G734" s="202"/>
      <c r="H734" s="205">
        <v>25.7</v>
      </c>
      <c r="I734" s="206"/>
      <c r="J734" s="202"/>
      <c r="K734" s="202"/>
      <c r="L734" s="207"/>
      <c r="M734" s="208"/>
      <c r="N734" s="209"/>
      <c r="O734" s="209"/>
      <c r="P734" s="209"/>
      <c r="Q734" s="209"/>
      <c r="R734" s="209"/>
      <c r="S734" s="209"/>
      <c r="T734" s="210"/>
      <c r="AT734" s="211" t="s">
        <v>208</v>
      </c>
      <c r="AU734" s="211" t="s">
        <v>82</v>
      </c>
      <c r="AV734" s="13" t="s">
        <v>82</v>
      </c>
      <c r="AW734" s="13" t="s">
        <v>34</v>
      </c>
      <c r="AX734" s="13" t="s">
        <v>80</v>
      </c>
      <c r="AY734" s="211" t="s">
        <v>191</v>
      </c>
    </row>
    <row r="735" spans="1:65" s="12" customFormat="1" ht="22.9" customHeight="1">
      <c r="B735" s="165"/>
      <c r="C735" s="166"/>
      <c r="D735" s="167" t="s">
        <v>72</v>
      </c>
      <c r="E735" s="179" t="s">
        <v>239</v>
      </c>
      <c r="F735" s="179" t="s">
        <v>978</v>
      </c>
      <c r="G735" s="166"/>
      <c r="H735" s="166"/>
      <c r="I735" s="169"/>
      <c r="J735" s="180">
        <f>BK735</f>
        <v>0</v>
      </c>
      <c r="K735" s="166"/>
      <c r="L735" s="171"/>
      <c r="M735" s="172"/>
      <c r="N735" s="173"/>
      <c r="O735" s="173"/>
      <c r="P735" s="174">
        <f>SUM(P736:P737)</f>
        <v>0</v>
      </c>
      <c r="Q735" s="173"/>
      <c r="R735" s="174">
        <f>SUM(R736:R737)</f>
        <v>0</v>
      </c>
      <c r="S735" s="173"/>
      <c r="T735" s="175">
        <f>SUM(T736:T737)</f>
        <v>0</v>
      </c>
      <c r="AR735" s="176" t="s">
        <v>80</v>
      </c>
      <c r="AT735" s="177" t="s">
        <v>72</v>
      </c>
      <c r="AU735" s="177" t="s">
        <v>80</v>
      </c>
      <c r="AY735" s="176" t="s">
        <v>191</v>
      </c>
      <c r="BK735" s="178">
        <f>SUM(BK736:BK737)</f>
        <v>0</v>
      </c>
    </row>
    <row r="736" spans="1:65" s="2" customFormat="1" ht="16.5" customHeight="1">
      <c r="A736" s="37"/>
      <c r="B736" s="38"/>
      <c r="C736" s="181" t="s">
        <v>979</v>
      </c>
      <c r="D736" s="181" t="s">
        <v>193</v>
      </c>
      <c r="E736" s="182" t="s">
        <v>980</v>
      </c>
      <c r="F736" s="183" t="s">
        <v>981</v>
      </c>
      <c r="G736" s="184" t="s">
        <v>301</v>
      </c>
      <c r="H736" s="185">
        <v>130</v>
      </c>
      <c r="I736" s="186"/>
      <c r="J736" s="187">
        <f>ROUND(I736*H736,2)</f>
        <v>0</v>
      </c>
      <c r="K736" s="183" t="s">
        <v>19</v>
      </c>
      <c r="L736" s="42"/>
      <c r="M736" s="188" t="s">
        <v>19</v>
      </c>
      <c r="N736" s="189" t="s">
        <v>44</v>
      </c>
      <c r="O736" s="67"/>
      <c r="P736" s="190">
        <f>O736*H736</f>
        <v>0</v>
      </c>
      <c r="Q736" s="190">
        <v>0</v>
      </c>
      <c r="R736" s="190">
        <f>Q736*H736</f>
        <v>0</v>
      </c>
      <c r="S736" s="190">
        <v>0</v>
      </c>
      <c r="T736" s="191">
        <f>S736*H736</f>
        <v>0</v>
      </c>
      <c r="U736" s="37"/>
      <c r="V736" s="37"/>
      <c r="W736" s="37"/>
      <c r="X736" s="37"/>
      <c r="Y736" s="37"/>
      <c r="Z736" s="37"/>
      <c r="AA736" s="37"/>
      <c r="AB736" s="37"/>
      <c r="AC736" s="37"/>
      <c r="AD736" s="37"/>
      <c r="AE736" s="37"/>
      <c r="AR736" s="192" t="s">
        <v>197</v>
      </c>
      <c r="AT736" s="192" t="s">
        <v>193</v>
      </c>
      <c r="AU736" s="192" t="s">
        <v>82</v>
      </c>
      <c r="AY736" s="20" t="s">
        <v>191</v>
      </c>
      <c r="BE736" s="193">
        <f>IF(N736="základní",J736,0)</f>
        <v>0</v>
      </c>
      <c r="BF736" s="193">
        <f>IF(N736="snížená",J736,0)</f>
        <v>0</v>
      </c>
      <c r="BG736" s="193">
        <f>IF(N736="zákl. přenesená",J736,0)</f>
        <v>0</v>
      </c>
      <c r="BH736" s="193">
        <f>IF(N736="sníž. přenesená",J736,0)</f>
        <v>0</v>
      </c>
      <c r="BI736" s="193">
        <f>IF(N736="nulová",J736,0)</f>
        <v>0</v>
      </c>
      <c r="BJ736" s="20" t="s">
        <v>80</v>
      </c>
      <c r="BK736" s="193">
        <f>ROUND(I736*H736,2)</f>
        <v>0</v>
      </c>
      <c r="BL736" s="20" t="s">
        <v>197</v>
      </c>
      <c r="BM736" s="192" t="s">
        <v>982</v>
      </c>
    </row>
    <row r="737" spans="1:65" s="2" customFormat="1" ht="11.25">
      <c r="A737" s="37"/>
      <c r="B737" s="38"/>
      <c r="C737" s="39"/>
      <c r="D737" s="194" t="s">
        <v>199</v>
      </c>
      <c r="E737" s="39"/>
      <c r="F737" s="195" t="s">
        <v>983</v>
      </c>
      <c r="G737" s="39"/>
      <c r="H737" s="39"/>
      <c r="I737" s="196"/>
      <c r="J737" s="39"/>
      <c r="K737" s="39"/>
      <c r="L737" s="42"/>
      <c r="M737" s="197"/>
      <c r="N737" s="198"/>
      <c r="O737" s="67"/>
      <c r="P737" s="67"/>
      <c r="Q737" s="67"/>
      <c r="R737" s="67"/>
      <c r="S737" s="67"/>
      <c r="T737" s="68"/>
      <c r="U737" s="37"/>
      <c r="V737" s="37"/>
      <c r="W737" s="37"/>
      <c r="X737" s="37"/>
      <c r="Y737" s="37"/>
      <c r="Z737" s="37"/>
      <c r="AA737" s="37"/>
      <c r="AB737" s="37"/>
      <c r="AC737" s="37"/>
      <c r="AD737" s="37"/>
      <c r="AE737" s="37"/>
      <c r="AT737" s="20" t="s">
        <v>199</v>
      </c>
      <c r="AU737" s="20" t="s">
        <v>82</v>
      </c>
    </row>
    <row r="738" spans="1:65" s="12" customFormat="1" ht="22.9" customHeight="1">
      <c r="B738" s="165"/>
      <c r="C738" s="166"/>
      <c r="D738" s="167" t="s">
        <v>72</v>
      </c>
      <c r="E738" s="179" t="s">
        <v>246</v>
      </c>
      <c r="F738" s="179" t="s">
        <v>984</v>
      </c>
      <c r="G738" s="166"/>
      <c r="H738" s="166"/>
      <c r="I738" s="169"/>
      <c r="J738" s="180">
        <f>BK738</f>
        <v>0</v>
      </c>
      <c r="K738" s="166"/>
      <c r="L738" s="171"/>
      <c r="M738" s="172"/>
      <c r="N738" s="173"/>
      <c r="O738" s="173"/>
      <c r="P738" s="174">
        <f>SUM(P739:P1018)</f>
        <v>0</v>
      </c>
      <c r="Q738" s="173"/>
      <c r="R738" s="174">
        <f>SUM(R739:R1018)</f>
        <v>27.380524899999998</v>
      </c>
      <c r="S738" s="173"/>
      <c r="T738" s="175">
        <f>SUM(T739:T1018)</f>
        <v>1406.9155300000007</v>
      </c>
      <c r="AR738" s="176" t="s">
        <v>80</v>
      </c>
      <c r="AT738" s="177" t="s">
        <v>72</v>
      </c>
      <c r="AU738" s="177" t="s">
        <v>80</v>
      </c>
      <c r="AY738" s="176" t="s">
        <v>191</v>
      </c>
      <c r="BK738" s="178">
        <f>SUM(BK739:BK1018)</f>
        <v>0</v>
      </c>
    </row>
    <row r="739" spans="1:65" s="2" customFormat="1" ht="16.5" customHeight="1">
      <c r="A739" s="37"/>
      <c r="B739" s="38"/>
      <c r="C739" s="181" t="s">
        <v>985</v>
      </c>
      <c r="D739" s="181" t="s">
        <v>193</v>
      </c>
      <c r="E739" s="182" t="s">
        <v>986</v>
      </c>
      <c r="F739" s="183" t="s">
        <v>987</v>
      </c>
      <c r="G739" s="184" t="s">
        <v>196</v>
      </c>
      <c r="H739" s="185">
        <v>60</v>
      </c>
      <c r="I739" s="186"/>
      <c r="J739" s="187">
        <f>ROUND(I739*H739,2)</f>
        <v>0</v>
      </c>
      <c r="K739" s="183" t="s">
        <v>19</v>
      </c>
      <c r="L739" s="42"/>
      <c r="M739" s="188" t="s">
        <v>19</v>
      </c>
      <c r="N739" s="189" t="s">
        <v>44</v>
      </c>
      <c r="O739" s="67"/>
      <c r="P739" s="190">
        <f>O739*H739</f>
        <v>0</v>
      </c>
      <c r="Q739" s="190">
        <v>0</v>
      </c>
      <c r="R739" s="190">
        <f>Q739*H739</f>
        <v>0</v>
      </c>
      <c r="S739" s="190">
        <v>0</v>
      </c>
      <c r="T739" s="191">
        <f>S739*H739</f>
        <v>0</v>
      </c>
      <c r="U739" s="37"/>
      <c r="V739" s="37"/>
      <c r="W739" s="37"/>
      <c r="X739" s="37"/>
      <c r="Y739" s="37"/>
      <c r="Z739" s="37"/>
      <c r="AA739" s="37"/>
      <c r="AB739" s="37"/>
      <c r="AC739" s="37"/>
      <c r="AD739" s="37"/>
      <c r="AE739" s="37"/>
      <c r="AR739" s="192" t="s">
        <v>197</v>
      </c>
      <c r="AT739" s="192" t="s">
        <v>193</v>
      </c>
      <c r="AU739" s="192" t="s">
        <v>82</v>
      </c>
      <c r="AY739" s="20" t="s">
        <v>191</v>
      </c>
      <c r="BE739" s="193">
        <f>IF(N739="základní",J739,0)</f>
        <v>0</v>
      </c>
      <c r="BF739" s="193">
        <f>IF(N739="snížená",J739,0)</f>
        <v>0</v>
      </c>
      <c r="BG739" s="193">
        <f>IF(N739="zákl. přenesená",J739,0)</f>
        <v>0</v>
      </c>
      <c r="BH739" s="193">
        <f>IF(N739="sníž. přenesená",J739,0)</f>
        <v>0</v>
      </c>
      <c r="BI739" s="193">
        <f>IF(N739="nulová",J739,0)</f>
        <v>0</v>
      </c>
      <c r="BJ739" s="20" t="s">
        <v>80</v>
      </c>
      <c r="BK739" s="193">
        <f>ROUND(I739*H739,2)</f>
        <v>0</v>
      </c>
      <c r="BL739" s="20" t="s">
        <v>197</v>
      </c>
      <c r="BM739" s="192" t="s">
        <v>988</v>
      </c>
    </row>
    <row r="740" spans="1:65" s="2" customFormat="1" ht="19.5">
      <c r="A740" s="37"/>
      <c r="B740" s="38"/>
      <c r="C740" s="39"/>
      <c r="D740" s="194" t="s">
        <v>199</v>
      </c>
      <c r="E740" s="39"/>
      <c r="F740" s="195" t="s">
        <v>989</v>
      </c>
      <c r="G740" s="39"/>
      <c r="H740" s="39"/>
      <c r="I740" s="196"/>
      <c r="J740" s="39"/>
      <c r="K740" s="39"/>
      <c r="L740" s="42"/>
      <c r="M740" s="197"/>
      <c r="N740" s="198"/>
      <c r="O740" s="67"/>
      <c r="P740" s="67"/>
      <c r="Q740" s="67"/>
      <c r="R740" s="67"/>
      <c r="S740" s="67"/>
      <c r="T740" s="68"/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T740" s="20" t="s">
        <v>199</v>
      </c>
      <c r="AU740" s="20" t="s">
        <v>82</v>
      </c>
    </row>
    <row r="741" spans="1:65" s="2" customFormat="1" ht="16.5" customHeight="1">
      <c r="A741" s="37"/>
      <c r="B741" s="38"/>
      <c r="C741" s="181" t="s">
        <v>990</v>
      </c>
      <c r="D741" s="181" t="s">
        <v>193</v>
      </c>
      <c r="E741" s="182" t="s">
        <v>991</v>
      </c>
      <c r="F741" s="183" t="s">
        <v>992</v>
      </c>
      <c r="G741" s="184" t="s">
        <v>282</v>
      </c>
      <c r="H741" s="185">
        <v>10.276</v>
      </c>
      <c r="I741" s="186"/>
      <c r="J741" s="187">
        <f>ROUND(I741*H741,2)</f>
        <v>0</v>
      </c>
      <c r="K741" s="183" t="s">
        <v>203</v>
      </c>
      <c r="L741" s="42"/>
      <c r="M741" s="188" t="s">
        <v>19</v>
      </c>
      <c r="N741" s="189" t="s">
        <v>44</v>
      </c>
      <c r="O741" s="67"/>
      <c r="P741" s="190">
        <f>O741*H741</f>
        <v>0</v>
      </c>
      <c r="Q741" s="190">
        <v>2.9E-4</v>
      </c>
      <c r="R741" s="190">
        <f>Q741*H741</f>
        <v>2.9800399999999998E-3</v>
      </c>
      <c r="S741" s="190">
        <v>0</v>
      </c>
      <c r="T741" s="191">
        <f>S741*H741</f>
        <v>0</v>
      </c>
      <c r="U741" s="37"/>
      <c r="V741" s="37"/>
      <c r="W741" s="37"/>
      <c r="X741" s="37"/>
      <c r="Y741" s="37"/>
      <c r="Z741" s="37"/>
      <c r="AA741" s="37"/>
      <c r="AB741" s="37"/>
      <c r="AC741" s="37"/>
      <c r="AD741" s="37"/>
      <c r="AE741" s="37"/>
      <c r="AR741" s="192" t="s">
        <v>197</v>
      </c>
      <c r="AT741" s="192" t="s">
        <v>193</v>
      </c>
      <c r="AU741" s="192" t="s">
        <v>82</v>
      </c>
      <c r="AY741" s="20" t="s">
        <v>191</v>
      </c>
      <c r="BE741" s="193">
        <f>IF(N741="základní",J741,0)</f>
        <v>0</v>
      </c>
      <c r="BF741" s="193">
        <f>IF(N741="snížená",J741,0)</f>
        <v>0</v>
      </c>
      <c r="BG741" s="193">
        <f>IF(N741="zákl. přenesená",J741,0)</f>
        <v>0</v>
      </c>
      <c r="BH741" s="193">
        <f>IF(N741="sníž. přenesená",J741,0)</f>
        <v>0</v>
      </c>
      <c r="BI741" s="193">
        <f>IF(N741="nulová",J741,0)</f>
        <v>0</v>
      </c>
      <c r="BJ741" s="20" t="s">
        <v>80</v>
      </c>
      <c r="BK741" s="193">
        <f>ROUND(I741*H741,2)</f>
        <v>0</v>
      </c>
      <c r="BL741" s="20" t="s">
        <v>197</v>
      </c>
      <c r="BM741" s="192" t="s">
        <v>993</v>
      </c>
    </row>
    <row r="742" spans="1:65" s="2" customFormat="1" ht="11.25">
      <c r="A742" s="37"/>
      <c r="B742" s="38"/>
      <c r="C742" s="39"/>
      <c r="D742" s="194" t="s">
        <v>199</v>
      </c>
      <c r="E742" s="39"/>
      <c r="F742" s="195" t="s">
        <v>994</v>
      </c>
      <c r="G742" s="39"/>
      <c r="H742" s="39"/>
      <c r="I742" s="196"/>
      <c r="J742" s="39"/>
      <c r="K742" s="39"/>
      <c r="L742" s="42"/>
      <c r="M742" s="197"/>
      <c r="N742" s="198"/>
      <c r="O742" s="67"/>
      <c r="P742" s="67"/>
      <c r="Q742" s="67"/>
      <c r="R742" s="67"/>
      <c r="S742" s="67"/>
      <c r="T742" s="68"/>
      <c r="U742" s="37"/>
      <c r="V742" s="37"/>
      <c r="W742" s="37"/>
      <c r="X742" s="37"/>
      <c r="Y742" s="37"/>
      <c r="Z742" s="37"/>
      <c r="AA742" s="37"/>
      <c r="AB742" s="37"/>
      <c r="AC742" s="37"/>
      <c r="AD742" s="37"/>
      <c r="AE742" s="37"/>
      <c r="AT742" s="20" t="s">
        <v>199</v>
      </c>
      <c r="AU742" s="20" t="s">
        <v>82</v>
      </c>
    </row>
    <row r="743" spans="1:65" s="2" customFormat="1" ht="11.25">
      <c r="A743" s="37"/>
      <c r="B743" s="38"/>
      <c r="C743" s="39"/>
      <c r="D743" s="199" t="s">
        <v>206</v>
      </c>
      <c r="E743" s="39"/>
      <c r="F743" s="200" t="s">
        <v>995</v>
      </c>
      <c r="G743" s="39"/>
      <c r="H743" s="39"/>
      <c r="I743" s="196"/>
      <c r="J743" s="39"/>
      <c r="K743" s="39"/>
      <c r="L743" s="42"/>
      <c r="M743" s="197"/>
      <c r="N743" s="198"/>
      <c r="O743" s="67"/>
      <c r="P743" s="67"/>
      <c r="Q743" s="67"/>
      <c r="R743" s="67"/>
      <c r="S743" s="67"/>
      <c r="T743" s="68"/>
      <c r="U743" s="37"/>
      <c r="V743" s="37"/>
      <c r="W743" s="37"/>
      <c r="X743" s="37"/>
      <c r="Y743" s="37"/>
      <c r="Z743" s="37"/>
      <c r="AA743" s="37"/>
      <c r="AB743" s="37"/>
      <c r="AC743" s="37"/>
      <c r="AD743" s="37"/>
      <c r="AE743" s="37"/>
      <c r="AT743" s="20" t="s">
        <v>206</v>
      </c>
      <c r="AU743" s="20" t="s">
        <v>82</v>
      </c>
    </row>
    <row r="744" spans="1:65" s="13" customFormat="1" ht="11.25">
      <c r="B744" s="201"/>
      <c r="C744" s="202"/>
      <c r="D744" s="194" t="s">
        <v>208</v>
      </c>
      <c r="E744" s="203" t="s">
        <v>19</v>
      </c>
      <c r="F744" s="204" t="s">
        <v>996</v>
      </c>
      <c r="G744" s="202"/>
      <c r="H744" s="205">
        <v>10.276</v>
      </c>
      <c r="I744" s="206"/>
      <c r="J744" s="202"/>
      <c r="K744" s="202"/>
      <c r="L744" s="207"/>
      <c r="M744" s="208"/>
      <c r="N744" s="209"/>
      <c r="O744" s="209"/>
      <c r="P744" s="209"/>
      <c r="Q744" s="209"/>
      <c r="R744" s="209"/>
      <c r="S744" s="209"/>
      <c r="T744" s="210"/>
      <c r="AT744" s="211" t="s">
        <v>208</v>
      </c>
      <c r="AU744" s="211" t="s">
        <v>82</v>
      </c>
      <c r="AV744" s="13" t="s">
        <v>82</v>
      </c>
      <c r="AW744" s="13" t="s">
        <v>34</v>
      </c>
      <c r="AX744" s="13" t="s">
        <v>80</v>
      </c>
      <c r="AY744" s="211" t="s">
        <v>191</v>
      </c>
    </row>
    <row r="745" spans="1:65" s="2" customFormat="1" ht="16.5" customHeight="1">
      <c r="A745" s="37"/>
      <c r="B745" s="38"/>
      <c r="C745" s="181" t="s">
        <v>997</v>
      </c>
      <c r="D745" s="181" t="s">
        <v>193</v>
      </c>
      <c r="E745" s="182" t="s">
        <v>998</v>
      </c>
      <c r="F745" s="183" t="s">
        <v>999</v>
      </c>
      <c r="G745" s="184" t="s">
        <v>196</v>
      </c>
      <c r="H745" s="185">
        <v>5</v>
      </c>
      <c r="I745" s="186"/>
      <c r="J745" s="187">
        <f>ROUND(I745*H745,2)</f>
        <v>0</v>
      </c>
      <c r="K745" s="183" t="s">
        <v>203</v>
      </c>
      <c r="L745" s="42"/>
      <c r="M745" s="188" t="s">
        <v>19</v>
      </c>
      <c r="N745" s="189" t="s">
        <v>44</v>
      </c>
      <c r="O745" s="67"/>
      <c r="P745" s="190">
        <f>O745*H745</f>
        <v>0</v>
      </c>
      <c r="Q745" s="190">
        <v>1.8000000000000001E-4</v>
      </c>
      <c r="R745" s="190">
        <f>Q745*H745</f>
        <v>9.0000000000000008E-4</v>
      </c>
      <c r="S745" s="190">
        <v>0</v>
      </c>
      <c r="T745" s="191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2" t="s">
        <v>197</v>
      </c>
      <c r="AT745" s="192" t="s">
        <v>193</v>
      </c>
      <c r="AU745" s="192" t="s">
        <v>82</v>
      </c>
      <c r="AY745" s="20" t="s">
        <v>191</v>
      </c>
      <c r="BE745" s="193">
        <f>IF(N745="základní",J745,0)</f>
        <v>0</v>
      </c>
      <c r="BF745" s="193">
        <f>IF(N745="snížená",J745,0)</f>
        <v>0</v>
      </c>
      <c r="BG745" s="193">
        <f>IF(N745="zákl. přenesená",J745,0)</f>
        <v>0</v>
      </c>
      <c r="BH745" s="193">
        <f>IF(N745="sníž. přenesená",J745,0)</f>
        <v>0</v>
      </c>
      <c r="BI745" s="193">
        <f>IF(N745="nulová",J745,0)</f>
        <v>0</v>
      </c>
      <c r="BJ745" s="20" t="s">
        <v>80</v>
      </c>
      <c r="BK745" s="193">
        <f>ROUND(I745*H745,2)</f>
        <v>0</v>
      </c>
      <c r="BL745" s="20" t="s">
        <v>197</v>
      </c>
      <c r="BM745" s="192" t="s">
        <v>1000</v>
      </c>
    </row>
    <row r="746" spans="1:65" s="2" customFormat="1" ht="11.25">
      <c r="A746" s="37"/>
      <c r="B746" s="38"/>
      <c r="C746" s="39"/>
      <c r="D746" s="194" t="s">
        <v>199</v>
      </c>
      <c r="E746" s="39"/>
      <c r="F746" s="195" t="s">
        <v>1001</v>
      </c>
      <c r="G746" s="39"/>
      <c r="H746" s="39"/>
      <c r="I746" s="196"/>
      <c r="J746" s="39"/>
      <c r="K746" s="39"/>
      <c r="L746" s="42"/>
      <c r="M746" s="197"/>
      <c r="N746" s="198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199</v>
      </c>
      <c r="AU746" s="20" t="s">
        <v>82</v>
      </c>
    </row>
    <row r="747" spans="1:65" s="2" customFormat="1" ht="11.25">
      <c r="A747" s="37"/>
      <c r="B747" s="38"/>
      <c r="C747" s="39"/>
      <c r="D747" s="199" t="s">
        <v>206</v>
      </c>
      <c r="E747" s="39"/>
      <c r="F747" s="200" t="s">
        <v>1002</v>
      </c>
      <c r="G747" s="39"/>
      <c r="H747" s="39"/>
      <c r="I747" s="196"/>
      <c r="J747" s="39"/>
      <c r="K747" s="39"/>
      <c r="L747" s="42"/>
      <c r="M747" s="197"/>
      <c r="N747" s="198"/>
      <c r="O747" s="67"/>
      <c r="P747" s="67"/>
      <c r="Q747" s="67"/>
      <c r="R747" s="67"/>
      <c r="S747" s="67"/>
      <c r="T747" s="68"/>
      <c r="U747" s="37"/>
      <c r="V747" s="37"/>
      <c r="W747" s="37"/>
      <c r="X747" s="37"/>
      <c r="Y747" s="37"/>
      <c r="Z747" s="37"/>
      <c r="AA747" s="37"/>
      <c r="AB747" s="37"/>
      <c r="AC747" s="37"/>
      <c r="AD747" s="37"/>
      <c r="AE747" s="37"/>
      <c r="AT747" s="20" t="s">
        <v>206</v>
      </c>
      <c r="AU747" s="20" t="s">
        <v>82</v>
      </c>
    </row>
    <row r="748" spans="1:65" s="2" customFormat="1" ht="16.5" customHeight="1">
      <c r="A748" s="37"/>
      <c r="B748" s="38"/>
      <c r="C748" s="223" t="s">
        <v>1003</v>
      </c>
      <c r="D748" s="223" t="s">
        <v>273</v>
      </c>
      <c r="E748" s="224" t="s">
        <v>1004</v>
      </c>
      <c r="F748" s="225" t="s">
        <v>1005</v>
      </c>
      <c r="G748" s="226" t="s">
        <v>196</v>
      </c>
      <c r="H748" s="227">
        <v>5</v>
      </c>
      <c r="I748" s="228"/>
      <c r="J748" s="229">
        <f>ROUND(I748*H748,2)</f>
        <v>0</v>
      </c>
      <c r="K748" s="225" t="s">
        <v>203</v>
      </c>
      <c r="L748" s="230"/>
      <c r="M748" s="231" t="s">
        <v>19</v>
      </c>
      <c r="N748" s="232" t="s">
        <v>44</v>
      </c>
      <c r="O748" s="67"/>
      <c r="P748" s="190">
        <f>O748*H748</f>
        <v>0</v>
      </c>
      <c r="Q748" s="190">
        <v>1.2E-2</v>
      </c>
      <c r="R748" s="190">
        <f>Q748*H748</f>
        <v>0.06</v>
      </c>
      <c r="S748" s="190">
        <v>0</v>
      </c>
      <c r="T748" s="191">
        <f>S748*H748</f>
        <v>0</v>
      </c>
      <c r="U748" s="37"/>
      <c r="V748" s="37"/>
      <c r="W748" s="37"/>
      <c r="X748" s="37"/>
      <c r="Y748" s="37"/>
      <c r="Z748" s="37"/>
      <c r="AA748" s="37"/>
      <c r="AB748" s="37"/>
      <c r="AC748" s="37"/>
      <c r="AD748" s="37"/>
      <c r="AE748" s="37"/>
      <c r="AR748" s="192" t="s">
        <v>239</v>
      </c>
      <c r="AT748" s="192" t="s">
        <v>273</v>
      </c>
      <c r="AU748" s="192" t="s">
        <v>82</v>
      </c>
      <c r="AY748" s="20" t="s">
        <v>191</v>
      </c>
      <c r="BE748" s="193">
        <f>IF(N748="základní",J748,0)</f>
        <v>0</v>
      </c>
      <c r="BF748" s="193">
        <f>IF(N748="snížená",J748,0)</f>
        <v>0</v>
      </c>
      <c r="BG748" s="193">
        <f>IF(N748="zákl. přenesená",J748,0)</f>
        <v>0</v>
      </c>
      <c r="BH748" s="193">
        <f>IF(N748="sníž. přenesená",J748,0)</f>
        <v>0</v>
      </c>
      <c r="BI748" s="193">
        <f>IF(N748="nulová",J748,0)</f>
        <v>0</v>
      </c>
      <c r="BJ748" s="20" t="s">
        <v>80</v>
      </c>
      <c r="BK748" s="193">
        <f>ROUND(I748*H748,2)</f>
        <v>0</v>
      </c>
      <c r="BL748" s="20" t="s">
        <v>197</v>
      </c>
      <c r="BM748" s="192" t="s">
        <v>1006</v>
      </c>
    </row>
    <row r="749" spans="1:65" s="2" customFormat="1" ht="11.25">
      <c r="A749" s="37"/>
      <c r="B749" s="38"/>
      <c r="C749" s="39"/>
      <c r="D749" s="194" t="s">
        <v>199</v>
      </c>
      <c r="E749" s="39"/>
      <c r="F749" s="195" t="s">
        <v>1005</v>
      </c>
      <c r="G749" s="39"/>
      <c r="H749" s="39"/>
      <c r="I749" s="196"/>
      <c r="J749" s="39"/>
      <c r="K749" s="39"/>
      <c r="L749" s="42"/>
      <c r="M749" s="197"/>
      <c r="N749" s="198"/>
      <c r="O749" s="67"/>
      <c r="P749" s="67"/>
      <c r="Q749" s="67"/>
      <c r="R749" s="67"/>
      <c r="S749" s="67"/>
      <c r="T749" s="68"/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T749" s="20" t="s">
        <v>199</v>
      </c>
      <c r="AU749" s="20" t="s">
        <v>82</v>
      </c>
    </row>
    <row r="750" spans="1:65" s="2" customFormat="1" ht="16.5" customHeight="1">
      <c r="A750" s="37"/>
      <c r="B750" s="38"/>
      <c r="C750" s="181" t="s">
        <v>1007</v>
      </c>
      <c r="D750" s="181" t="s">
        <v>193</v>
      </c>
      <c r="E750" s="182" t="s">
        <v>1008</v>
      </c>
      <c r="F750" s="183" t="s">
        <v>1009</v>
      </c>
      <c r="G750" s="184" t="s">
        <v>196</v>
      </c>
      <c r="H750" s="185">
        <v>5</v>
      </c>
      <c r="I750" s="186"/>
      <c r="J750" s="187">
        <f>ROUND(I750*H750,2)</f>
        <v>0</v>
      </c>
      <c r="K750" s="183" t="s">
        <v>203</v>
      </c>
      <c r="L750" s="42"/>
      <c r="M750" s="188" t="s">
        <v>19</v>
      </c>
      <c r="N750" s="189" t="s">
        <v>44</v>
      </c>
      <c r="O750" s="67"/>
      <c r="P750" s="190">
        <f>O750*H750</f>
        <v>0</v>
      </c>
      <c r="Q750" s="190">
        <v>1.8000000000000001E-4</v>
      </c>
      <c r="R750" s="190">
        <f>Q750*H750</f>
        <v>9.0000000000000008E-4</v>
      </c>
      <c r="S750" s="190">
        <v>0</v>
      </c>
      <c r="T750" s="191">
        <f>S750*H750</f>
        <v>0</v>
      </c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R750" s="192" t="s">
        <v>197</v>
      </c>
      <c r="AT750" s="192" t="s">
        <v>193</v>
      </c>
      <c r="AU750" s="192" t="s">
        <v>82</v>
      </c>
      <c r="AY750" s="20" t="s">
        <v>191</v>
      </c>
      <c r="BE750" s="193">
        <f>IF(N750="základní",J750,0)</f>
        <v>0</v>
      </c>
      <c r="BF750" s="193">
        <f>IF(N750="snížená",J750,0)</f>
        <v>0</v>
      </c>
      <c r="BG750" s="193">
        <f>IF(N750="zákl. přenesená",J750,0)</f>
        <v>0</v>
      </c>
      <c r="BH750" s="193">
        <f>IF(N750="sníž. přenesená",J750,0)</f>
        <v>0</v>
      </c>
      <c r="BI750" s="193">
        <f>IF(N750="nulová",J750,0)</f>
        <v>0</v>
      </c>
      <c r="BJ750" s="20" t="s">
        <v>80</v>
      </c>
      <c r="BK750" s="193">
        <f>ROUND(I750*H750,2)</f>
        <v>0</v>
      </c>
      <c r="BL750" s="20" t="s">
        <v>197</v>
      </c>
      <c r="BM750" s="192" t="s">
        <v>1010</v>
      </c>
    </row>
    <row r="751" spans="1:65" s="2" customFormat="1" ht="11.25">
      <c r="A751" s="37"/>
      <c r="B751" s="38"/>
      <c r="C751" s="39"/>
      <c r="D751" s="194" t="s">
        <v>199</v>
      </c>
      <c r="E751" s="39"/>
      <c r="F751" s="195" t="s">
        <v>1011</v>
      </c>
      <c r="G751" s="39"/>
      <c r="H751" s="39"/>
      <c r="I751" s="196"/>
      <c r="J751" s="39"/>
      <c r="K751" s="39"/>
      <c r="L751" s="42"/>
      <c r="M751" s="197"/>
      <c r="N751" s="198"/>
      <c r="O751" s="67"/>
      <c r="P751" s="67"/>
      <c r="Q751" s="67"/>
      <c r="R751" s="67"/>
      <c r="S751" s="67"/>
      <c r="T751" s="68"/>
      <c r="U751" s="37"/>
      <c r="V751" s="37"/>
      <c r="W751" s="37"/>
      <c r="X751" s="37"/>
      <c r="Y751" s="37"/>
      <c r="Z751" s="37"/>
      <c r="AA751" s="37"/>
      <c r="AB751" s="37"/>
      <c r="AC751" s="37"/>
      <c r="AD751" s="37"/>
      <c r="AE751" s="37"/>
      <c r="AT751" s="20" t="s">
        <v>199</v>
      </c>
      <c r="AU751" s="20" t="s">
        <v>82</v>
      </c>
    </row>
    <row r="752" spans="1:65" s="2" customFormat="1" ht="11.25">
      <c r="A752" s="37"/>
      <c r="B752" s="38"/>
      <c r="C752" s="39"/>
      <c r="D752" s="199" t="s">
        <v>206</v>
      </c>
      <c r="E752" s="39"/>
      <c r="F752" s="200" t="s">
        <v>1012</v>
      </c>
      <c r="G752" s="39"/>
      <c r="H752" s="39"/>
      <c r="I752" s="196"/>
      <c r="J752" s="39"/>
      <c r="K752" s="39"/>
      <c r="L752" s="42"/>
      <c r="M752" s="197"/>
      <c r="N752" s="198"/>
      <c r="O752" s="67"/>
      <c r="P752" s="67"/>
      <c r="Q752" s="67"/>
      <c r="R752" s="67"/>
      <c r="S752" s="67"/>
      <c r="T752" s="68"/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T752" s="20" t="s">
        <v>206</v>
      </c>
      <c r="AU752" s="20" t="s">
        <v>82</v>
      </c>
    </row>
    <row r="753" spans="1:65" s="2" customFormat="1" ht="16.5" customHeight="1">
      <c r="A753" s="37"/>
      <c r="B753" s="38"/>
      <c r="C753" s="223" t="s">
        <v>1013</v>
      </c>
      <c r="D753" s="223" t="s">
        <v>273</v>
      </c>
      <c r="E753" s="224" t="s">
        <v>1014</v>
      </c>
      <c r="F753" s="225" t="s">
        <v>1015</v>
      </c>
      <c r="G753" s="226" t="s">
        <v>196</v>
      </c>
      <c r="H753" s="227">
        <v>5</v>
      </c>
      <c r="I753" s="228"/>
      <c r="J753" s="229">
        <f>ROUND(I753*H753,2)</f>
        <v>0</v>
      </c>
      <c r="K753" s="225" t="s">
        <v>203</v>
      </c>
      <c r="L753" s="230"/>
      <c r="M753" s="231" t="s">
        <v>19</v>
      </c>
      <c r="N753" s="232" t="s">
        <v>44</v>
      </c>
      <c r="O753" s="67"/>
      <c r="P753" s="190">
        <f>O753*H753</f>
        <v>0</v>
      </c>
      <c r="Q753" s="190">
        <v>5.0000000000000001E-3</v>
      </c>
      <c r="R753" s="190">
        <f>Q753*H753</f>
        <v>2.5000000000000001E-2</v>
      </c>
      <c r="S753" s="190">
        <v>0</v>
      </c>
      <c r="T753" s="191">
        <f>S753*H753</f>
        <v>0</v>
      </c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R753" s="192" t="s">
        <v>239</v>
      </c>
      <c r="AT753" s="192" t="s">
        <v>273</v>
      </c>
      <c r="AU753" s="192" t="s">
        <v>82</v>
      </c>
      <c r="AY753" s="20" t="s">
        <v>191</v>
      </c>
      <c r="BE753" s="193">
        <f>IF(N753="základní",J753,0)</f>
        <v>0</v>
      </c>
      <c r="BF753" s="193">
        <f>IF(N753="snížená",J753,0)</f>
        <v>0</v>
      </c>
      <c r="BG753" s="193">
        <f>IF(N753="zákl. přenesená",J753,0)</f>
        <v>0</v>
      </c>
      <c r="BH753" s="193">
        <f>IF(N753="sníž. přenesená",J753,0)</f>
        <v>0</v>
      </c>
      <c r="BI753" s="193">
        <f>IF(N753="nulová",J753,0)</f>
        <v>0</v>
      </c>
      <c r="BJ753" s="20" t="s">
        <v>80</v>
      </c>
      <c r="BK753" s="193">
        <f>ROUND(I753*H753,2)</f>
        <v>0</v>
      </c>
      <c r="BL753" s="20" t="s">
        <v>197</v>
      </c>
      <c r="BM753" s="192" t="s">
        <v>1016</v>
      </c>
    </row>
    <row r="754" spans="1:65" s="2" customFormat="1" ht="11.25">
      <c r="A754" s="37"/>
      <c r="B754" s="38"/>
      <c r="C754" s="39"/>
      <c r="D754" s="194" t="s">
        <v>199</v>
      </c>
      <c r="E754" s="39"/>
      <c r="F754" s="195" t="s">
        <v>1015</v>
      </c>
      <c r="G754" s="39"/>
      <c r="H754" s="39"/>
      <c r="I754" s="196"/>
      <c r="J754" s="39"/>
      <c r="K754" s="39"/>
      <c r="L754" s="42"/>
      <c r="M754" s="197"/>
      <c r="N754" s="198"/>
      <c r="O754" s="67"/>
      <c r="P754" s="67"/>
      <c r="Q754" s="67"/>
      <c r="R754" s="67"/>
      <c r="S754" s="67"/>
      <c r="T754" s="68"/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T754" s="20" t="s">
        <v>199</v>
      </c>
      <c r="AU754" s="20" t="s">
        <v>82</v>
      </c>
    </row>
    <row r="755" spans="1:65" s="2" customFormat="1" ht="16.5" customHeight="1">
      <c r="A755" s="37"/>
      <c r="B755" s="38"/>
      <c r="C755" s="181" t="s">
        <v>1017</v>
      </c>
      <c r="D755" s="181" t="s">
        <v>193</v>
      </c>
      <c r="E755" s="182" t="s">
        <v>1018</v>
      </c>
      <c r="F755" s="183" t="s">
        <v>1019</v>
      </c>
      <c r="G755" s="184" t="s">
        <v>202</v>
      </c>
      <c r="H755" s="185">
        <v>0.876</v>
      </c>
      <c r="I755" s="186"/>
      <c r="J755" s="187">
        <f>ROUND(I755*H755,2)</f>
        <v>0</v>
      </c>
      <c r="K755" s="183" t="s">
        <v>203</v>
      </c>
      <c r="L755" s="42"/>
      <c r="M755" s="188" t="s">
        <v>19</v>
      </c>
      <c r="N755" s="189" t="s">
        <v>44</v>
      </c>
      <c r="O755" s="67"/>
      <c r="P755" s="190">
        <f>O755*H755</f>
        <v>0</v>
      </c>
      <c r="Q755" s="190">
        <v>0</v>
      </c>
      <c r="R755" s="190">
        <f>Q755*H755</f>
        <v>0</v>
      </c>
      <c r="S755" s="190">
        <v>2.4</v>
      </c>
      <c r="T755" s="191">
        <f>S755*H755</f>
        <v>2.1023999999999998</v>
      </c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R755" s="192" t="s">
        <v>197</v>
      </c>
      <c r="AT755" s="192" t="s">
        <v>193</v>
      </c>
      <c r="AU755" s="192" t="s">
        <v>82</v>
      </c>
      <c r="AY755" s="20" t="s">
        <v>191</v>
      </c>
      <c r="BE755" s="193">
        <f>IF(N755="základní",J755,0)</f>
        <v>0</v>
      </c>
      <c r="BF755" s="193">
        <f>IF(N755="snížená",J755,0)</f>
        <v>0</v>
      </c>
      <c r="BG755" s="193">
        <f>IF(N755="zákl. přenesená",J755,0)</f>
        <v>0</v>
      </c>
      <c r="BH755" s="193">
        <f>IF(N755="sníž. přenesená",J755,0)</f>
        <v>0</v>
      </c>
      <c r="BI755" s="193">
        <f>IF(N755="nulová",J755,0)</f>
        <v>0</v>
      </c>
      <c r="BJ755" s="20" t="s">
        <v>80</v>
      </c>
      <c r="BK755" s="193">
        <f>ROUND(I755*H755,2)</f>
        <v>0</v>
      </c>
      <c r="BL755" s="20" t="s">
        <v>197</v>
      </c>
      <c r="BM755" s="192" t="s">
        <v>1020</v>
      </c>
    </row>
    <row r="756" spans="1:65" s="2" customFormat="1" ht="11.25">
      <c r="A756" s="37"/>
      <c r="B756" s="38"/>
      <c r="C756" s="39"/>
      <c r="D756" s="194" t="s">
        <v>199</v>
      </c>
      <c r="E756" s="39"/>
      <c r="F756" s="195" t="s">
        <v>1021</v>
      </c>
      <c r="G756" s="39"/>
      <c r="H756" s="39"/>
      <c r="I756" s="196"/>
      <c r="J756" s="39"/>
      <c r="K756" s="39"/>
      <c r="L756" s="42"/>
      <c r="M756" s="197"/>
      <c r="N756" s="198"/>
      <c r="O756" s="67"/>
      <c r="P756" s="67"/>
      <c r="Q756" s="67"/>
      <c r="R756" s="67"/>
      <c r="S756" s="67"/>
      <c r="T756" s="68"/>
      <c r="U756" s="37"/>
      <c r="V756" s="37"/>
      <c r="W756" s="37"/>
      <c r="X756" s="37"/>
      <c r="Y756" s="37"/>
      <c r="Z756" s="37"/>
      <c r="AA756" s="37"/>
      <c r="AB756" s="37"/>
      <c r="AC756" s="37"/>
      <c r="AD756" s="37"/>
      <c r="AE756" s="37"/>
      <c r="AT756" s="20" t="s">
        <v>199</v>
      </c>
      <c r="AU756" s="20" t="s">
        <v>82</v>
      </c>
    </row>
    <row r="757" spans="1:65" s="2" customFormat="1" ht="11.25">
      <c r="A757" s="37"/>
      <c r="B757" s="38"/>
      <c r="C757" s="39"/>
      <c r="D757" s="199" t="s">
        <v>206</v>
      </c>
      <c r="E757" s="39"/>
      <c r="F757" s="200" t="s">
        <v>1022</v>
      </c>
      <c r="G757" s="39"/>
      <c r="H757" s="39"/>
      <c r="I757" s="196"/>
      <c r="J757" s="39"/>
      <c r="K757" s="39"/>
      <c r="L757" s="42"/>
      <c r="M757" s="197"/>
      <c r="N757" s="198"/>
      <c r="O757" s="67"/>
      <c r="P757" s="67"/>
      <c r="Q757" s="67"/>
      <c r="R757" s="67"/>
      <c r="S757" s="67"/>
      <c r="T757" s="68"/>
      <c r="U757" s="37"/>
      <c r="V757" s="37"/>
      <c r="W757" s="37"/>
      <c r="X757" s="37"/>
      <c r="Y757" s="37"/>
      <c r="Z757" s="37"/>
      <c r="AA757" s="37"/>
      <c r="AB757" s="37"/>
      <c r="AC757" s="37"/>
      <c r="AD757" s="37"/>
      <c r="AE757" s="37"/>
      <c r="AT757" s="20" t="s">
        <v>206</v>
      </c>
      <c r="AU757" s="20" t="s">
        <v>82</v>
      </c>
    </row>
    <row r="758" spans="1:65" s="13" customFormat="1" ht="11.25">
      <c r="B758" s="201"/>
      <c r="C758" s="202"/>
      <c r="D758" s="194" t="s">
        <v>208</v>
      </c>
      <c r="E758" s="203" t="s">
        <v>19</v>
      </c>
      <c r="F758" s="204" t="s">
        <v>1023</v>
      </c>
      <c r="G758" s="202"/>
      <c r="H758" s="205">
        <v>0.876</v>
      </c>
      <c r="I758" s="206"/>
      <c r="J758" s="202"/>
      <c r="K758" s="202"/>
      <c r="L758" s="207"/>
      <c r="M758" s="208"/>
      <c r="N758" s="209"/>
      <c r="O758" s="209"/>
      <c r="P758" s="209"/>
      <c r="Q758" s="209"/>
      <c r="R758" s="209"/>
      <c r="S758" s="209"/>
      <c r="T758" s="210"/>
      <c r="AT758" s="211" t="s">
        <v>208</v>
      </c>
      <c r="AU758" s="211" t="s">
        <v>82</v>
      </c>
      <c r="AV758" s="13" t="s">
        <v>82</v>
      </c>
      <c r="AW758" s="13" t="s">
        <v>34</v>
      </c>
      <c r="AX758" s="13" t="s">
        <v>80</v>
      </c>
      <c r="AY758" s="211" t="s">
        <v>191</v>
      </c>
    </row>
    <row r="759" spans="1:65" s="2" customFormat="1" ht="16.5" customHeight="1">
      <c r="A759" s="37"/>
      <c r="B759" s="38"/>
      <c r="C759" s="181" t="s">
        <v>1024</v>
      </c>
      <c r="D759" s="181" t="s">
        <v>193</v>
      </c>
      <c r="E759" s="182" t="s">
        <v>1025</v>
      </c>
      <c r="F759" s="183" t="s">
        <v>1026</v>
      </c>
      <c r="G759" s="184" t="s">
        <v>282</v>
      </c>
      <c r="H759" s="185">
        <v>4.13</v>
      </c>
      <c r="I759" s="186"/>
      <c r="J759" s="187">
        <f>ROUND(I759*H759,2)</f>
        <v>0</v>
      </c>
      <c r="K759" s="183" t="s">
        <v>203</v>
      </c>
      <c r="L759" s="42"/>
      <c r="M759" s="188" t="s">
        <v>19</v>
      </c>
      <c r="N759" s="189" t="s">
        <v>44</v>
      </c>
      <c r="O759" s="67"/>
      <c r="P759" s="190">
        <f>O759*H759</f>
        <v>0</v>
      </c>
      <c r="Q759" s="190">
        <v>0</v>
      </c>
      <c r="R759" s="190">
        <f>Q759*H759</f>
        <v>0</v>
      </c>
      <c r="S759" s="190">
        <v>0.08</v>
      </c>
      <c r="T759" s="191">
        <f>S759*H759</f>
        <v>0.33039999999999997</v>
      </c>
      <c r="U759" s="37"/>
      <c r="V759" s="37"/>
      <c r="W759" s="37"/>
      <c r="X759" s="37"/>
      <c r="Y759" s="37"/>
      <c r="Z759" s="37"/>
      <c r="AA759" s="37"/>
      <c r="AB759" s="37"/>
      <c r="AC759" s="37"/>
      <c r="AD759" s="37"/>
      <c r="AE759" s="37"/>
      <c r="AR759" s="192" t="s">
        <v>197</v>
      </c>
      <c r="AT759" s="192" t="s">
        <v>193</v>
      </c>
      <c r="AU759" s="192" t="s">
        <v>82</v>
      </c>
      <c r="AY759" s="20" t="s">
        <v>191</v>
      </c>
      <c r="BE759" s="193">
        <f>IF(N759="základní",J759,0)</f>
        <v>0</v>
      </c>
      <c r="BF759" s="193">
        <f>IF(N759="snížená",J759,0)</f>
        <v>0</v>
      </c>
      <c r="BG759" s="193">
        <f>IF(N759="zákl. přenesená",J759,0)</f>
        <v>0</v>
      </c>
      <c r="BH759" s="193">
        <f>IF(N759="sníž. přenesená",J759,0)</f>
        <v>0</v>
      </c>
      <c r="BI759" s="193">
        <f>IF(N759="nulová",J759,0)</f>
        <v>0</v>
      </c>
      <c r="BJ759" s="20" t="s">
        <v>80</v>
      </c>
      <c r="BK759" s="193">
        <f>ROUND(I759*H759,2)</f>
        <v>0</v>
      </c>
      <c r="BL759" s="20" t="s">
        <v>197</v>
      </c>
      <c r="BM759" s="192" t="s">
        <v>1027</v>
      </c>
    </row>
    <row r="760" spans="1:65" s="2" customFormat="1" ht="11.25">
      <c r="A760" s="37"/>
      <c r="B760" s="38"/>
      <c r="C760" s="39"/>
      <c r="D760" s="194" t="s">
        <v>199</v>
      </c>
      <c r="E760" s="39"/>
      <c r="F760" s="195" t="s">
        <v>1028</v>
      </c>
      <c r="G760" s="39"/>
      <c r="H760" s="39"/>
      <c r="I760" s="196"/>
      <c r="J760" s="39"/>
      <c r="K760" s="39"/>
      <c r="L760" s="42"/>
      <c r="M760" s="197"/>
      <c r="N760" s="198"/>
      <c r="O760" s="67"/>
      <c r="P760" s="67"/>
      <c r="Q760" s="67"/>
      <c r="R760" s="67"/>
      <c r="S760" s="67"/>
      <c r="T760" s="68"/>
      <c r="U760" s="37"/>
      <c r="V760" s="37"/>
      <c r="W760" s="37"/>
      <c r="X760" s="37"/>
      <c r="Y760" s="37"/>
      <c r="Z760" s="37"/>
      <c r="AA760" s="37"/>
      <c r="AB760" s="37"/>
      <c r="AC760" s="37"/>
      <c r="AD760" s="37"/>
      <c r="AE760" s="37"/>
      <c r="AT760" s="20" t="s">
        <v>199</v>
      </c>
      <c r="AU760" s="20" t="s">
        <v>82</v>
      </c>
    </row>
    <row r="761" spans="1:65" s="2" customFormat="1" ht="11.25">
      <c r="A761" s="37"/>
      <c r="B761" s="38"/>
      <c r="C761" s="39"/>
      <c r="D761" s="199" t="s">
        <v>206</v>
      </c>
      <c r="E761" s="39"/>
      <c r="F761" s="200" t="s">
        <v>1029</v>
      </c>
      <c r="G761" s="39"/>
      <c r="H761" s="39"/>
      <c r="I761" s="196"/>
      <c r="J761" s="39"/>
      <c r="K761" s="39"/>
      <c r="L761" s="42"/>
      <c r="M761" s="197"/>
      <c r="N761" s="198"/>
      <c r="O761" s="67"/>
      <c r="P761" s="67"/>
      <c r="Q761" s="67"/>
      <c r="R761" s="67"/>
      <c r="S761" s="67"/>
      <c r="T761" s="68"/>
      <c r="U761" s="37"/>
      <c r="V761" s="37"/>
      <c r="W761" s="37"/>
      <c r="X761" s="37"/>
      <c r="Y761" s="37"/>
      <c r="Z761" s="37"/>
      <c r="AA761" s="37"/>
      <c r="AB761" s="37"/>
      <c r="AC761" s="37"/>
      <c r="AD761" s="37"/>
      <c r="AE761" s="37"/>
      <c r="AT761" s="20" t="s">
        <v>206</v>
      </c>
      <c r="AU761" s="20" t="s">
        <v>82</v>
      </c>
    </row>
    <row r="762" spans="1:65" s="13" customFormat="1" ht="11.25">
      <c r="B762" s="201"/>
      <c r="C762" s="202"/>
      <c r="D762" s="194" t="s">
        <v>208</v>
      </c>
      <c r="E762" s="203" t="s">
        <v>19</v>
      </c>
      <c r="F762" s="204" t="s">
        <v>1030</v>
      </c>
      <c r="G762" s="202"/>
      <c r="H762" s="205">
        <v>4.13</v>
      </c>
      <c r="I762" s="206"/>
      <c r="J762" s="202"/>
      <c r="K762" s="202"/>
      <c r="L762" s="207"/>
      <c r="M762" s="208"/>
      <c r="N762" s="209"/>
      <c r="O762" s="209"/>
      <c r="P762" s="209"/>
      <c r="Q762" s="209"/>
      <c r="R762" s="209"/>
      <c r="S762" s="209"/>
      <c r="T762" s="210"/>
      <c r="AT762" s="211" t="s">
        <v>208</v>
      </c>
      <c r="AU762" s="211" t="s">
        <v>82</v>
      </c>
      <c r="AV762" s="13" t="s">
        <v>82</v>
      </c>
      <c r="AW762" s="13" t="s">
        <v>34</v>
      </c>
      <c r="AX762" s="13" t="s">
        <v>80</v>
      </c>
      <c r="AY762" s="211" t="s">
        <v>191</v>
      </c>
    </row>
    <row r="763" spans="1:65" s="2" customFormat="1" ht="16.5" customHeight="1">
      <c r="A763" s="37"/>
      <c r="B763" s="38"/>
      <c r="C763" s="181" t="s">
        <v>1031</v>
      </c>
      <c r="D763" s="181" t="s">
        <v>193</v>
      </c>
      <c r="E763" s="182" t="s">
        <v>1032</v>
      </c>
      <c r="F763" s="183" t="s">
        <v>1033</v>
      </c>
      <c r="G763" s="184" t="s">
        <v>282</v>
      </c>
      <c r="H763" s="185">
        <v>607.83000000000004</v>
      </c>
      <c r="I763" s="186"/>
      <c r="J763" s="187">
        <f>ROUND(I763*H763,2)</f>
        <v>0</v>
      </c>
      <c r="K763" s="183" t="s">
        <v>203</v>
      </c>
      <c r="L763" s="42"/>
      <c r="M763" s="188" t="s">
        <v>19</v>
      </c>
      <c r="N763" s="189" t="s">
        <v>44</v>
      </c>
      <c r="O763" s="67"/>
      <c r="P763" s="190">
        <f>O763*H763</f>
        <v>0</v>
      </c>
      <c r="Q763" s="190">
        <v>0</v>
      </c>
      <c r="R763" s="190">
        <f>Q763*H763</f>
        <v>0</v>
      </c>
      <c r="S763" s="190">
        <v>0.14000000000000001</v>
      </c>
      <c r="T763" s="191">
        <f>S763*H763</f>
        <v>85.09620000000001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2" t="s">
        <v>197</v>
      </c>
      <c r="AT763" s="192" t="s">
        <v>193</v>
      </c>
      <c r="AU763" s="192" t="s">
        <v>82</v>
      </c>
      <c r="AY763" s="20" t="s">
        <v>191</v>
      </c>
      <c r="BE763" s="193">
        <f>IF(N763="základní",J763,0)</f>
        <v>0</v>
      </c>
      <c r="BF763" s="193">
        <f>IF(N763="snížená",J763,0)</f>
        <v>0</v>
      </c>
      <c r="BG763" s="193">
        <f>IF(N763="zákl. přenesená",J763,0)</f>
        <v>0</v>
      </c>
      <c r="BH763" s="193">
        <f>IF(N763="sníž. přenesená",J763,0)</f>
        <v>0</v>
      </c>
      <c r="BI763" s="193">
        <f>IF(N763="nulová",J763,0)</f>
        <v>0</v>
      </c>
      <c r="BJ763" s="20" t="s">
        <v>80</v>
      </c>
      <c r="BK763" s="193">
        <f>ROUND(I763*H763,2)</f>
        <v>0</v>
      </c>
      <c r="BL763" s="20" t="s">
        <v>197</v>
      </c>
      <c r="BM763" s="192" t="s">
        <v>1034</v>
      </c>
    </row>
    <row r="764" spans="1:65" s="2" customFormat="1" ht="11.25">
      <c r="A764" s="37"/>
      <c r="B764" s="38"/>
      <c r="C764" s="39"/>
      <c r="D764" s="194" t="s">
        <v>199</v>
      </c>
      <c r="E764" s="39"/>
      <c r="F764" s="195" t="s">
        <v>1035</v>
      </c>
      <c r="G764" s="39"/>
      <c r="H764" s="39"/>
      <c r="I764" s="196"/>
      <c r="J764" s="39"/>
      <c r="K764" s="39"/>
      <c r="L764" s="42"/>
      <c r="M764" s="197"/>
      <c r="N764" s="198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199</v>
      </c>
      <c r="AU764" s="20" t="s">
        <v>82</v>
      </c>
    </row>
    <row r="765" spans="1:65" s="2" customFormat="1" ht="11.25">
      <c r="A765" s="37"/>
      <c r="B765" s="38"/>
      <c r="C765" s="39"/>
      <c r="D765" s="199" t="s">
        <v>206</v>
      </c>
      <c r="E765" s="39"/>
      <c r="F765" s="200" t="s">
        <v>1036</v>
      </c>
      <c r="G765" s="39"/>
      <c r="H765" s="39"/>
      <c r="I765" s="196"/>
      <c r="J765" s="39"/>
      <c r="K765" s="39"/>
      <c r="L765" s="42"/>
      <c r="M765" s="197"/>
      <c r="N765" s="198"/>
      <c r="O765" s="67"/>
      <c r="P765" s="67"/>
      <c r="Q765" s="67"/>
      <c r="R765" s="67"/>
      <c r="S765" s="67"/>
      <c r="T765" s="68"/>
      <c r="U765" s="37"/>
      <c r="V765" s="37"/>
      <c r="W765" s="37"/>
      <c r="X765" s="37"/>
      <c r="Y765" s="37"/>
      <c r="Z765" s="37"/>
      <c r="AA765" s="37"/>
      <c r="AB765" s="37"/>
      <c r="AC765" s="37"/>
      <c r="AD765" s="37"/>
      <c r="AE765" s="37"/>
      <c r="AT765" s="20" t="s">
        <v>206</v>
      </c>
      <c r="AU765" s="20" t="s">
        <v>82</v>
      </c>
    </row>
    <row r="766" spans="1:65" s="13" customFormat="1" ht="11.25">
      <c r="B766" s="201"/>
      <c r="C766" s="202"/>
      <c r="D766" s="194" t="s">
        <v>208</v>
      </c>
      <c r="E766" s="203" t="s">
        <v>19</v>
      </c>
      <c r="F766" s="204" t="s">
        <v>1037</v>
      </c>
      <c r="G766" s="202"/>
      <c r="H766" s="205">
        <v>97.727999999999994</v>
      </c>
      <c r="I766" s="206"/>
      <c r="J766" s="202"/>
      <c r="K766" s="202"/>
      <c r="L766" s="207"/>
      <c r="M766" s="208"/>
      <c r="N766" s="209"/>
      <c r="O766" s="209"/>
      <c r="P766" s="209"/>
      <c r="Q766" s="209"/>
      <c r="R766" s="209"/>
      <c r="S766" s="209"/>
      <c r="T766" s="210"/>
      <c r="AT766" s="211" t="s">
        <v>208</v>
      </c>
      <c r="AU766" s="211" t="s">
        <v>82</v>
      </c>
      <c r="AV766" s="13" t="s">
        <v>82</v>
      </c>
      <c r="AW766" s="13" t="s">
        <v>34</v>
      </c>
      <c r="AX766" s="13" t="s">
        <v>73</v>
      </c>
      <c r="AY766" s="211" t="s">
        <v>191</v>
      </c>
    </row>
    <row r="767" spans="1:65" s="13" customFormat="1" ht="11.25">
      <c r="B767" s="201"/>
      <c r="C767" s="202"/>
      <c r="D767" s="194" t="s">
        <v>208</v>
      </c>
      <c r="E767" s="203" t="s">
        <v>19</v>
      </c>
      <c r="F767" s="204" t="s">
        <v>1038</v>
      </c>
      <c r="G767" s="202"/>
      <c r="H767" s="205">
        <v>235.65799999999999</v>
      </c>
      <c r="I767" s="206"/>
      <c r="J767" s="202"/>
      <c r="K767" s="202"/>
      <c r="L767" s="207"/>
      <c r="M767" s="208"/>
      <c r="N767" s="209"/>
      <c r="O767" s="209"/>
      <c r="P767" s="209"/>
      <c r="Q767" s="209"/>
      <c r="R767" s="209"/>
      <c r="S767" s="209"/>
      <c r="T767" s="210"/>
      <c r="AT767" s="211" t="s">
        <v>208</v>
      </c>
      <c r="AU767" s="211" t="s">
        <v>82</v>
      </c>
      <c r="AV767" s="13" t="s">
        <v>82</v>
      </c>
      <c r="AW767" s="13" t="s">
        <v>34</v>
      </c>
      <c r="AX767" s="13" t="s">
        <v>73</v>
      </c>
      <c r="AY767" s="211" t="s">
        <v>191</v>
      </c>
    </row>
    <row r="768" spans="1:65" s="13" customFormat="1" ht="11.25">
      <c r="B768" s="201"/>
      <c r="C768" s="202"/>
      <c r="D768" s="194" t="s">
        <v>208</v>
      </c>
      <c r="E768" s="203" t="s">
        <v>19</v>
      </c>
      <c r="F768" s="204" t="s">
        <v>1039</v>
      </c>
      <c r="G768" s="202"/>
      <c r="H768" s="205">
        <v>311.27800000000002</v>
      </c>
      <c r="I768" s="206"/>
      <c r="J768" s="202"/>
      <c r="K768" s="202"/>
      <c r="L768" s="207"/>
      <c r="M768" s="208"/>
      <c r="N768" s="209"/>
      <c r="O768" s="209"/>
      <c r="P768" s="209"/>
      <c r="Q768" s="209"/>
      <c r="R768" s="209"/>
      <c r="S768" s="209"/>
      <c r="T768" s="210"/>
      <c r="AT768" s="211" t="s">
        <v>208</v>
      </c>
      <c r="AU768" s="211" t="s">
        <v>82</v>
      </c>
      <c r="AV768" s="13" t="s">
        <v>82</v>
      </c>
      <c r="AW768" s="13" t="s">
        <v>34</v>
      </c>
      <c r="AX768" s="13" t="s">
        <v>73</v>
      </c>
      <c r="AY768" s="211" t="s">
        <v>191</v>
      </c>
    </row>
    <row r="769" spans="1:65" s="13" customFormat="1" ht="11.25">
      <c r="B769" s="201"/>
      <c r="C769" s="202"/>
      <c r="D769" s="194" t="s">
        <v>208</v>
      </c>
      <c r="E769" s="203" t="s">
        <v>19</v>
      </c>
      <c r="F769" s="204" t="s">
        <v>1040</v>
      </c>
      <c r="G769" s="202"/>
      <c r="H769" s="205">
        <v>54.466000000000001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208</v>
      </c>
      <c r="AU769" s="211" t="s">
        <v>82</v>
      </c>
      <c r="AV769" s="13" t="s">
        <v>82</v>
      </c>
      <c r="AW769" s="13" t="s">
        <v>34</v>
      </c>
      <c r="AX769" s="13" t="s">
        <v>73</v>
      </c>
      <c r="AY769" s="211" t="s">
        <v>191</v>
      </c>
    </row>
    <row r="770" spans="1:65" s="15" customFormat="1" ht="11.25">
      <c r="B770" s="233"/>
      <c r="C770" s="234"/>
      <c r="D770" s="194" t="s">
        <v>208</v>
      </c>
      <c r="E770" s="235" t="s">
        <v>19</v>
      </c>
      <c r="F770" s="236" t="s">
        <v>1041</v>
      </c>
      <c r="G770" s="234"/>
      <c r="H770" s="235" t="s">
        <v>19</v>
      </c>
      <c r="I770" s="237"/>
      <c r="J770" s="234"/>
      <c r="K770" s="234"/>
      <c r="L770" s="238"/>
      <c r="M770" s="239"/>
      <c r="N770" s="240"/>
      <c r="O770" s="240"/>
      <c r="P770" s="240"/>
      <c r="Q770" s="240"/>
      <c r="R770" s="240"/>
      <c r="S770" s="240"/>
      <c r="T770" s="241"/>
      <c r="AT770" s="242" t="s">
        <v>208</v>
      </c>
      <c r="AU770" s="242" t="s">
        <v>82</v>
      </c>
      <c r="AV770" s="15" t="s">
        <v>80</v>
      </c>
      <c r="AW770" s="15" t="s">
        <v>34</v>
      </c>
      <c r="AX770" s="15" t="s">
        <v>73</v>
      </c>
      <c r="AY770" s="242" t="s">
        <v>191</v>
      </c>
    </row>
    <row r="771" spans="1:65" s="13" customFormat="1" ht="11.25">
      <c r="B771" s="201"/>
      <c r="C771" s="202"/>
      <c r="D771" s="194" t="s">
        <v>208</v>
      </c>
      <c r="E771" s="203" t="s">
        <v>19</v>
      </c>
      <c r="F771" s="204" t="s">
        <v>1042</v>
      </c>
      <c r="G771" s="202"/>
      <c r="H771" s="205">
        <v>-18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208</v>
      </c>
      <c r="AU771" s="211" t="s">
        <v>82</v>
      </c>
      <c r="AV771" s="13" t="s">
        <v>82</v>
      </c>
      <c r="AW771" s="13" t="s">
        <v>34</v>
      </c>
      <c r="AX771" s="13" t="s">
        <v>73</v>
      </c>
      <c r="AY771" s="211" t="s">
        <v>191</v>
      </c>
    </row>
    <row r="772" spans="1:65" s="13" customFormat="1" ht="11.25">
      <c r="B772" s="201"/>
      <c r="C772" s="202"/>
      <c r="D772" s="194" t="s">
        <v>208</v>
      </c>
      <c r="E772" s="203" t="s">
        <v>19</v>
      </c>
      <c r="F772" s="204" t="s">
        <v>1043</v>
      </c>
      <c r="G772" s="202"/>
      <c r="H772" s="205">
        <v>-70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208</v>
      </c>
      <c r="AU772" s="211" t="s">
        <v>82</v>
      </c>
      <c r="AV772" s="13" t="s">
        <v>82</v>
      </c>
      <c r="AW772" s="13" t="s">
        <v>34</v>
      </c>
      <c r="AX772" s="13" t="s">
        <v>73</v>
      </c>
      <c r="AY772" s="211" t="s">
        <v>191</v>
      </c>
    </row>
    <row r="773" spans="1:65" s="13" customFormat="1" ht="11.25">
      <c r="B773" s="201"/>
      <c r="C773" s="202"/>
      <c r="D773" s="194" t="s">
        <v>208</v>
      </c>
      <c r="E773" s="203" t="s">
        <v>19</v>
      </c>
      <c r="F773" s="204" t="s">
        <v>1044</v>
      </c>
      <c r="G773" s="202"/>
      <c r="H773" s="205">
        <v>-3.3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208</v>
      </c>
      <c r="AU773" s="211" t="s">
        <v>82</v>
      </c>
      <c r="AV773" s="13" t="s">
        <v>82</v>
      </c>
      <c r="AW773" s="13" t="s">
        <v>34</v>
      </c>
      <c r="AX773" s="13" t="s">
        <v>73</v>
      </c>
      <c r="AY773" s="211" t="s">
        <v>191</v>
      </c>
    </row>
    <row r="774" spans="1:65" s="14" customFormat="1" ht="11.25">
      <c r="B774" s="212"/>
      <c r="C774" s="213"/>
      <c r="D774" s="194" t="s">
        <v>208</v>
      </c>
      <c r="E774" s="214" t="s">
        <v>19</v>
      </c>
      <c r="F774" s="215" t="s">
        <v>238</v>
      </c>
      <c r="G774" s="213"/>
      <c r="H774" s="216">
        <v>607.83000000000004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208</v>
      </c>
      <c r="AU774" s="222" t="s">
        <v>82</v>
      </c>
      <c r="AV774" s="14" t="s">
        <v>197</v>
      </c>
      <c r="AW774" s="14" t="s">
        <v>34</v>
      </c>
      <c r="AX774" s="14" t="s">
        <v>80</v>
      </c>
      <c r="AY774" s="222" t="s">
        <v>191</v>
      </c>
    </row>
    <row r="775" spans="1:65" s="2" customFormat="1" ht="16.5" customHeight="1">
      <c r="A775" s="37"/>
      <c r="B775" s="38"/>
      <c r="C775" s="181" t="s">
        <v>1045</v>
      </c>
      <c r="D775" s="181" t="s">
        <v>193</v>
      </c>
      <c r="E775" s="182" t="s">
        <v>1046</v>
      </c>
      <c r="F775" s="183" t="s">
        <v>1047</v>
      </c>
      <c r="G775" s="184" t="s">
        <v>202</v>
      </c>
      <c r="H775" s="185">
        <v>52.887999999999998</v>
      </c>
      <c r="I775" s="186"/>
      <c r="J775" s="187">
        <f>ROUND(I775*H775,2)</f>
        <v>0</v>
      </c>
      <c r="K775" s="183" t="s">
        <v>203</v>
      </c>
      <c r="L775" s="42"/>
      <c r="M775" s="188" t="s">
        <v>19</v>
      </c>
      <c r="N775" s="189" t="s">
        <v>44</v>
      </c>
      <c r="O775" s="67"/>
      <c r="P775" s="190">
        <f>O775*H775</f>
        <v>0</v>
      </c>
      <c r="Q775" s="190">
        <v>0</v>
      </c>
      <c r="R775" s="190">
        <f>Q775*H775</f>
        <v>0</v>
      </c>
      <c r="S775" s="190">
        <v>1</v>
      </c>
      <c r="T775" s="191">
        <f>S775*H775</f>
        <v>52.887999999999998</v>
      </c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R775" s="192" t="s">
        <v>197</v>
      </c>
      <c r="AT775" s="192" t="s">
        <v>193</v>
      </c>
      <c r="AU775" s="192" t="s">
        <v>82</v>
      </c>
      <c r="AY775" s="20" t="s">
        <v>191</v>
      </c>
      <c r="BE775" s="193">
        <f>IF(N775="základní",J775,0)</f>
        <v>0</v>
      </c>
      <c r="BF775" s="193">
        <f>IF(N775="snížená",J775,0)</f>
        <v>0</v>
      </c>
      <c r="BG775" s="193">
        <f>IF(N775="zákl. přenesená",J775,0)</f>
        <v>0</v>
      </c>
      <c r="BH775" s="193">
        <f>IF(N775="sníž. přenesená",J775,0)</f>
        <v>0</v>
      </c>
      <c r="BI775" s="193">
        <f>IF(N775="nulová",J775,0)</f>
        <v>0</v>
      </c>
      <c r="BJ775" s="20" t="s">
        <v>80</v>
      </c>
      <c r="BK775" s="193">
        <f>ROUND(I775*H775,2)</f>
        <v>0</v>
      </c>
      <c r="BL775" s="20" t="s">
        <v>197</v>
      </c>
      <c r="BM775" s="192" t="s">
        <v>1048</v>
      </c>
    </row>
    <row r="776" spans="1:65" s="2" customFormat="1" ht="11.25">
      <c r="A776" s="37"/>
      <c r="B776" s="38"/>
      <c r="C776" s="39"/>
      <c r="D776" s="194" t="s">
        <v>199</v>
      </c>
      <c r="E776" s="39"/>
      <c r="F776" s="195" t="s">
        <v>1049</v>
      </c>
      <c r="G776" s="39"/>
      <c r="H776" s="39"/>
      <c r="I776" s="196"/>
      <c r="J776" s="39"/>
      <c r="K776" s="39"/>
      <c r="L776" s="42"/>
      <c r="M776" s="197"/>
      <c r="N776" s="198"/>
      <c r="O776" s="67"/>
      <c r="P776" s="67"/>
      <c r="Q776" s="67"/>
      <c r="R776" s="67"/>
      <c r="S776" s="67"/>
      <c r="T776" s="68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T776" s="20" t="s">
        <v>199</v>
      </c>
      <c r="AU776" s="20" t="s">
        <v>82</v>
      </c>
    </row>
    <row r="777" spans="1:65" s="2" customFormat="1" ht="11.25">
      <c r="A777" s="37"/>
      <c r="B777" s="38"/>
      <c r="C777" s="39"/>
      <c r="D777" s="199" t="s">
        <v>206</v>
      </c>
      <c r="E777" s="39"/>
      <c r="F777" s="200" t="s">
        <v>1050</v>
      </c>
      <c r="G777" s="39"/>
      <c r="H777" s="39"/>
      <c r="I777" s="196"/>
      <c r="J777" s="39"/>
      <c r="K777" s="39"/>
      <c r="L777" s="42"/>
      <c r="M777" s="197"/>
      <c r="N777" s="198"/>
      <c r="O777" s="67"/>
      <c r="P777" s="67"/>
      <c r="Q777" s="67"/>
      <c r="R777" s="67"/>
      <c r="S777" s="67"/>
      <c r="T777" s="68"/>
      <c r="U777" s="37"/>
      <c r="V777" s="37"/>
      <c r="W777" s="37"/>
      <c r="X777" s="37"/>
      <c r="Y777" s="37"/>
      <c r="Z777" s="37"/>
      <c r="AA777" s="37"/>
      <c r="AB777" s="37"/>
      <c r="AC777" s="37"/>
      <c r="AD777" s="37"/>
      <c r="AE777" s="37"/>
      <c r="AT777" s="20" t="s">
        <v>206</v>
      </c>
      <c r="AU777" s="20" t="s">
        <v>82</v>
      </c>
    </row>
    <row r="778" spans="1:65" s="13" customFormat="1" ht="11.25">
      <c r="B778" s="201"/>
      <c r="C778" s="202"/>
      <c r="D778" s="194" t="s">
        <v>208</v>
      </c>
      <c r="E778" s="203" t="s">
        <v>19</v>
      </c>
      <c r="F778" s="204" t="s">
        <v>1051</v>
      </c>
      <c r="G778" s="202"/>
      <c r="H778" s="205">
        <v>18.507000000000001</v>
      </c>
      <c r="I778" s="206"/>
      <c r="J778" s="202"/>
      <c r="K778" s="202"/>
      <c r="L778" s="207"/>
      <c r="M778" s="208"/>
      <c r="N778" s="209"/>
      <c r="O778" s="209"/>
      <c r="P778" s="209"/>
      <c r="Q778" s="209"/>
      <c r="R778" s="209"/>
      <c r="S778" s="209"/>
      <c r="T778" s="210"/>
      <c r="AT778" s="211" t="s">
        <v>208</v>
      </c>
      <c r="AU778" s="211" t="s">
        <v>82</v>
      </c>
      <c r="AV778" s="13" t="s">
        <v>82</v>
      </c>
      <c r="AW778" s="13" t="s">
        <v>34</v>
      </c>
      <c r="AX778" s="13" t="s">
        <v>73</v>
      </c>
      <c r="AY778" s="211" t="s">
        <v>191</v>
      </c>
    </row>
    <row r="779" spans="1:65" s="13" customFormat="1" ht="11.25">
      <c r="B779" s="201"/>
      <c r="C779" s="202"/>
      <c r="D779" s="194" t="s">
        <v>208</v>
      </c>
      <c r="E779" s="203" t="s">
        <v>19</v>
      </c>
      <c r="F779" s="204" t="s">
        <v>1052</v>
      </c>
      <c r="G779" s="202"/>
      <c r="H779" s="205">
        <v>34.381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208</v>
      </c>
      <c r="AU779" s="211" t="s">
        <v>82</v>
      </c>
      <c r="AV779" s="13" t="s">
        <v>82</v>
      </c>
      <c r="AW779" s="13" t="s">
        <v>34</v>
      </c>
      <c r="AX779" s="13" t="s">
        <v>73</v>
      </c>
      <c r="AY779" s="211" t="s">
        <v>191</v>
      </c>
    </row>
    <row r="780" spans="1:65" s="14" customFormat="1" ht="11.25">
      <c r="B780" s="212"/>
      <c r="C780" s="213"/>
      <c r="D780" s="194" t="s">
        <v>208</v>
      </c>
      <c r="E780" s="214" t="s">
        <v>19</v>
      </c>
      <c r="F780" s="215" t="s">
        <v>238</v>
      </c>
      <c r="G780" s="213"/>
      <c r="H780" s="216">
        <v>52.888000000000005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208</v>
      </c>
      <c r="AU780" s="222" t="s">
        <v>82</v>
      </c>
      <c r="AV780" s="14" t="s">
        <v>197</v>
      </c>
      <c r="AW780" s="14" t="s">
        <v>34</v>
      </c>
      <c r="AX780" s="14" t="s">
        <v>80</v>
      </c>
      <c r="AY780" s="222" t="s">
        <v>191</v>
      </c>
    </row>
    <row r="781" spans="1:65" s="2" customFormat="1" ht="16.5" customHeight="1">
      <c r="A781" s="37"/>
      <c r="B781" s="38"/>
      <c r="C781" s="181" t="s">
        <v>1053</v>
      </c>
      <c r="D781" s="181" t="s">
        <v>193</v>
      </c>
      <c r="E781" s="182" t="s">
        <v>1054</v>
      </c>
      <c r="F781" s="183" t="s">
        <v>1055</v>
      </c>
      <c r="G781" s="184" t="s">
        <v>202</v>
      </c>
      <c r="H781" s="185">
        <v>165.68899999999999</v>
      </c>
      <c r="I781" s="186"/>
      <c r="J781" s="187">
        <f>ROUND(I781*H781,2)</f>
        <v>0</v>
      </c>
      <c r="K781" s="183" t="s">
        <v>19</v>
      </c>
      <c r="L781" s="42"/>
      <c r="M781" s="188" t="s">
        <v>19</v>
      </c>
      <c r="N781" s="189" t="s">
        <v>44</v>
      </c>
      <c r="O781" s="67"/>
      <c r="P781" s="190">
        <f>O781*H781</f>
        <v>0</v>
      </c>
      <c r="Q781" s="190">
        <v>0</v>
      </c>
      <c r="R781" s="190">
        <f>Q781*H781</f>
        <v>0</v>
      </c>
      <c r="S781" s="190">
        <v>2.4</v>
      </c>
      <c r="T781" s="191">
        <f>S781*H781</f>
        <v>397.65359999999998</v>
      </c>
      <c r="U781" s="37"/>
      <c r="V781" s="37"/>
      <c r="W781" s="37"/>
      <c r="X781" s="37"/>
      <c r="Y781" s="37"/>
      <c r="Z781" s="37"/>
      <c r="AA781" s="37"/>
      <c r="AB781" s="37"/>
      <c r="AC781" s="37"/>
      <c r="AD781" s="37"/>
      <c r="AE781" s="37"/>
      <c r="AR781" s="192" t="s">
        <v>197</v>
      </c>
      <c r="AT781" s="192" t="s">
        <v>193</v>
      </c>
      <c r="AU781" s="192" t="s">
        <v>82</v>
      </c>
      <c r="AY781" s="20" t="s">
        <v>191</v>
      </c>
      <c r="BE781" s="193">
        <f>IF(N781="základní",J781,0)</f>
        <v>0</v>
      </c>
      <c r="BF781" s="193">
        <f>IF(N781="snížená",J781,0)</f>
        <v>0</v>
      </c>
      <c r="BG781" s="193">
        <f>IF(N781="zákl. přenesená",J781,0)</f>
        <v>0</v>
      </c>
      <c r="BH781" s="193">
        <f>IF(N781="sníž. přenesená",J781,0)</f>
        <v>0</v>
      </c>
      <c r="BI781" s="193">
        <f>IF(N781="nulová",J781,0)</f>
        <v>0</v>
      </c>
      <c r="BJ781" s="20" t="s">
        <v>80</v>
      </c>
      <c r="BK781" s="193">
        <f>ROUND(I781*H781,2)</f>
        <v>0</v>
      </c>
      <c r="BL781" s="20" t="s">
        <v>197</v>
      </c>
      <c r="BM781" s="192" t="s">
        <v>1056</v>
      </c>
    </row>
    <row r="782" spans="1:65" s="2" customFormat="1" ht="11.25">
      <c r="A782" s="37"/>
      <c r="B782" s="38"/>
      <c r="C782" s="39"/>
      <c r="D782" s="194" t="s">
        <v>199</v>
      </c>
      <c r="E782" s="39"/>
      <c r="F782" s="195" t="s">
        <v>1057</v>
      </c>
      <c r="G782" s="39"/>
      <c r="H782" s="39"/>
      <c r="I782" s="196"/>
      <c r="J782" s="39"/>
      <c r="K782" s="39"/>
      <c r="L782" s="42"/>
      <c r="M782" s="197"/>
      <c r="N782" s="198"/>
      <c r="O782" s="67"/>
      <c r="P782" s="67"/>
      <c r="Q782" s="67"/>
      <c r="R782" s="67"/>
      <c r="S782" s="67"/>
      <c r="T782" s="68"/>
      <c r="U782" s="37"/>
      <c r="V782" s="37"/>
      <c r="W782" s="37"/>
      <c r="X782" s="37"/>
      <c r="Y782" s="37"/>
      <c r="Z782" s="37"/>
      <c r="AA782" s="37"/>
      <c r="AB782" s="37"/>
      <c r="AC782" s="37"/>
      <c r="AD782" s="37"/>
      <c r="AE782" s="37"/>
      <c r="AT782" s="20" t="s">
        <v>199</v>
      </c>
      <c r="AU782" s="20" t="s">
        <v>82</v>
      </c>
    </row>
    <row r="783" spans="1:65" s="13" customFormat="1" ht="11.25">
      <c r="B783" s="201"/>
      <c r="C783" s="202"/>
      <c r="D783" s="194" t="s">
        <v>208</v>
      </c>
      <c r="E783" s="203" t="s">
        <v>19</v>
      </c>
      <c r="F783" s="204" t="s">
        <v>1058</v>
      </c>
      <c r="G783" s="202"/>
      <c r="H783" s="205">
        <v>165.68899999999999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208</v>
      </c>
      <c r="AU783" s="211" t="s">
        <v>82</v>
      </c>
      <c r="AV783" s="13" t="s">
        <v>82</v>
      </c>
      <c r="AW783" s="13" t="s">
        <v>34</v>
      </c>
      <c r="AX783" s="13" t="s">
        <v>80</v>
      </c>
      <c r="AY783" s="211" t="s">
        <v>191</v>
      </c>
    </row>
    <row r="784" spans="1:65" s="2" customFormat="1" ht="16.5" customHeight="1">
      <c r="A784" s="37"/>
      <c r="B784" s="38"/>
      <c r="C784" s="181" t="s">
        <v>1059</v>
      </c>
      <c r="D784" s="181" t="s">
        <v>193</v>
      </c>
      <c r="E784" s="182" t="s">
        <v>1060</v>
      </c>
      <c r="F784" s="183" t="s">
        <v>1061</v>
      </c>
      <c r="G784" s="184" t="s">
        <v>202</v>
      </c>
      <c r="H784" s="185">
        <v>86.921999999999997</v>
      </c>
      <c r="I784" s="186"/>
      <c r="J784" s="187">
        <f>ROUND(I784*H784,2)</f>
        <v>0</v>
      </c>
      <c r="K784" s="183" t="s">
        <v>203</v>
      </c>
      <c r="L784" s="42"/>
      <c r="M784" s="188" t="s">
        <v>19</v>
      </c>
      <c r="N784" s="189" t="s">
        <v>44</v>
      </c>
      <c r="O784" s="67"/>
      <c r="P784" s="190">
        <f>O784*H784</f>
        <v>0</v>
      </c>
      <c r="Q784" s="190">
        <v>0</v>
      </c>
      <c r="R784" s="190">
        <f>Q784*H784</f>
        <v>0</v>
      </c>
      <c r="S784" s="190">
        <v>2.4</v>
      </c>
      <c r="T784" s="191">
        <f>S784*H784</f>
        <v>208.61279999999999</v>
      </c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R784" s="192" t="s">
        <v>197</v>
      </c>
      <c r="AT784" s="192" t="s">
        <v>193</v>
      </c>
      <c r="AU784" s="192" t="s">
        <v>82</v>
      </c>
      <c r="AY784" s="20" t="s">
        <v>191</v>
      </c>
      <c r="BE784" s="193">
        <f>IF(N784="základní",J784,0)</f>
        <v>0</v>
      </c>
      <c r="BF784" s="193">
        <f>IF(N784="snížená",J784,0)</f>
        <v>0</v>
      </c>
      <c r="BG784" s="193">
        <f>IF(N784="zákl. přenesená",J784,0)</f>
        <v>0</v>
      </c>
      <c r="BH784" s="193">
        <f>IF(N784="sníž. přenesená",J784,0)</f>
        <v>0</v>
      </c>
      <c r="BI784" s="193">
        <f>IF(N784="nulová",J784,0)</f>
        <v>0</v>
      </c>
      <c r="BJ784" s="20" t="s">
        <v>80</v>
      </c>
      <c r="BK784" s="193">
        <f>ROUND(I784*H784,2)</f>
        <v>0</v>
      </c>
      <c r="BL784" s="20" t="s">
        <v>197</v>
      </c>
      <c r="BM784" s="192" t="s">
        <v>1062</v>
      </c>
    </row>
    <row r="785" spans="1:65" s="2" customFormat="1" ht="11.25">
      <c r="A785" s="37"/>
      <c r="B785" s="38"/>
      <c r="C785" s="39"/>
      <c r="D785" s="194" t="s">
        <v>199</v>
      </c>
      <c r="E785" s="39"/>
      <c r="F785" s="195" t="s">
        <v>1063</v>
      </c>
      <c r="G785" s="39"/>
      <c r="H785" s="39"/>
      <c r="I785" s="196"/>
      <c r="J785" s="39"/>
      <c r="K785" s="39"/>
      <c r="L785" s="42"/>
      <c r="M785" s="197"/>
      <c r="N785" s="198"/>
      <c r="O785" s="67"/>
      <c r="P785" s="67"/>
      <c r="Q785" s="67"/>
      <c r="R785" s="67"/>
      <c r="S785" s="67"/>
      <c r="T785" s="68"/>
      <c r="U785" s="37"/>
      <c r="V785" s="37"/>
      <c r="W785" s="37"/>
      <c r="X785" s="37"/>
      <c r="Y785" s="37"/>
      <c r="Z785" s="37"/>
      <c r="AA785" s="37"/>
      <c r="AB785" s="37"/>
      <c r="AC785" s="37"/>
      <c r="AD785" s="37"/>
      <c r="AE785" s="37"/>
      <c r="AT785" s="20" t="s">
        <v>199</v>
      </c>
      <c r="AU785" s="20" t="s">
        <v>82</v>
      </c>
    </row>
    <row r="786" spans="1:65" s="2" customFormat="1" ht="11.25">
      <c r="A786" s="37"/>
      <c r="B786" s="38"/>
      <c r="C786" s="39"/>
      <c r="D786" s="199" t="s">
        <v>206</v>
      </c>
      <c r="E786" s="39"/>
      <c r="F786" s="200" t="s">
        <v>1064</v>
      </c>
      <c r="G786" s="39"/>
      <c r="H786" s="39"/>
      <c r="I786" s="196"/>
      <c r="J786" s="39"/>
      <c r="K786" s="39"/>
      <c r="L786" s="42"/>
      <c r="M786" s="197"/>
      <c r="N786" s="198"/>
      <c r="O786" s="67"/>
      <c r="P786" s="67"/>
      <c r="Q786" s="67"/>
      <c r="R786" s="67"/>
      <c r="S786" s="67"/>
      <c r="T786" s="68"/>
      <c r="U786" s="37"/>
      <c r="V786" s="37"/>
      <c r="W786" s="37"/>
      <c r="X786" s="37"/>
      <c r="Y786" s="37"/>
      <c r="Z786" s="37"/>
      <c r="AA786" s="37"/>
      <c r="AB786" s="37"/>
      <c r="AC786" s="37"/>
      <c r="AD786" s="37"/>
      <c r="AE786" s="37"/>
      <c r="AT786" s="20" t="s">
        <v>206</v>
      </c>
      <c r="AU786" s="20" t="s">
        <v>82</v>
      </c>
    </row>
    <row r="787" spans="1:65" s="13" customFormat="1" ht="11.25">
      <c r="B787" s="201"/>
      <c r="C787" s="202"/>
      <c r="D787" s="194" t="s">
        <v>208</v>
      </c>
      <c r="E787" s="203" t="s">
        <v>19</v>
      </c>
      <c r="F787" s="204" t="s">
        <v>1065</v>
      </c>
      <c r="G787" s="202"/>
      <c r="H787" s="205">
        <v>86.921999999999997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208</v>
      </c>
      <c r="AU787" s="211" t="s">
        <v>82</v>
      </c>
      <c r="AV787" s="13" t="s">
        <v>82</v>
      </c>
      <c r="AW787" s="13" t="s">
        <v>34</v>
      </c>
      <c r="AX787" s="13" t="s">
        <v>80</v>
      </c>
      <c r="AY787" s="211" t="s">
        <v>191</v>
      </c>
    </row>
    <row r="788" spans="1:65" s="2" customFormat="1" ht="21.75" customHeight="1">
      <c r="A788" s="37"/>
      <c r="B788" s="38"/>
      <c r="C788" s="181" t="s">
        <v>1066</v>
      </c>
      <c r="D788" s="181" t="s">
        <v>193</v>
      </c>
      <c r="E788" s="182" t="s">
        <v>1067</v>
      </c>
      <c r="F788" s="183" t="s">
        <v>1068</v>
      </c>
      <c r="G788" s="184" t="s">
        <v>202</v>
      </c>
      <c r="H788" s="185">
        <v>0.48</v>
      </c>
      <c r="I788" s="186"/>
      <c r="J788" s="187">
        <f>ROUND(I788*H788,2)</f>
        <v>0</v>
      </c>
      <c r="K788" s="183" t="s">
        <v>203</v>
      </c>
      <c r="L788" s="42"/>
      <c r="M788" s="188" t="s">
        <v>19</v>
      </c>
      <c r="N788" s="189" t="s">
        <v>44</v>
      </c>
      <c r="O788" s="67"/>
      <c r="P788" s="190">
        <f>O788*H788</f>
        <v>0</v>
      </c>
      <c r="Q788" s="190">
        <v>0</v>
      </c>
      <c r="R788" s="190">
        <f>Q788*H788</f>
        <v>0</v>
      </c>
      <c r="S788" s="190">
        <v>2.2000000000000002</v>
      </c>
      <c r="T788" s="191">
        <f>S788*H788</f>
        <v>1.056</v>
      </c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R788" s="192" t="s">
        <v>197</v>
      </c>
      <c r="AT788" s="192" t="s">
        <v>193</v>
      </c>
      <c r="AU788" s="192" t="s">
        <v>82</v>
      </c>
      <c r="AY788" s="20" t="s">
        <v>191</v>
      </c>
      <c r="BE788" s="193">
        <f>IF(N788="základní",J788,0)</f>
        <v>0</v>
      </c>
      <c r="BF788" s="193">
        <f>IF(N788="snížená",J788,0)</f>
        <v>0</v>
      </c>
      <c r="BG788" s="193">
        <f>IF(N788="zákl. přenesená",J788,0)</f>
        <v>0</v>
      </c>
      <c r="BH788" s="193">
        <f>IF(N788="sníž. přenesená",J788,0)</f>
        <v>0</v>
      </c>
      <c r="BI788" s="193">
        <f>IF(N788="nulová",J788,0)</f>
        <v>0</v>
      </c>
      <c r="BJ788" s="20" t="s">
        <v>80</v>
      </c>
      <c r="BK788" s="193">
        <f>ROUND(I788*H788,2)</f>
        <v>0</v>
      </c>
      <c r="BL788" s="20" t="s">
        <v>197</v>
      </c>
      <c r="BM788" s="192" t="s">
        <v>1069</v>
      </c>
    </row>
    <row r="789" spans="1:65" s="2" customFormat="1" ht="11.25">
      <c r="A789" s="37"/>
      <c r="B789" s="38"/>
      <c r="C789" s="39"/>
      <c r="D789" s="194" t="s">
        <v>199</v>
      </c>
      <c r="E789" s="39"/>
      <c r="F789" s="195" t="s">
        <v>1070</v>
      </c>
      <c r="G789" s="39"/>
      <c r="H789" s="39"/>
      <c r="I789" s="196"/>
      <c r="J789" s="39"/>
      <c r="K789" s="39"/>
      <c r="L789" s="42"/>
      <c r="M789" s="197"/>
      <c r="N789" s="198"/>
      <c r="O789" s="67"/>
      <c r="P789" s="67"/>
      <c r="Q789" s="67"/>
      <c r="R789" s="67"/>
      <c r="S789" s="67"/>
      <c r="T789" s="68"/>
      <c r="U789" s="37"/>
      <c r="V789" s="37"/>
      <c r="W789" s="37"/>
      <c r="X789" s="37"/>
      <c r="Y789" s="37"/>
      <c r="Z789" s="37"/>
      <c r="AA789" s="37"/>
      <c r="AB789" s="37"/>
      <c r="AC789" s="37"/>
      <c r="AD789" s="37"/>
      <c r="AE789" s="37"/>
      <c r="AT789" s="20" t="s">
        <v>199</v>
      </c>
      <c r="AU789" s="20" t="s">
        <v>82</v>
      </c>
    </row>
    <row r="790" spans="1:65" s="2" customFormat="1" ht="11.25">
      <c r="A790" s="37"/>
      <c r="B790" s="38"/>
      <c r="C790" s="39"/>
      <c r="D790" s="199" t="s">
        <v>206</v>
      </c>
      <c r="E790" s="39"/>
      <c r="F790" s="200" t="s">
        <v>1071</v>
      </c>
      <c r="G790" s="39"/>
      <c r="H790" s="39"/>
      <c r="I790" s="196"/>
      <c r="J790" s="39"/>
      <c r="K790" s="39"/>
      <c r="L790" s="42"/>
      <c r="M790" s="197"/>
      <c r="N790" s="198"/>
      <c r="O790" s="67"/>
      <c r="P790" s="67"/>
      <c r="Q790" s="67"/>
      <c r="R790" s="67"/>
      <c r="S790" s="67"/>
      <c r="T790" s="68"/>
      <c r="U790" s="37"/>
      <c r="V790" s="37"/>
      <c r="W790" s="37"/>
      <c r="X790" s="37"/>
      <c r="Y790" s="37"/>
      <c r="Z790" s="37"/>
      <c r="AA790" s="37"/>
      <c r="AB790" s="37"/>
      <c r="AC790" s="37"/>
      <c r="AD790" s="37"/>
      <c r="AE790" s="37"/>
      <c r="AT790" s="20" t="s">
        <v>206</v>
      </c>
      <c r="AU790" s="20" t="s">
        <v>82</v>
      </c>
    </row>
    <row r="791" spans="1:65" s="13" customFormat="1" ht="11.25">
      <c r="B791" s="201"/>
      <c r="C791" s="202"/>
      <c r="D791" s="194" t="s">
        <v>208</v>
      </c>
      <c r="E791" s="203" t="s">
        <v>19</v>
      </c>
      <c r="F791" s="204" t="s">
        <v>1072</v>
      </c>
      <c r="G791" s="202"/>
      <c r="H791" s="205">
        <v>0.48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208</v>
      </c>
      <c r="AU791" s="211" t="s">
        <v>82</v>
      </c>
      <c r="AV791" s="13" t="s">
        <v>82</v>
      </c>
      <c r="AW791" s="13" t="s">
        <v>34</v>
      </c>
      <c r="AX791" s="13" t="s">
        <v>80</v>
      </c>
      <c r="AY791" s="211" t="s">
        <v>191</v>
      </c>
    </row>
    <row r="792" spans="1:65" s="2" customFormat="1" ht="21.75" customHeight="1">
      <c r="A792" s="37"/>
      <c r="B792" s="38"/>
      <c r="C792" s="181" t="s">
        <v>1073</v>
      </c>
      <c r="D792" s="181" t="s">
        <v>193</v>
      </c>
      <c r="E792" s="182" t="s">
        <v>1074</v>
      </c>
      <c r="F792" s="183" t="s">
        <v>1075</v>
      </c>
      <c r="G792" s="184" t="s">
        <v>202</v>
      </c>
      <c r="H792" s="185">
        <v>1.512</v>
      </c>
      <c r="I792" s="186"/>
      <c r="J792" s="187">
        <f>ROUND(I792*H792,2)</f>
        <v>0</v>
      </c>
      <c r="K792" s="183" t="s">
        <v>203</v>
      </c>
      <c r="L792" s="42"/>
      <c r="M792" s="188" t="s">
        <v>19</v>
      </c>
      <c r="N792" s="189" t="s">
        <v>44</v>
      </c>
      <c r="O792" s="67"/>
      <c r="P792" s="190">
        <f>O792*H792</f>
        <v>0</v>
      </c>
      <c r="Q792" s="190">
        <v>0</v>
      </c>
      <c r="R792" s="190">
        <f>Q792*H792</f>
        <v>0</v>
      </c>
      <c r="S792" s="190">
        <v>2.2000000000000002</v>
      </c>
      <c r="T792" s="191">
        <f>S792*H792</f>
        <v>3.3264000000000005</v>
      </c>
      <c r="U792" s="37"/>
      <c r="V792" s="37"/>
      <c r="W792" s="37"/>
      <c r="X792" s="37"/>
      <c r="Y792" s="37"/>
      <c r="Z792" s="37"/>
      <c r="AA792" s="37"/>
      <c r="AB792" s="37"/>
      <c r="AC792" s="37"/>
      <c r="AD792" s="37"/>
      <c r="AE792" s="37"/>
      <c r="AR792" s="192" t="s">
        <v>197</v>
      </c>
      <c r="AT792" s="192" t="s">
        <v>193</v>
      </c>
      <c r="AU792" s="192" t="s">
        <v>82</v>
      </c>
      <c r="AY792" s="20" t="s">
        <v>191</v>
      </c>
      <c r="BE792" s="193">
        <f>IF(N792="základní",J792,0)</f>
        <v>0</v>
      </c>
      <c r="BF792" s="193">
        <f>IF(N792="snížená",J792,0)</f>
        <v>0</v>
      </c>
      <c r="BG792" s="193">
        <f>IF(N792="zákl. přenesená",J792,0)</f>
        <v>0</v>
      </c>
      <c r="BH792" s="193">
        <f>IF(N792="sníž. přenesená",J792,0)</f>
        <v>0</v>
      </c>
      <c r="BI792" s="193">
        <f>IF(N792="nulová",J792,0)</f>
        <v>0</v>
      </c>
      <c r="BJ792" s="20" t="s">
        <v>80</v>
      </c>
      <c r="BK792" s="193">
        <f>ROUND(I792*H792,2)</f>
        <v>0</v>
      </c>
      <c r="BL792" s="20" t="s">
        <v>197</v>
      </c>
      <c r="BM792" s="192" t="s">
        <v>1076</v>
      </c>
    </row>
    <row r="793" spans="1:65" s="2" customFormat="1" ht="11.25">
      <c r="A793" s="37"/>
      <c r="B793" s="38"/>
      <c r="C793" s="39"/>
      <c r="D793" s="194" t="s">
        <v>199</v>
      </c>
      <c r="E793" s="39"/>
      <c r="F793" s="195" t="s">
        <v>1077</v>
      </c>
      <c r="G793" s="39"/>
      <c r="H793" s="39"/>
      <c r="I793" s="196"/>
      <c r="J793" s="39"/>
      <c r="K793" s="39"/>
      <c r="L793" s="42"/>
      <c r="M793" s="197"/>
      <c r="N793" s="198"/>
      <c r="O793" s="67"/>
      <c r="P793" s="67"/>
      <c r="Q793" s="67"/>
      <c r="R793" s="67"/>
      <c r="S793" s="67"/>
      <c r="T793" s="68"/>
      <c r="U793" s="37"/>
      <c r="V793" s="37"/>
      <c r="W793" s="37"/>
      <c r="X793" s="37"/>
      <c r="Y793" s="37"/>
      <c r="Z793" s="37"/>
      <c r="AA793" s="37"/>
      <c r="AB793" s="37"/>
      <c r="AC793" s="37"/>
      <c r="AD793" s="37"/>
      <c r="AE793" s="37"/>
      <c r="AT793" s="20" t="s">
        <v>199</v>
      </c>
      <c r="AU793" s="20" t="s">
        <v>82</v>
      </c>
    </row>
    <row r="794" spans="1:65" s="2" customFormat="1" ht="11.25">
      <c r="A794" s="37"/>
      <c r="B794" s="38"/>
      <c r="C794" s="39"/>
      <c r="D794" s="199" t="s">
        <v>206</v>
      </c>
      <c r="E794" s="39"/>
      <c r="F794" s="200" t="s">
        <v>1078</v>
      </c>
      <c r="G794" s="39"/>
      <c r="H794" s="39"/>
      <c r="I794" s="196"/>
      <c r="J794" s="39"/>
      <c r="K794" s="39"/>
      <c r="L794" s="42"/>
      <c r="M794" s="197"/>
      <c r="N794" s="198"/>
      <c r="O794" s="67"/>
      <c r="P794" s="67"/>
      <c r="Q794" s="67"/>
      <c r="R794" s="67"/>
      <c r="S794" s="67"/>
      <c r="T794" s="68"/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T794" s="20" t="s">
        <v>206</v>
      </c>
      <c r="AU794" s="20" t="s">
        <v>82</v>
      </c>
    </row>
    <row r="795" spans="1:65" s="13" customFormat="1" ht="11.25">
      <c r="B795" s="201"/>
      <c r="C795" s="202"/>
      <c r="D795" s="194" t="s">
        <v>208</v>
      </c>
      <c r="E795" s="203" t="s">
        <v>19</v>
      </c>
      <c r="F795" s="204" t="s">
        <v>1079</v>
      </c>
      <c r="G795" s="202"/>
      <c r="H795" s="205">
        <v>1.512</v>
      </c>
      <c r="I795" s="206"/>
      <c r="J795" s="202"/>
      <c r="K795" s="202"/>
      <c r="L795" s="207"/>
      <c r="M795" s="208"/>
      <c r="N795" s="209"/>
      <c r="O795" s="209"/>
      <c r="P795" s="209"/>
      <c r="Q795" s="209"/>
      <c r="R795" s="209"/>
      <c r="S795" s="209"/>
      <c r="T795" s="210"/>
      <c r="AT795" s="211" t="s">
        <v>208</v>
      </c>
      <c r="AU795" s="211" t="s">
        <v>82</v>
      </c>
      <c r="AV795" s="13" t="s">
        <v>82</v>
      </c>
      <c r="AW795" s="13" t="s">
        <v>34</v>
      </c>
      <c r="AX795" s="13" t="s">
        <v>80</v>
      </c>
      <c r="AY795" s="211" t="s">
        <v>191</v>
      </c>
    </row>
    <row r="796" spans="1:65" s="2" customFormat="1" ht="16.5" customHeight="1">
      <c r="A796" s="37"/>
      <c r="B796" s="38"/>
      <c r="C796" s="181" t="s">
        <v>1080</v>
      </c>
      <c r="D796" s="181" t="s">
        <v>193</v>
      </c>
      <c r="E796" s="182" t="s">
        <v>1081</v>
      </c>
      <c r="F796" s="183" t="s">
        <v>1082</v>
      </c>
      <c r="G796" s="184" t="s">
        <v>202</v>
      </c>
      <c r="H796" s="185">
        <v>2.1920000000000002</v>
      </c>
      <c r="I796" s="186"/>
      <c r="J796" s="187">
        <f>ROUND(I796*H796,2)</f>
        <v>0</v>
      </c>
      <c r="K796" s="183" t="s">
        <v>203</v>
      </c>
      <c r="L796" s="42"/>
      <c r="M796" s="188" t="s">
        <v>19</v>
      </c>
      <c r="N796" s="189" t="s">
        <v>44</v>
      </c>
      <c r="O796" s="67"/>
      <c r="P796" s="190">
        <f>O796*H796</f>
        <v>0</v>
      </c>
      <c r="Q796" s="190">
        <v>0</v>
      </c>
      <c r="R796" s="190">
        <f>Q796*H796</f>
        <v>0</v>
      </c>
      <c r="S796" s="190">
        <v>2.2000000000000002</v>
      </c>
      <c r="T796" s="191">
        <f>S796*H796</f>
        <v>4.8224000000000009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2" t="s">
        <v>197</v>
      </c>
      <c r="AT796" s="192" t="s">
        <v>193</v>
      </c>
      <c r="AU796" s="192" t="s">
        <v>82</v>
      </c>
      <c r="AY796" s="20" t="s">
        <v>191</v>
      </c>
      <c r="BE796" s="193">
        <f>IF(N796="základní",J796,0)</f>
        <v>0</v>
      </c>
      <c r="BF796" s="193">
        <f>IF(N796="snížená",J796,0)</f>
        <v>0</v>
      </c>
      <c r="BG796" s="193">
        <f>IF(N796="zákl. přenesená",J796,0)</f>
        <v>0</v>
      </c>
      <c r="BH796" s="193">
        <f>IF(N796="sníž. přenesená",J796,0)</f>
        <v>0</v>
      </c>
      <c r="BI796" s="193">
        <f>IF(N796="nulová",J796,0)</f>
        <v>0</v>
      </c>
      <c r="BJ796" s="20" t="s">
        <v>80</v>
      </c>
      <c r="BK796" s="193">
        <f>ROUND(I796*H796,2)</f>
        <v>0</v>
      </c>
      <c r="BL796" s="20" t="s">
        <v>197</v>
      </c>
      <c r="BM796" s="192" t="s">
        <v>1083</v>
      </c>
    </row>
    <row r="797" spans="1:65" s="2" customFormat="1" ht="11.25">
      <c r="A797" s="37"/>
      <c r="B797" s="38"/>
      <c r="C797" s="39"/>
      <c r="D797" s="194" t="s">
        <v>199</v>
      </c>
      <c r="E797" s="39"/>
      <c r="F797" s="195" t="s">
        <v>1084</v>
      </c>
      <c r="G797" s="39"/>
      <c r="H797" s="39"/>
      <c r="I797" s="196"/>
      <c r="J797" s="39"/>
      <c r="K797" s="39"/>
      <c r="L797" s="42"/>
      <c r="M797" s="197"/>
      <c r="N797" s="198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199</v>
      </c>
      <c r="AU797" s="20" t="s">
        <v>82</v>
      </c>
    </row>
    <row r="798" spans="1:65" s="2" customFormat="1" ht="11.25">
      <c r="A798" s="37"/>
      <c r="B798" s="38"/>
      <c r="C798" s="39"/>
      <c r="D798" s="199" t="s">
        <v>206</v>
      </c>
      <c r="E798" s="39"/>
      <c r="F798" s="200" t="s">
        <v>1085</v>
      </c>
      <c r="G798" s="39"/>
      <c r="H798" s="39"/>
      <c r="I798" s="196"/>
      <c r="J798" s="39"/>
      <c r="K798" s="39"/>
      <c r="L798" s="42"/>
      <c r="M798" s="197"/>
      <c r="N798" s="198"/>
      <c r="O798" s="67"/>
      <c r="P798" s="67"/>
      <c r="Q798" s="67"/>
      <c r="R798" s="67"/>
      <c r="S798" s="67"/>
      <c r="T798" s="68"/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T798" s="20" t="s">
        <v>206</v>
      </c>
      <c r="AU798" s="20" t="s">
        <v>82</v>
      </c>
    </row>
    <row r="799" spans="1:65" s="13" customFormat="1" ht="11.25">
      <c r="B799" s="201"/>
      <c r="C799" s="202"/>
      <c r="D799" s="194" t="s">
        <v>208</v>
      </c>
      <c r="E799" s="203" t="s">
        <v>19</v>
      </c>
      <c r="F799" s="204" t="s">
        <v>716</v>
      </c>
      <c r="G799" s="202"/>
      <c r="H799" s="205">
        <v>2.1920000000000002</v>
      </c>
      <c r="I799" s="206"/>
      <c r="J799" s="202"/>
      <c r="K799" s="202"/>
      <c r="L799" s="207"/>
      <c r="M799" s="208"/>
      <c r="N799" s="209"/>
      <c r="O799" s="209"/>
      <c r="P799" s="209"/>
      <c r="Q799" s="209"/>
      <c r="R799" s="209"/>
      <c r="S799" s="209"/>
      <c r="T799" s="210"/>
      <c r="AT799" s="211" t="s">
        <v>208</v>
      </c>
      <c r="AU799" s="211" t="s">
        <v>82</v>
      </c>
      <c r="AV799" s="13" t="s">
        <v>82</v>
      </c>
      <c r="AW799" s="13" t="s">
        <v>34</v>
      </c>
      <c r="AX799" s="13" t="s">
        <v>80</v>
      </c>
      <c r="AY799" s="211" t="s">
        <v>191</v>
      </c>
    </row>
    <row r="800" spans="1:65" s="2" customFormat="1" ht="21.75" customHeight="1">
      <c r="A800" s="37"/>
      <c r="B800" s="38"/>
      <c r="C800" s="181" t="s">
        <v>1086</v>
      </c>
      <c r="D800" s="181" t="s">
        <v>193</v>
      </c>
      <c r="E800" s="182" t="s">
        <v>1087</v>
      </c>
      <c r="F800" s="183" t="s">
        <v>1088</v>
      </c>
      <c r="G800" s="184" t="s">
        <v>202</v>
      </c>
      <c r="H800" s="185">
        <v>63.247999999999998</v>
      </c>
      <c r="I800" s="186"/>
      <c r="J800" s="187">
        <f>ROUND(I800*H800,2)</f>
        <v>0</v>
      </c>
      <c r="K800" s="183" t="s">
        <v>203</v>
      </c>
      <c r="L800" s="42"/>
      <c r="M800" s="188" t="s">
        <v>19</v>
      </c>
      <c r="N800" s="189" t="s">
        <v>44</v>
      </c>
      <c r="O800" s="67"/>
      <c r="P800" s="190">
        <f>O800*H800</f>
        <v>0</v>
      </c>
      <c r="Q800" s="190">
        <v>0</v>
      </c>
      <c r="R800" s="190">
        <f>Q800*H800</f>
        <v>0</v>
      </c>
      <c r="S800" s="190">
        <v>2.2000000000000002</v>
      </c>
      <c r="T800" s="191">
        <f>S800*H800</f>
        <v>139.1456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2" t="s">
        <v>197</v>
      </c>
      <c r="AT800" s="192" t="s">
        <v>193</v>
      </c>
      <c r="AU800" s="192" t="s">
        <v>82</v>
      </c>
      <c r="AY800" s="20" t="s">
        <v>191</v>
      </c>
      <c r="BE800" s="193">
        <f>IF(N800="základní",J800,0)</f>
        <v>0</v>
      </c>
      <c r="BF800" s="193">
        <f>IF(N800="snížená",J800,0)</f>
        <v>0</v>
      </c>
      <c r="BG800" s="193">
        <f>IF(N800="zákl. přenesená",J800,0)</f>
        <v>0</v>
      </c>
      <c r="BH800" s="193">
        <f>IF(N800="sníž. přenesená",J800,0)</f>
        <v>0</v>
      </c>
      <c r="BI800" s="193">
        <f>IF(N800="nulová",J800,0)</f>
        <v>0</v>
      </c>
      <c r="BJ800" s="20" t="s">
        <v>80</v>
      </c>
      <c r="BK800" s="193">
        <f>ROUND(I800*H800,2)</f>
        <v>0</v>
      </c>
      <c r="BL800" s="20" t="s">
        <v>197</v>
      </c>
      <c r="BM800" s="192" t="s">
        <v>1089</v>
      </c>
    </row>
    <row r="801" spans="1:65" s="2" customFormat="1" ht="11.25">
      <c r="A801" s="37"/>
      <c r="B801" s="38"/>
      <c r="C801" s="39"/>
      <c r="D801" s="194" t="s">
        <v>199</v>
      </c>
      <c r="E801" s="39"/>
      <c r="F801" s="195" t="s">
        <v>1090</v>
      </c>
      <c r="G801" s="39"/>
      <c r="H801" s="39"/>
      <c r="I801" s="196"/>
      <c r="J801" s="39"/>
      <c r="K801" s="39"/>
      <c r="L801" s="42"/>
      <c r="M801" s="197"/>
      <c r="N801" s="198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199</v>
      </c>
      <c r="AU801" s="20" t="s">
        <v>82</v>
      </c>
    </row>
    <row r="802" spans="1:65" s="2" customFormat="1" ht="11.25">
      <c r="A802" s="37"/>
      <c r="B802" s="38"/>
      <c r="C802" s="39"/>
      <c r="D802" s="199" t="s">
        <v>206</v>
      </c>
      <c r="E802" s="39"/>
      <c r="F802" s="200" t="s">
        <v>1091</v>
      </c>
      <c r="G802" s="39"/>
      <c r="H802" s="39"/>
      <c r="I802" s="196"/>
      <c r="J802" s="39"/>
      <c r="K802" s="39"/>
      <c r="L802" s="42"/>
      <c r="M802" s="197"/>
      <c r="N802" s="198"/>
      <c r="O802" s="67"/>
      <c r="P802" s="67"/>
      <c r="Q802" s="67"/>
      <c r="R802" s="67"/>
      <c r="S802" s="67"/>
      <c r="T802" s="68"/>
      <c r="U802" s="37"/>
      <c r="V802" s="37"/>
      <c r="W802" s="37"/>
      <c r="X802" s="37"/>
      <c r="Y802" s="37"/>
      <c r="Z802" s="37"/>
      <c r="AA802" s="37"/>
      <c r="AB802" s="37"/>
      <c r="AC802" s="37"/>
      <c r="AD802" s="37"/>
      <c r="AE802" s="37"/>
      <c r="AT802" s="20" t="s">
        <v>206</v>
      </c>
      <c r="AU802" s="20" t="s">
        <v>82</v>
      </c>
    </row>
    <row r="803" spans="1:65" s="13" customFormat="1" ht="22.5">
      <c r="B803" s="201"/>
      <c r="C803" s="202"/>
      <c r="D803" s="194" t="s">
        <v>208</v>
      </c>
      <c r="E803" s="203" t="s">
        <v>19</v>
      </c>
      <c r="F803" s="204" t="s">
        <v>1092</v>
      </c>
      <c r="G803" s="202"/>
      <c r="H803" s="205">
        <v>44.347000000000001</v>
      </c>
      <c r="I803" s="206"/>
      <c r="J803" s="202"/>
      <c r="K803" s="202"/>
      <c r="L803" s="207"/>
      <c r="M803" s="208"/>
      <c r="N803" s="209"/>
      <c r="O803" s="209"/>
      <c r="P803" s="209"/>
      <c r="Q803" s="209"/>
      <c r="R803" s="209"/>
      <c r="S803" s="209"/>
      <c r="T803" s="210"/>
      <c r="AT803" s="211" t="s">
        <v>208</v>
      </c>
      <c r="AU803" s="211" t="s">
        <v>82</v>
      </c>
      <c r="AV803" s="13" t="s">
        <v>82</v>
      </c>
      <c r="AW803" s="13" t="s">
        <v>34</v>
      </c>
      <c r="AX803" s="13" t="s">
        <v>73</v>
      </c>
      <c r="AY803" s="211" t="s">
        <v>191</v>
      </c>
    </row>
    <row r="804" spans="1:65" s="13" customFormat="1" ht="11.25">
      <c r="B804" s="201"/>
      <c r="C804" s="202"/>
      <c r="D804" s="194" t="s">
        <v>208</v>
      </c>
      <c r="E804" s="203" t="s">
        <v>19</v>
      </c>
      <c r="F804" s="204" t="s">
        <v>717</v>
      </c>
      <c r="G804" s="202"/>
      <c r="H804" s="205">
        <v>10.765000000000001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208</v>
      </c>
      <c r="AU804" s="211" t="s">
        <v>82</v>
      </c>
      <c r="AV804" s="13" t="s">
        <v>82</v>
      </c>
      <c r="AW804" s="13" t="s">
        <v>34</v>
      </c>
      <c r="AX804" s="13" t="s">
        <v>73</v>
      </c>
      <c r="AY804" s="211" t="s">
        <v>191</v>
      </c>
    </row>
    <row r="805" spans="1:65" s="13" customFormat="1" ht="11.25">
      <c r="B805" s="201"/>
      <c r="C805" s="202"/>
      <c r="D805" s="194" t="s">
        <v>208</v>
      </c>
      <c r="E805" s="203" t="s">
        <v>19</v>
      </c>
      <c r="F805" s="204" t="s">
        <v>1093</v>
      </c>
      <c r="G805" s="202"/>
      <c r="H805" s="205">
        <v>8.1359999999999992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208</v>
      </c>
      <c r="AU805" s="211" t="s">
        <v>82</v>
      </c>
      <c r="AV805" s="13" t="s">
        <v>82</v>
      </c>
      <c r="AW805" s="13" t="s">
        <v>34</v>
      </c>
      <c r="AX805" s="13" t="s">
        <v>73</v>
      </c>
      <c r="AY805" s="211" t="s">
        <v>191</v>
      </c>
    </row>
    <row r="806" spans="1:65" s="14" customFormat="1" ht="11.25">
      <c r="B806" s="212"/>
      <c r="C806" s="213"/>
      <c r="D806" s="194" t="s">
        <v>208</v>
      </c>
      <c r="E806" s="214" t="s">
        <v>19</v>
      </c>
      <c r="F806" s="215" t="s">
        <v>238</v>
      </c>
      <c r="G806" s="213"/>
      <c r="H806" s="216">
        <v>63.248000000000005</v>
      </c>
      <c r="I806" s="217"/>
      <c r="J806" s="213"/>
      <c r="K806" s="213"/>
      <c r="L806" s="218"/>
      <c r="M806" s="219"/>
      <c r="N806" s="220"/>
      <c r="O806" s="220"/>
      <c r="P806" s="220"/>
      <c r="Q806" s="220"/>
      <c r="R806" s="220"/>
      <c r="S806" s="220"/>
      <c r="T806" s="221"/>
      <c r="AT806" s="222" t="s">
        <v>208</v>
      </c>
      <c r="AU806" s="222" t="s">
        <v>82</v>
      </c>
      <c r="AV806" s="14" t="s">
        <v>197</v>
      </c>
      <c r="AW806" s="14" t="s">
        <v>34</v>
      </c>
      <c r="AX806" s="14" t="s">
        <v>80</v>
      </c>
      <c r="AY806" s="222" t="s">
        <v>191</v>
      </c>
    </row>
    <row r="807" spans="1:65" s="2" customFormat="1" ht="21.75" customHeight="1">
      <c r="A807" s="37"/>
      <c r="B807" s="38"/>
      <c r="C807" s="181" t="s">
        <v>1094</v>
      </c>
      <c r="D807" s="181" t="s">
        <v>193</v>
      </c>
      <c r="E807" s="182" t="s">
        <v>1095</v>
      </c>
      <c r="F807" s="183" t="s">
        <v>1096</v>
      </c>
      <c r="G807" s="184" t="s">
        <v>202</v>
      </c>
      <c r="H807" s="185">
        <v>43.624000000000002</v>
      </c>
      <c r="I807" s="186"/>
      <c r="J807" s="187">
        <f>ROUND(I807*H807,2)</f>
        <v>0</v>
      </c>
      <c r="K807" s="183" t="s">
        <v>203</v>
      </c>
      <c r="L807" s="42"/>
      <c r="M807" s="188" t="s">
        <v>19</v>
      </c>
      <c r="N807" s="189" t="s">
        <v>44</v>
      </c>
      <c r="O807" s="67"/>
      <c r="P807" s="190">
        <f>O807*H807</f>
        <v>0</v>
      </c>
      <c r="Q807" s="190">
        <v>0</v>
      </c>
      <c r="R807" s="190">
        <f>Q807*H807</f>
        <v>0</v>
      </c>
      <c r="S807" s="190">
        <v>2.2000000000000002</v>
      </c>
      <c r="T807" s="191">
        <f>S807*H807</f>
        <v>95.972800000000007</v>
      </c>
      <c r="U807" s="37"/>
      <c r="V807" s="37"/>
      <c r="W807" s="37"/>
      <c r="X807" s="37"/>
      <c r="Y807" s="37"/>
      <c r="Z807" s="37"/>
      <c r="AA807" s="37"/>
      <c r="AB807" s="37"/>
      <c r="AC807" s="37"/>
      <c r="AD807" s="37"/>
      <c r="AE807" s="37"/>
      <c r="AR807" s="192" t="s">
        <v>197</v>
      </c>
      <c r="AT807" s="192" t="s">
        <v>193</v>
      </c>
      <c r="AU807" s="192" t="s">
        <v>82</v>
      </c>
      <c r="AY807" s="20" t="s">
        <v>191</v>
      </c>
      <c r="BE807" s="193">
        <f>IF(N807="základní",J807,0)</f>
        <v>0</v>
      </c>
      <c r="BF807" s="193">
        <f>IF(N807="snížená",J807,0)</f>
        <v>0</v>
      </c>
      <c r="BG807" s="193">
        <f>IF(N807="zákl. přenesená",J807,0)</f>
        <v>0</v>
      </c>
      <c r="BH807" s="193">
        <f>IF(N807="sníž. přenesená",J807,0)</f>
        <v>0</v>
      </c>
      <c r="BI807" s="193">
        <f>IF(N807="nulová",J807,0)</f>
        <v>0</v>
      </c>
      <c r="BJ807" s="20" t="s">
        <v>80</v>
      </c>
      <c r="BK807" s="193">
        <f>ROUND(I807*H807,2)</f>
        <v>0</v>
      </c>
      <c r="BL807" s="20" t="s">
        <v>197</v>
      </c>
      <c r="BM807" s="192" t="s">
        <v>1097</v>
      </c>
    </row>
    <row r="808" spans="1:65" s="2" customFormat="1" ht="11.25">
      <c r="A808" s="37"/>
      <c r="B808" s="38"/>
      <c r="C808" s="39"/>
      <c r="D808" s="194" t="s">
        <v>199</v>
      </c>
      <c r="E808" s="39"/>
      <c r="F808" s="195" t="s">
        <v>1098</v>
      </c>
      <c r="G808" s="39"/>
      <c r="H808" s="39"/>
      <c r="I808" s="196"/>
      <c r="J808" s="39"/>
      <c r="K808" s="39"/>
      <c r="L808" s="42"/>
      <c r="M808" s="197"/>
      <c r="N808" s="198"/>
      <c r="O808" s="67"/>
      <c r="P808" s="67"/>
      <c r="Q808" s="67"/>
      <c r="R808" s="67"/>
      <c r="S808" s="67"/>
      <c r="T808" s="68"/>
      <c r="U808" s="37"/>
      <c r="V808" s="37"/>
      <c r="W808" s="37"/>
      <c r="X808" s="37"/>
      <c r="Y808" s="37"/>
      <c r="Z808" s="37"/>
      <c r="AA808" s="37"/>
      <c r="AB808" s="37"/>
      <c r="AC808" s="37"/>
      <c r="AD808" s="37"/>
      <c r="AE808" s="37"/>
      <c r="AT808" s="20" t="s">
        <v>199</v>
      </c>
      <c r="AU808" s="20" t="s">
        <v>82</v>
      </c>
    </row>
    <row r="809" spans="1:65" s="2" customFormat="1" ht="11.25">
      <c r="A809" s="37"/>
      <c r="B809" s="38"/>
      <c r="C809" s="39"/>
      <c r="D809" s="199" t="s">
        <v>206</v>
      </c>
      <c r="E809" s="39"/>
      <c r="F809" s="200" t="s">
        <v>1099</v>
      </c>
      <c r="G809" s="39"/>
      <c r="H809" s="39"/>
      <c r="I809" s="196"/>
      <c r="J809" s="39"/>
      <c r="K809" s="39"/>
      <c r="L809" s="42"/>
      <c r="M809" s="197"/>
      <c r="N809" s="198"/>
      <c r="O809" s="67"/>
      <c r="P809" s="67"/>
      <c r="Q809" s="67"/>
      <c r="R809" s="67"/>
      <c r="S809" s="67"/>
      <c r="T809" s="68"/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T809" s="20" t="s">
        <v>206</v>
      </c>
      <c r="AU809" s="20" t="s">
        <v>82</v>
      </c>
    </row>
    <row r="810" spans="1:65" s="13" customFormat="1" ht="11.25">
      <c r="B810" s="201"/>
      <c r="C810" s="202"/>
      <c r="D810" s="194" t="s">
        <v>208</v>
      </c>
      <c r="E810" s="203" t="s">
        <v>19</v>
      </c>
      <c r="F810" s="204" t="s">
        <v>1100</v>
      </c>
      <c r="G810" s="202"/>
      <c r="H810" s="205">
        <v>43.624000000000002</v>
      </c>
      <c r="I810" s="206"/>
      <c r="J810" s="202"/>
      <c r="K810" s="202"/>
      <c r="L810" s="207"/>
      <c r="M810" s="208"/>
      <c r="N810" s="209"/>
      <c r="O810" s="209"/>
      <c r="P810" s="209"/>
      <c r="Q810" s="209"/>
      <c r="R810" s="209"/>
      <c r="S810" s="209"/>
      <c r="T810" s="210"/>
      <c r="AT810" s="211" t="s">
        <v>208</v>
      </c>
      <c r="AU810" s="211" t="s">
        <v>82</v>
      </c>
      <c r="AV810" s="13" t="s">
        <v>82</v>
      </c>
      <c r="AW810" s="13" t="s">
        <v>34</v>
      </c>
      <c r="AX810" s="13" t="s">
        <v>80</v>
      </c>
      <c r="AY810" s="211" t="s">
        <v>191</v>
      </c>
    </row>
    <row r="811" spans="1:65" s="2" customFormat="1" ht="21.75" customHeight="1">
      <c r="A811" s="37"/>
      <c r="B811" s="38"/>
      <c r="C811" s="181" t="s">
        <v>1101</v>
      </c>
      <c r="D811" s="181" t="s">
        <v>193</v>
      </c>
      <c r="E811" s="182" t="s">
        <v>1102</v>
      </c>
      <c r="F811" s="183" t="s">
        <v>1103</v>
      </c>
      <c r="G811" s="184" t="s">
        <v>202</v>
      </c>
      <c r="H811" s="185">
        <v>117.738</v>
      </c>
      <c r="I811" s="186"/>
      <c r="J811" s="187">
        <f>ROUND(I811*H811,2)</f>
        <v>0</v>
      </c>
      <c r="K811" s="183" t="s">
        <v>19</v>
      </c>
      <c r="L811" s="42"/>
      <c r="M811" s="188" t="s">
        <v>19</v>
      </c>
      <c r="N811" s="189" t="s">
        <v>44</v>
      </c>
      <c r="O811" s="67"/>
      <c r="P811" s="190">
        <f>O811*H811</f>
        <v>0</v>
      </c>
      <c r="Q811" s="190">
        <v>0</v>
      </c>
      <c r="R811" s="190">
        <f>Q811*H811</f>
        <v>0</v>
      </c>
      <c r="S811" s="190">
        <v>2.2000000000000002</v>
      </c>
      <c r="T811" s="191">
        <f>S811*H811</f>
        <v>259.02360000000004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2" t="s">
        <v>197</v>
      </c>
      <c r="AT811" s="192" t="s">
        <v>193</v>
      </c>
      <c r="AU811" s="192" t="s">
        <v>82</v>
      </c>
      <c r="AY811" s="20" t="s">
        <v>191</v>
      </c>
      <c r="BE811" s="193">
        <f>IF(N811="základní",J811,0)</f>
        <v>0</v>
      </c>
      <c r="BF811" s="193">
        <f>IF(N811="snížená",J811,0)</f>
        <v>0</v>
      </c>
      <c r="BG811" s="193">
        <f>IF(N811="zákl. přenesená",J811,0)</f>
        <v>0</v>
      </c>
      <c r="BH811" s="193">
        <f>IF(N811="sníž. přenesená",J811,0)</f>
        <v>0</v>
      </c>
      <c r="BI811" s="193">
        <f>IF(N811="nulová",J811,0)</f>
        <v>0</v>
      </c>
      <c r="BJ811" s="20" t="s">
        <v>80</v>
      </c>
      <c r="BK811" s="193">
        <f>ROUND(I811*H811,2)</f>
        <v>0</v>
      </c>
      <c r="BL811" s="20" t="s">
        <v>197</v>
      </c>
      <c r="BM811" s="192" t="s">
        <v>1104</v>
      </c>
    </row>
    <row r="812" spans="1:65" s="2" customFormat="1" ht="11.25">
      <c r="A812" s="37"/>
      <c r="B812" s="38"/>
      <c r="C812" s="39"/>
      <c r="D812" s="194" t="s">
        <v>199</v>
      </c>
      <c r="E812" s="39"/>
      <c r="F812" s="195" t="s">
        <v>1098</v>
      </c>
      <c r="G812" s="39"/>
      <c r="H812" s="39"/>
      <c r="I812" s="196"/>
      <c r="J812" s="39"/>
      <c r="K812" s="39"/>
      <c r="L812" s="42"/>
      <c r="M812" s="197"/>
      <c r="N812" s="198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199</v>
      </c>
      <c r="AU812" s="20" t="s">
        <v>82</v>
      </c>
    </row>
    <row r="813" spans="1:65" s="13" customFormat="1" ht="11.25">
      <c r="B813" s="201"/>
      <c r="C813" s="202"/>
      <c r="D813" s="194" t="s">
        <v>208</v>
      </c>
      <c r="E813" s="203" t="s">
        <v>19</v>
      </c>
      <c r="F813" s="204" t="s">
        <v>1105</v>
      </c>
      <c r="G813" s="202"/>
      <c r="H813" s="205">
        <v>117.738</v>
      </c>
      <c r="I813" s="206"/>
      <c r="J813" s="202"/>
      <c r="K813" s="202"/>
      <c r="L813" s="207"/>
      <c r="M813" s="208"/>
      <c r="N813" s="209"/>
      <c r="O813" s="209"/>
      <c r="P813" s="209"/>
      <c r="Q813" s="209"/>
      <c r="R813" s="209"/>
      <c r="S813" s="209"/>
      <c r="T813" s="210"/>
      <c r="AT813" s="211" t="s">
        <v>208</v>
      </c>
      <c r="AU813" s="211" t="s">
        <v>82</v>
      </c>
      <c r="AV813" s="13" t="s">
        <v>82</v>
      </c>
      <c r="AW813" s="13" t="s">
        <v>34</v>
      </c>
      <c r="AX813" s="13" t="s">
        <v>80</v>
      </c>
      <c r="AY813" s="211" t="s">
        <v>191</v>
      </c>
    </row>
    <row r="814" spans="1:65" s="2" customFormat="1" ht="16.5" customHeight="1">
      <c r="A814" s="37"/>
      <c r="B814" s="38"/>
      <c r="C814" s="181" t="s">
        <v>1106</v>
      </c>
      <c r="D814" s="181" t="s">
        <v>193</v>
      </c>
      <c r="E814" s="182" t="s">
        <v>1107</v>
      </c>
      <c r="F814" s="183" t="s">
        <v>1108</v>
      </c>
      <c r="G814" s="184" t="s">
        <v>202</v>
      </c>
      <c r="H814" s="185">
        <v>65.44</v>
      </c>
      <c r="I814" s="186"/>
      <c r="J814" s="187">
        <f>ROUND(I814*H814,2)</f>
        <v>0</v>
      </c>
      <c r="K814" s="183" t="s">
        <v>203</v>
      </c>
      <c r="L814" s="42"/>
      <c r="M814" s="188" t="s">
        <v>19</v>
      </c>
      <c r="N814" s="189" t="s">
        <v>44</v>
      </c>
      <c r="O814" s="67"/>
      <c r="P814" s="190">
        <f>O814*H814</f>
        <v>0</v>
      </c>
      <c r="Q814" s="190">
        <v>0</v>
      </c>
      <c r="R814" s="190">
        <f>Q814*H814</f>
        <v>0</v>
      </c>
      <c r="S814" s="190">
        <v>4.3999999999999997E-2</v>
      </c>
      <c r="T814" s="191">
        <f>S814*H814</f>
        <v>2.8793599999999997</v>
      </c>
      <c r="U814" s="37"/>
      <c r="V814" s="37"/>
      <c r="W814" s="37"/>
      <c r="X814" s="37"/>
      <c r="Y814" s="37"/>
      <c r="Z814" s="37"/>
      <c r="AA814" s="37"/>
      <c r="AB814" s="37"/>
      <c r="AC814" s="37"/>
      <c r="AD814" s="37"/>
      <c r="AE814" s="37"/>
      <c r="AR814" s="192" t="s">
        <v>197</v>
      </c>
      <c r="AT814" s="192" t="s">
        <v>193</v>
      </c>
      <c r="AU814" s="192" t="s">
        <v>82</v>
      </c>
      <c r="AY814" s="20" t="s">
        <v>191</v>
      </c>
      <c r="BE814" s="193">
        <f>IF(N814="základní",J814,0)</f>
        <v>0</v>
      </c>
      <c r="BF814" s="193">
        <f>IF(N814="snížená",J814,0)</f>
        <v>0</v>
      </c>
      <c r="BG814" s="193">
        <f>IF(N814="zákl. přenesená",J814,0)</f>
        <v>0</v>
      </c>
      <c r="BH814" s="193">
        <f>IF(N814="sníž. přenesená",J814,0)</f>
        <v>0</v>
      </c>
      <c r="BI814" s="193">
        <f>IF(N814="nulová",J814,0)</f>
        <v>0</v>
      </c>
      <c r="BJ814" s="20" t="s">
        <v>80</v>
      </c>
      <c r="BK814" s="193">
        <f>ROUND(I814*H814,2)</f>
        <v>0</v>
      </c>
      <c r="BL814" s="20" t="s">
        <v>197</v>
      </c>
      <c r="BM814" s="192" t="s">
        <v>1109</v>
      </c>
    </row>
    <row r="815" spans="1:65" s="2" customFormat="1" ht="11.25">
      <c r="A815" s="37"/>
      <c r="B815" s="38"/>
      <c r="C815" s="39"/>
      <c r="D815" s="194" t="s">
        <v>199</v>
      </c>
      <c r="E815" s="39"/>
      <c r="F815" s="195" t="s">
        <v>1110</v>
      </c>
      <c r="G815" s="39"/>
      <c r="H815" s="39"/>
      <c r="I815" s="196"/>
      <c r="J815" s="39"/>
      <c r="K815" s="39"/>
      <c r="L815" s="42"/>
      <c r="M815" s="197"/>
      <c r="N815" s="198"/>
      <c r="O815" s="67"/>
      <c r="P815" s="67"/>
      <c r="Q815" s="67"/>
      <c r="R815" s="67"/>
      <c r="S815" s="67"/>
      <c r="T815" s="68"/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T815" s="20" t="s">
        <v>199</v>
      </c>
      <c r="AU815" s="20" t="s">
        <v>82</v>
      </c>
    </row>
    <row r="816" spans="1:65" s="2" customFormat="1" ht="11.25">
      <c r="A816" s="37"/>
      <c r="B816" s="38"/>
      <c r="C816" s="39"/>
      <c r="D816" s="199" t="s">
        <v>206</v>
      </c>
      <c r="E816" s="39"/>
      <c r="F816" s="200" t="s">
        <v>1111</v>
      </c>
      <c r="G816" s="39"/>
      <c r="H816" s="39"/>
      <c r="I816" s="196"/>
      <c r="J816" s="39"/>
      <c r="K816" s="39"/>
      <c r="L816" s="42"/>
      <c r="M816" s="197"/>
      <c r="N816" s="198"/>
      <c r="O816" s="67"/>
      <c r="P816" s="67"/>
      <c r="Q816" s="67"/>
      <c r="R816" s="67"/>
      <c r="S816" s="67"/>
      <c r="T816" s="68"/>
      <c r="U816" s="37"/>
      <c r="V816" s="37"/>
      <c r="W816" s="37"/>
      <c r="X816" s="37"/>
      <c r="Y816" s="37"/>
      <c r="Z816" s="37"/>
      <c r="AA816" s="37"/>
      <c r="AB816" s="37"/>
      <c r="AC816" s="37"/>
      <c r="AD816" s="37"/>
      <c r="AE816" s="37"/>
      <c r="AT816" s="20" t="s">
        <v>206</v>
      </c>
      <c r="AU816" s="20" t="s">
        <v>82</v>
      </c>
    </row>
    <row r="817" spans="1:65" s="13" customFormat="1" ht="11.25">
      <c r="B817" s="201"/>
      <c r="C817" s="202"/>
      <c r="D817" s="194" t="s">
        <v>208</v>
      </c>
      <c r="E817" s="203" t="s">
        <v>19</v>
      </c>
      <c r="F817" s="204" t="s">
        <v>716</v>
      </c>
      <c r="G817" s="202"/>
      <c r="H817" s="205">
        <v>2.1920000000000002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208</v>
      </c>
      <c r="AU817" s="211" t="s">
        <v>82</v>
      </c>
      <c r="AV817" s="13" t="s">
        <v>82</v>
      </c>
      <c r="AW817" s="13" t="s">
        <v>34</v>
      </c>
      <c r="AX817" s="13" t="s">
        <v>73</v>
      </c>
      <c r="AY817" s="211" t="s">
        <v>191</v>
      </c>
    </row>
    <row r="818" spans="1:65" s="13" customFormat="1" ht="22.5">
      <c r="B818" s="201"/>
      <c r="C818" s="202"/>
      <c r="D818" s="194" t="s">
        <v>208</v>
      </c>
      <c r="E818" s="203" t="s">
        <v>19</v>
      </c>
      <c r="F818" s="204" t="s">
        <v>1092</v>
      </c>
      <c r="G818" s="202"/>
      <c r="H818" s="205">
        <v>44.347000000000001</v>
      </c>
      <c r="I818" s="206"/>
      <c r="J818" s="202"/>
      <c r="K818" s="202"/>
      <c r="L818" s="207"/>
      <c r="M818" s="208"/>
      <c r="N818" s="209"/>
      <c r="O818" s="209"/>
      <c r="P818" s="209"/>
      <c r="Q818" s="209"/>
      <c r="R818" s="209"/>
      <c r="S818" s="209"/>
      <c r="T818" s="210"/>
      <c r="AT818" s="211" t="s">
        <v>208</v>
      </c>
      <c r="AU818" s="211" t="s">
        <v>82</v>
      </c>
      <c r="AV818" s="13" t="s">
        <v>82</v>
      </c>
      <c r="AW818" s="13" t="s">
        <v>34</v>
      </c>
      <c r="AX818" s="13" t="s">
        <v>73</v>
      </c>
      <c r="AY818" s="211" t="s">
        <v>191</v>
      </c>
    </row>
    <row r="819" spans="1:65" s="13" customFormat="1" ht="11.25">
      <c r="B819" s="201"/>
      <c r="C819" s="202"/>
      <c r="D819" s="194" t="s">
        <v>208</v>
      </c>
      <c r="E819" s="203" t="s">
        <v>19</v>
      </c>
      <c r="F819" s="204" t="s">
        <v>717</v>
      </c>
      <c r="G819" s="202"/>
      <c r="H819" s="205">
        <v>10.765000000000001</v>
      </c>
      <c r="I819" s="206"/>
      <c r="J819" s="202"/>
      <c r="K819" s="202"/>
      <c r="L819" s="207"/>
      <c r="M819" s="208"/>
      <c r="N819" s="209"/>
      <c r="O819" s="209"/>
      <c r="P819" s="209"/>
      <c r="Q819" s="209"/>
      <c r="R819" s="209"/>
      <c r="S819" s="209"/>
      <c r="T819" s="210"/>
      <c r="AT819" s="211" t="s">
        <v>208</v>
      </c>
      <c r="AU819" s="211" t="s">
        <v>82</v>
      </c>
      <c r="AV819" s="13" t="s">
        <v>82</v>
      </c>
      <c r="AW819" s="13" t="s">
        <v>34</v>
      </c>
      <c r="AX819" s="13" t="s">
        <v>73</v>
      </c>
      <c r="AY819" s="211" t="s">
        <v>191</v>
      </c>
    </row>
    <row r="820" spans="1:65" s="13" customFormat="1" ht="11.25">
      <c r="B820" s="201"/>
      <c r="C820" s="202"/>
      <c r="D820" s="194" t="s">
        <v>208</v>
      </c>
      <c r="E820" s="203" t="s">
        <v>19</v>
      </c>
      <c r="F820" s="204" t="s">
        <v>1093</v>
      </c>
      <c r="G820" s="202"/>
      <c r="H820" s="205">
        <v>8.1359999999999992</v>
      </c>
      <c r="I820" s="206"/>
      <c r="J820" s="202"/>
      <c r="K820" s="202"/>
      <c r="L820" s="207"/>
      <c r="M820" s="208"/>
      <c r="N820" s="209"/>
      <c r="O820" s="209"/>
      <c r="P820" s="209"/>
      <c r="Q820" s="209"/>
      <c r="R820" s="209"/>
      <c r="S820" s="209"/>
      <c r="T820" s="210"/>
      <c r="AT820" s="211" t="s">
        <v>208</v>
      </c>
      <c r="AU820" s="211" t="s">
        <v>82</v>
      </c>
      <c r="AV820" s="13" t="s">
        <v>82</v>
      </c>
      <c r="AW820" s="13" t="s">
        <v>34</v>
      </c>
      <c r="AX820" s="13" t="s">
        <v>73</v>
      </c>
      <c r="AY820" s="211" t="s">
        <v>191</v>
      </c>
    </row>
    <row r="821" spans="1:65" s="14" customFormat="1" ht="11.25">
      <c r="B821" s="212"/>
      <c r="C821" s="213"/>
      <c r="D821" s="194" t="s">
        <v>208</v>
      </c>
      <c r="E821" s="214" t="s">
        <v>19</v>
      </c>
      <c r="F821" s="215" t="s">
        <v>238</v>
      </c>
      <c r="G821" s="213"/>
      <c r="H821" s="216">
        <v>65.44</v>
      </c>
      <c r="I821" s="217"/>
      <c r="J821" s="213"/>
      <c r="K821" s="213"/>
      <c r="L821" s="218"/>
      <c r="M821" s="219"/>
      <c r="N821" s="220"/>
      <c r="O821" s="220"/>
      <c r="P821" s="220"/>
      <c r="Q821" s="220"/>
      <c r="R821" s="220"/>
      <c r="S821" s="220"/>
      <c r="T821" s="221"/>
      <c r="AT821" s="222" t="s">
        <v>208</v>
      </c>
      <c r="AU821" s="222" t="s">
        <v>82</v>
      </c>
      <c r="AV821" s="14" t="s">
        <v>197</v>
      </c>
      <c r="AW821" s="14" t="s">
        <v>34</v>
      </c>
      <c r="AX821" s="14" t="s">
        <v>80</v>
      </c>
      <c r="AY821" s="222" t="s">
        <v>191</v>
      </c>
    </row>
    <row r="822" spans="1:65" s="2" customFormat="1" ht="16.5" customHeight="1">
      <c r="A822" s="37"/>
      <c r="B822" s="38"/>
      <c r="C822" s="181" t="s">
        <v>1112</v>
      </c>
      <c r="D822" s="181" t="s">
        <v>193</v>
      </c>
      <c r="E822" s="182" t="s">
        <v>1113</v>
      </c>
      <c r="F822" s="183" t="s">
        <v>1114</v>
      </c>
      <c r="G822" s="184" t="s">
        <v>282</v>
      </c>
      <c r="H822" s="185">
        <v>77.144999999999996</v>
      </c>
      <c r="I822" s="186"/>
      <c r="J822" s="187">
        <f>ROUND(I822*H822,2)</f>
        <v>0</v>
      </c>
      <c r="K822" s="183" t="s">
        <v>203</v>
      </c>
      <c r="L822" s="42"/>
      <c r="M822" s="188" t="s">
        <v>19</v>
      </c>
      <c r="N822" s="189" t="s">
        <v>44</v>
      </c>
      <c r="O822" s="67"/>
      <c r="P822" s="190">
        <f>O822*H822</f>
        <v>0</v>
      </c>
      <c r="Q822" s="190">
        <v>0</v>
      </c>
      <c r="R822" s="190">
        <f>Q822*H822</f>
        <v>0</v>
      </c>
      <c r="S822" s="190">
        <v>1.7999999999999999E-2</v>
      </c>
      <c r="T822" s="191">
        <f>S822*H822</f>
        <v>1.3886099999999999</v>
      </c>
      <c r="U822" s="37"/>
      <c r="V822" s="37"/>
      <c r="W822" s="37"/>
      <c r="X822" s="37"/>
      <c r="Y822" s="37"/>
      <c r="Z822" s="37"/>
      <c r="AA822" s="37"/>
      <c r="AB822" s="37"/>
      <c r="AC822" s="37"/>
      <c r="AD822" s="37"/>
      <c r="AE822" s="37"/>
      <c r="AR822" s="192" t="s">
        <v>197</v>
      </c>
      <c r="AT822" s="192" t="s">
        <v>193</v>
      </c>
      <c r="AU822" s="192" t="s">
        <v>82</v>
      </c>
      <c r="AY822" s="20" t="s">
        <v>191</v>
      </c>
      <c r="BE822" s="193">
        <f>IF(N822="základní",J822,0)</f>
        <v>0</v>
      </c>
      <c r="BF822" s="193">
        <f>IF(N822="snížená",J822,0)</f>
        <v>0</v>
      </c>
      <c r="BG822" s="193">
        <f>IF(N822="zákl. přenesená",J822,0)</f>
        <v>0</v>
      </c>
      <c r="BH822" s="193">
        <f>IF(N822="sníž. přenesená",J822,0)</f>
        <v>0</v>
      </c>
      <c r="BI822" s="193">
        <f>IF(N822="nulová",J822,0)</f>
        <v>0</v>
      </c>
      <c r="BJ822" s="20" t="s">
        <v>80</v>
      </c>
      <c r="BK822" s="193">
        <f>ROUND(I822*H822,2)</f>
        <v>0</v>
      </c>
      <c r="BL822" s="20" t="s">
        <v>197</v>
      </c>
      <c r="BM822" s="192" t="s">
        <v>1115</v>
      </c>
    </row>
    <row r="823" spans="1:65" s="2" customFormat="1" ht="11.25">
      <c r="A823" s="37"/>
      <c r="B823" s="38"/>
      <c r="C823" s="39"/>
      <c r="D823" s="194" t="s">
        <v>199</v>
      </c>
      <c r="E823" s="39"/>
      <c r="F823" s="195" t="s">
        <v>1116</v>
      </c>
      <c r="G823" s="39"/>
      <c r="H823" s="39"/>
      <c r="I823" s="196"/>
      <c r="J823" s="39"/>
      <c r="K823" s="39"/>
      <c r="L823" s="42"/>
      <c r="M823" s="197"/>
      <c r="N823" s="198"/>
      <c r="O823" s="67"/>
      <c r="P823" s="67"/>
      <c r="Q823" s="67"/>
      <c r="R823" s="67"/>
      <c r="S823" s="67"/>
      <c r="T823" s="68"/>
      <c r="U823" s="37"/>
      <c r="V823" s="37"/>
      <c r="W823" s="37"/>
      <c r="X823" s="37"/>
      <c r="Y823" s="37"/>
      <c r="Z823" s="37"/>
      <c r="AA823" s="37"/>
      <c r="AB823" s="37"/>
      <c r="AC823" s="37"/>
      <c r="AD823" s="37"/>
      <c r="AE823" s="37"/>
      <c r="AT823" s="20" t="s">
        <v>199</v>
      </c>
      <c r="AU823" s="20" t="s">
        <v>82</v>
      </c>
    </row>
    <row r="824" spans="1:65" s="2" customFormat="1" ht="11.25">
      <c r="A824" s="37"/>
      <c r="B824" s="38"/>
      <c r="C824" s="39"/>
      <c r="D824" s="199" t="s">
        <v>206</v>
      </c>
      <c r="E824" s="39"/>
      <c r="F824" s="200" t="s">
        <v>1117</v>
      </c>
      <c r="G824" s="39"/>
      <c r="H824" s="39"/>
      <c r="I824" s="196"/>
      <c r="J824" s="39"/>
      <c r="K824" s="39"/>
      <c r="L824" s="42"/>
      <c r="M824" s="197"/>
      <c r="N824" s="198"/>
      <c r="O824" s="67"/>
      <c r="P824" s="67"/>
      <c r="Q824" s="67"/>
      <c r="R824" s="67"/>
      <c r="S824" s="67"/>
      <c r="T824" s="68"/>
      <c r="U824" s="37"/>
      <c r="V824" s="37"/>
      <c r="W824" s="37"/>
      <c r="X824" s="37"/>
      <c r="Y824" s="37"/>
      <c r="Z824" s="37"/>
      <c r="AA824" s="37"/>
      <c r="AB824" s="37"/>
      <c r="AC824" s="37"/>
      <c r="AD824" s="37"/>
      <c r="AE824" s="37"/>
      <c r="AT824" s="20" t="s">
        <v>206</v>
      </c>
      <c r="AU824" s="20" t="s">
        <v>82</v>
      </c>
    </row>
    <row r="825" spans="1:65" s="13" customFormat="1" ht="11.25">
      <c r="B825" s="201"/>
      <c r="C825" s="202"/>
      <c r="D825" s="194" t="s">
        <v>208</v>
      </c>
      <c r="E825" s="203" t="s">
        <v>19</v>
      </c>
      <c r="F825" s="204" t="s">
        <v>1118</v>
      </c>
      <c r="G825" s="202"/>
      <c r="H825" s="205">
        <v>92.534999999999997</v>
      </c>
      <c r="I825" s="206"/>
      <c r="J825" s="202"/>
      <c r="K825" s="202"/>
      <c r="L825" s="207"/>
      <c r="M825" s="208"/>
      <c r="N825" s="209"/>
      <c r="O825" s="209"/>
      <c r="P825" s="209"/>
      <c r="Q825" s="209"/>
      <c r="R825" s="209"/>
      <c r="S825" s="209"/>
      <c r="T825" s="210"/>
      <c r="AT825" s="211" t="s">
        <v>208</v>
      </c>
      <c r="AU825" s="211" t="s">
        <v>82</v>
      </c>
      <c r="AV825" s="13" t="s">
        <v>82</v>
      </c>
      <c r="AW825" s="13" t="s">
        <v>34</v>
      </c>
      <c r="AX825" s="13" t="s">
        <v>73</v>
      </c>
      <c r="AY825" s="211" t="s">
        <v>191</v>
      </c>
    </row>
    <row r="826" spans="1:65" s="13" customFormat="1" ht="11.25">
      <c r="B826" s="201"/>
      <c r="C826" s="202"/>
      <c r="D826" s="194" t="s">
        <v>208</v>
      </c>
      <c r="E826" s="203" t="s">
        <v>19</v>
      </c>
      <c r="F826" s="204" t="s">
        <v>1119</v>
      </c>
      <c r="G826" s="202"/>
      <c r="H826" s="205">
        <v>-12.15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208</v>
      </c>
      <c r="AU826" s="211" t="s">
        <v>82</v>
      </c>
      <c r="AV826" s="13" t="s">
        <v>82</v>
      </c>
      <c r="AW826" s="13" t="s">
        <v>34</v>
      </c>
      <c r="AX826" s="13" t="s">
        <v>73</v>
      </c>
      <c r="AY826" s="211" t="s">
        <v>191</v>
      </c>
    </row>
    <row r="827" spans="1:65" s="13" customFormat="1" ht="11.25">
      <c r="B827" s="201"/>
      <c r="C827" s="202"/>
      <c r="D827" s="194" t="s">
        <v>208</v>
      </c>
      <c r="E827" s="203" t="s">
        <v>19</v>
      </c>
      <c r="F827" s="204" t="s">
        <v>1120</v>
      </c>
      <c r="G827" s="202"/>
      <c r="H827" s="205">
        <v>-3.24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208</v>
      </c>
      <c r="AU827" s="211" t="s">
        <v>82</v>
      </c>
      <c r="AV827" s="13" t="s">
        <v>82</v>
      </c>
      <c r="AW827" s="13" t="s">
        <v>34</v>
      </c>
      <c r="AX827" s="13" t="s">
        <v>73</v>
      </c>
      <c r="AY827" s="211" t="s">
        <v>191</v>
      </c>
    </row>
    <row r="828" spans="1:65" s="14" customFormat="1" ht="11.25">
      <c r="B828" s="212"/>
      <c r="C828" s="213"/>
      <c r="D828" s="194" t="s">
        <v>208</v>
      </c>
      <c r="E828" s="214" t="s">
        <v>19</v>
      </c>
      <c r="F828" s="215" t="s">
        <v>238</v>
      </c>
      <c r="G828" s="213"/>
      <c r="H828" s="216">
        <v>77.144999999999996</v>
      </c>
      <c r="I828" s="217"/>
      <c r="J828" s="213"/>
      <c r="K828" s="213"/>
      <c r="L828" s="218"/>
      <c r="M828" s="219"/>
      <c r="N828" s="220"/>
      <c r="O828" s="220"/>
      <c r="P828" s="220"/>
      <c r="Q828" s="220"/>
      <c r="R828" s="220"/>
      <c r="S828" s="220"/>
      <c r="T828" s="221"/>
      <c r="AT828" s="222" t="s">
        <v>208</v>
      </c>
      <c r="AU828" s="222" t="s">
        <v>82</v>
      </c>
      <c r="AV828" s="14" t="s">
        <v>197</v>
      </c>
      <c r="AW828" s="14" t="s">
        <v>34</v>
      </c>
      <c r="AX828" s="14" t="s">
        <v>80</v>
      </c>
      <c r="AY828" s="222" t="s">
        <v>191</v>
      </c>
    </row>
    <row r="829" spans="1:65" s="2" customFormat="1" ht="16.5" customHeight="1">
      <c r="A829" s="37"/>
      <c r="B829" s="38"/>
      <c r="C829" s="181" t="s">
        <v>1121</v>
      </c>
      <c r="D829" s="181" t="s">
        <v>193</v>
      </c>
      <c r="E829" s="182" t="s">
        <v>1122</v>
      </c>
      <c r="F829" s="183" t="s">
        <v>1123</v>
      </c>
      <c r="G829" s="184" t="s">
        <v>282</v>
      </c>
      <c r="H829" s="185">
        <v>12.15</v>
      </c>
      <c r="I829" s="186"/>
      <c r="J829" s="187">
        <f>ROUND(I829*H829,2)</f>
        <v>0</v>
      </c>
      <c r="K829" s="183" t="s">
        <v>203</v>
      </c>
      <c r="L829" s="42"/>
      <c r="M829" s="188" t="s">
        <v>19</v>
      </c>
      <c r="N829" s="189" t="s">
        <v>44</v>
      </c>
      <c r="O829" s="67"/>
      <c r="P829" s="190">
        <f>O829*H829</f>
        <v>0</v>
      </c>
      <c r="Q829" s="190">
        <v>0</v>
      </c>
      <c r="R829" s="190">
        <f>Q829*H829</f>
        <v>0</v>
      </c>
      <c r="S829" s="190">
        <v>6.0999999999999999E-2</v>
      </c>
      <c r="T829" s="191">
        <f>S829*H829</f>
        <v>0.74114999999999998</v>
      </c>
      <c r="U829" s="37"/>
      <c r="V829" s="37"/>
      <c r="W829" s="37"/>
      <c r="X829" s="37"/>
      <c r="Y829" s="37"/>
      <c r="Z829" s="37"/>
      <c r="AA829" s="37"/>
      <c r="AB829" s="37"/>
      <c r="AC829" s="37"/>
      <c r="AD829" s="37"/>
      <c r="AE829" s="37"/>
      <c r="AR829" s="192" t="s">
        <v>197</v>
      </c>
      <c r="AT829" s="192" t="s">
        <v>193</v>
      </c>
      <c r="AU829" s="192" t="s">
        <v>82</v>
      </c>
      <c r="AY829" s="20" t="s">
        <v>191</v>
      </c>
      <c r="BE829" s="193">
        <f>IF(N829="základní",J829,0)</f>
        <v>0</v>
      </c>
      <c r="BF829" s="193">
        <f>IF(N829="snížená",J829,0)</f>
        <v>0</v>
      </c>
      <c r="BG829" s="193">
        <f>IF(N829="zákl. přenesená",J829,0)</f>
        <v>0</v>
      </c>
      <c r="BH829" s="193">
        <f>IF(N829="sníž. přenesená",J829,0)</f>
        <v>0</v>
      </c>
      <c r="BI829" s="193">
        <f>IF(N829="nulová",J829,0)</f>
        <v>0</v>
      </c>
      <c r="BJ829" s="20" t="s">
        <v>80</v>
      </c>
      <c r="BK829" s="193">
        <f>ROUND(I829*H829,2)</f>
        <v>0</v>
      </c>
      <c r="BL829" s="20" t="s">
        <v>197</v>
      </c>
      <c r="BM829" s="192" t="s">
        <v>1124</v>
      </c>
    </row>
    <row r="830" spans="1:65" s="2" customFormat="1" ht="19.5">
      <c r="A830" s="37"/>
      <c r="B830" s="38"/>
      <c r="C830" s="39"/>
      <c r="D830" s="194" t="s">
        <v>199</v>
      </c>
      <c r="E830" s="39"/>
      <c r="F830" s="195" t="s">
        <v>1125</v>
      </c>
      <c r="G830" s="39"/>
      <c r="H830" s="39"/>
      <c r="I830" s="196"/>
      <c r="J830" s="39"/>
      <c r="K830" s="39"/>
      <c r="L830" s="42"/>
      <c r="M830" s="197"/>
      <c r="N830" s="198"/>
      <c r="O830" s="67"/>
      <c r="P830" s="67"/>
      <c r="Q830" s="67"/>
      <c r="R830" s="67"/>
      <c r="S830" s="67"/>
      <c r="T830" s="68"/>
      <c r="U830" s="37"/>
      <c r="V830" s="37"/>
      <c r="W830" s="37"/>
      <c r="X830" s="37"/>
      <c r="Y830" s="37"/>
      <c r="Z830" s="37"/>
      <c r="AA830" s="37"/>
      <c r="AB830" s="37"/>
      <c r="AC830" s="37"/>
      <c r="AD830" s="37"/>
      <c r="AE830" s="37"/>
      <c r="AT830" s="20" t="s">
        <v>199</v>
      </c>
      <c r="AU830" s="20" t="s">
        <v>82</v>
      </c>
    </row>
    <row r="831" spans="1:65" s="2" customFormat="1" ht="11.25">
      <c r="A831" s="37"/>
      <c r="B831" s="38"/>
      <c r="C831" s="39"/>
      <c r="D831" s="199" t="s">
        <v>206</v>
      </c>
      <c r="E831" s="39"/>
      <c r="F831" s="200" t="s">
        <v>1126</v>
      </c>
      <c r="G831" s="39"/>
      <c r="H831" s="39"/>
      <c r="I831" s="196"/>
      <c r="J831" s="39"/>
      <c r="K831" s="39"/>
      <c r="L831" s="42"/>
      <c r="M831" s="197"/>
      <c r="N831" s="198"/>
      <c r="O831" s="67"/>
      <c r="P831" s="67"/>
      <c r="Q831" s="67"/>
      <c r="R831" s="67"/>
      <c r="S831" s="67"/>
      <c r="T831" s="68"/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T831" s="20" t="s">
        <v>206</v>
      </c>
      <c r="AU831" s="20" t="s">
        <v>82</v>
      </c>
    </row>
    <row r="832" spans="1:65" s="13" customFormat="1" ht="11.25">
      <c r="B832" s="201"/>
      <c r="C832" s="202"/>
      <c r="D832" s="194" t="s">
        <v>208</v>
      </c>
      <c r="E832" s="203" t="s">
        <v>19</v>
      </c>
      <c r="F832" s="204" t="s">
        <v>1127</v>
      </c>
      <c r="G832" s="202"/>
      <c r="H832" s="205">
        <v>12.15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208</v>
      </c>
      <c r="AU832" s="211" t="s">
        <v>82</v>
      </c>
      <c r="AV832" s="13" t="s">
        <v>82</v>
      </c>
      <c r="AW832" s="13" t="s">
        <v>34</v>
      </c>
      <c r="AX832" s="13" t="s">
        <v>80</v>
      </c>
      <c r="AY832" s="211" t="s">
        <v>191</v>
      </c>
    </row>
    <row r="833" spans="1:65" s="2" customFormat="1" ht="16.5" customHeight="1">
      <c r="A833" s="37"/>
      <c r="B833" s="38"/>
      <c r="C833" s="181" t="s">
        <v>1128</v>
      </c>
      <c r="D833" s="181" t="s">
        <v>193</v>
      </c>
      <c r="E833" s="182" t="s">
        <v>1129</v>
      </c>
      <c r="F833" s="183" t="s">
        <v>1130</v>
      </c>
      <c r="G833" s="184" t="s">
        <v>282</v>
      </c>
      <c r="H833" s="185">
        <v>3.24</v>
      </c>
      <c r="I833" s="186"/>
      <c r="J833" s="187">
        <f>ROUND(I833*H833,2)</f>
        <v>0</v>
      </c>
      <c r="K833" s="183" t="s">
        <v>203</v>
      </c>
      <c r="L833" s="42"/>
      <c r="M833" s="188" t="s">
        <v>19</v>
      </c>
      <c r="N833" s="189" t="s">
        <v>44</v>
      </c>
      <c r="O833" s="67"/>
      <c r="P833" s="190">
        <f>O833*H833</f>
        <v>0</v>
      </c>
      <c r="Q833" s="190">
        <v>0</v>
      </c>
      <c r="R833" s="190">
        <f>Q833*H833</f>
        <v>0</v>
      </c>
      <c r="S833" s="190">
        <v>5.2999999999999999E-2</v>
      </c>
      <c r="T833" s="191">
        <f>S833*H833</f>
        <v>0.17172000000000001</v>
      </c>
      <c r="U833" s="37"/>
      <c r="V833" s="37"/>
      <c r="W833" s="37"/>
      <c r="X833" s="37"/>
      <c r="Y833" s="37"/>
      <c r="Z833" s="37"/>
      <c r="AA833" s="37"/>
      <c r="AB833" s="37"/>
      <c r="AC833" s="37"/>
      <c r="AD833" s="37"/>
      <c r="AE833" s="37"/>
      <c r="AR833" s="192" t="s">
        <v>197</v>
      </c>
      <c r="AT833" s="192" t="s">
        <v>193</v>
      </c>
      <c r="AU833" s="192" t="s">
        <v>82</v>
      </c>
      <c r="AY833" s="20" t="s">
        <v>191</v>
      </c>
      <c r="BE833" s="193">
        <f>IF(N833="základní",J833,0)</f>
        <v>0</v>
      </c>
      <c r="BF833" s="193">
        <f>IF(N833="snížená",J833,0)</f>
        <v>0</v>
      </c>
      <c r="BG833" s="193">
        <f>IF(N833="zákl. přenesená",J833,0)</f>
        <v>0</v>
      </c>
      <c r="BH833" s="193">
        <f>IF(N833="sníž. přenesená",J833,0)</f>
        <v>0</v>
      </c>
      <c r="BI833" s="193">
        <f>IF(N833="nulová",J833,0)</f>
        <v>0</v>
      </c>
      <c r="BJ833" s="20" t="s">
        <v>80</v>
      </c>
      <c r="BK833" s="193">
        <f>ROUND(I833*H833,2)</f>
        <v>0</v>
      </c>
      <c r="BL833" s="20" t="s">
        <v>197</v>
      </c>
      <c r="BM833" s="192" t="s">
        <v>1131</v>
      </c>
    </row>
    <row r="834" spans="1:65" s="2" customFormat="1" ht="19.5">
      <c r="A834" s="37"/>
      <c r="B834" s="38"/>
      <c r="C834" s="39"/>
      <c r="D834" s="194" t="s">
        <v>199</v>
      </c>
      <c r="E834" s="39"/>
      <c r="F834" s="195" t="s">
        <v>1132</v>
      </c>
      <c r="G834" s="39"/>
      <c r="H834" s="39"/>
      <c r="I834" s="196"/>
      <c r="J834" s="39"/>
      <c r="K834" s="39"/>
      <c r="L834" s="42"/>
      <c r="M834" s="197"/>
      <c r="N834" s="198"/>
      <c r="O834" s="67"/>
      <c r="P834" s="67"/>
      <c r="Q834" s="67"/>
      <c r="R834" s="67"/>
      <c r="S834" s="67"/>
      <c r="T834" s="68"/>
      <c r="U834" s="37"/>
      <c r="V834" s="37"/>
      <c r="W834" s="37"/>
      <c r="X834" s="37"/>
      <c r="Y834" s="37"/>
      <c r="Z834" s="37"/>
      <c r="AA834" s="37"/>
      <c r="AB834" s="37"/>
      <c r="AC834" s="37"/>
      <c r="AD834" s="37"/>
      <c r="AE834" s="37"/>
      <c r="AT834" s="20" t="s">
        <v>199</v>
      </c>
      <c r="AU834" s="20" t="s">
        <v>82</v>
      </c>
    </row>
    <row r="835" spans="1:65" s="2" customFormat="1" ht="11.25">
      <c r="A835" s="37"/>
      <c r="B835" s="38"/>
      <c r="C835" s="39"/>
      <c r="D835" s="199" t="s">
        <v>206</v>
      </c>
      <c r="E835" s="39"/>
      <c r="F835" s="200" t="s">
        <v>1133</v>
      </c>
      <c r="G835" s="39"/>
      <c r="H835" s="39"/>
      <c r="I835" s="196"/>
      <c r="J835" s="39"/>
      <c r="K835" s="39"/>
      <c r="L835" s="42"/>
      <c r="M835" s="197"/>
      <c r="N835" s="198"/>
      <c r="O835" s="67"/>
      <c r="P835" s="67"/>
      <c r="Q835" s="67"/>
      <c r="R835" s="67"/>
      <c r="S835" s="67"/>
      <c r="T835" s="68"/>
      <c r="U835" s="37"/>
      <c r="V835" s="37"/>
      <c r="W835" s="37"/>
      <c r="X835" s="37"/>
      <c r="Y835" s="37"/>
      <c r="Z835" s="37"/>
      <c r="AA835" s="37"/>
      <c r="AB835" s="37"/>
      <c r="AC835" s="37"/>
      <c r="AD835" s="37"/>
      <c r="AE835" s="37"/>
      <c r="AT835" s="20" t="s">
        <v>206</v>
      </c>
      <c r="AU835" s="20" t="s">
        <v>82</v>
      </c>
    </row>
    <row r="836" spans="1:65" s="13" customFormat="1" ht="11.25">
      <c r="B836" s="201"/>
      <c r="C836" s="202"/>
      <c r="D836" s="194" t="s">
        <v>208</v>
      </c>
      <c r="E836" s="203" t="s">
        <v>19</v>
      </c>
      <c r="F836" s="204" t="s">
        <v>1134</v>
      </c>
      <c r="G836" s="202"/>
      <c r="H836" s="205">
        <v>3.24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208</v>
      </c>
      <c r="AU836" s="211" t="s">
        <v>82</v>
      </c>
      <c r="AV836" s="13" t="s">
        <v>82</v>
      </c>
      <c r="AW836" s="13" t="s">
        <v>34</v>
      </c>
      <c r="AX836" s="13" t="s">
        <v>80</v>
      </c>
      <c r="AY836" s="211" t="s">
        <v>191</v>
      </c>
    </row>
    <row r="837" spans="1:65" s="2" customFormat="1" ht="16.5" customHeight="1">
      <c r="A837" s="37"/>
      <c r="B837" s="38"/>
      <c r="C837" s="181" t="s">
        <v>1135</v>
      </c>
      <c r="D837" s="181" t="s">
        <v>193</v>
      </c>
      <c r="E837" s="182" t="s">
        <v>1136</v>
      </c>
      <c r="F837" s="183" t="s">
        <v>1137</v>
      </c>
      <c r="G837" s="184" t="s">
        <v>282</v>
      </c>
      <c r="H837" s="185">
        <v>88</v>
      </c>
      <c r="I837" s="186"/>
      <c r="J837" s="187">
        <f>ROUND(I837*H837,2)</f>
        <v>0</v>
      </c>
      <c r="K837" s="183" t="s">
        <v>203</v>
      </c>
      <c r="L837" s="42"/>
      <c r="M837" s="188" t="s">
        <v>19</v>
      </c>
      <c r="N837" s="189" t="s">
        <v>44</v>
      </c>
      <c r="O837" s="67"/>
      <c r="P837" s="190">
        <f>O837*H837</f>
        <v>0</v>
      </c>
      <c r="Q837" s="190">
        <v>0</v>
      </c>
      <c r="R837" s="190">
        <f>Q837*H837</f>
        <v>0</v>
      </c>
      <c r="S837" s="190">
        <v>7.5999999999999998E-2</v>
      </c>
      <c r="T837" s="191">
        <f>S837*H837</f>
        <v>6.6879999999999997</v>
      </c>
      <c r="U837" s="37"/>
      <c r="V837" s="37"/>
      <c r="W837" s="37"/>
      <c r="X837" s="37"/>
      <c r="Y837" s="37"/>
      <c r="Z837" s="37"/>
      <c r="AA837" s="37"/>
      <c r="AB837" s="37"/>
      <c r="AC837" s="37"/>
      <c r="AD837" s="37"/>
      <c r="AE837" s="37"/>
      <c r="AR837" s="192" t="s">
        <v>197</v>
      </c>
      <c r="AT837" s="192" t="s">
        <v>193</v>
      </c>
      <c r="AU837" s="192" t="s">
        <v>82</v>
      </c>
      <c r="AY837" s="20" t="s">
        <v>191</v>
      </c>
      <c r="BE837" s="193">
        <f>IF(N837="základní",J837,0)</f>
        <v>0</v>
      </c>
      <c r="BF837" s="193">
        <f>IF(N837="snížená",J837,0)</f>
        <v>0</v>
      </c>
      <c r="BG837" s="193">
        <f>IF(N837="zákl. přenesená",J837,0)</f>
        <v>0</v>
      </c>
      <c r="BH837" s="193">
        <f>IF(N837="sníž. přenesená",J837,0)</f>
        <v>0</v>
      </c>
      <c r="BI837" s="193">
        <f>IF(N837="nulová",J837,0)</f>
        <v>0</v>
      </c>
      <c r="BJ837" s="20" t="s">
        <v>80</v>
      </c>
      <c r="BK837" s="193">
        <f>ROUND(I837*H837,2)</f>
        <v>0</v>
      </c>
      <c r="BL837" s="20" t="s">
        <v>197</v>
      </c>
      <c r="BM837" s="192" t="s">
        <v>1138</v>
      </c>
    </row>
    <row r="838" spans="1:65" s="2" customFormat="1" ht="11.25">
      <c r="A838" s="37"/>
      <c r="B838" s="38"/>
      <c r="C838" s="39"/>
      <c r="D838" s="194" t="s">
        <v>199</v>
      </c>
      <c r="E838" s="39"/>
      <c r="F838" s="195" t="s">
        <v>1139</v>
      </c>
      <c r="G838" s="39"/>
      <c r="H838" s="39"/>
      <c r="I838" s="196"/>
      <c r="J838" s="39"/>
      <c r="K838" s="39"/>
      <c r="L838" s="42"/>
      <c r="M838" s="197"/>
      <c r="N838" s="198"/>
      <c r="O838" s="67"/>
      <c r="P838" s="67"/>
      <c r="Q838" s="67"/>
      <c r="R838" s="67"/>
      <c r="S838" s="67"/>
      <c r="T838" s="68"/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T838" s="20" t="s">
        <v>199</v>
      </c>
      <c r="AU838" s="20" t="s">
        <v>82</v>
      </c>
    </row>
    <row r="839" spans="1:65" s="2" customFormat="1" ht="11.25">
      <c r="A839" s="37"/>
      <c r="B839" s="38"/>
      <c r="C839" s="39"/>
      <c r="D839" s="199" t="s">
        <v>206</v>
      </c>
      <c r="E839" s="39"/>
      <c r="F839" s="200" t="s">
        <v>1140</v>
      </c>
      <c r="G839" s="39"/>
      <c r="H839" s="39"/>
      <c r="I839" s="196"/>
      <c r="J839" s="39"/>
      <c r="K839" s="39"/>
      <c r="L839" s="42"/>
      <c r="M839" s="197"/>
      <c r="N839" s="198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206</v>
      </c>
      <c r="AU839" s="20" t="s">
        <v>82</v>
      </c>
    </row>
    <row r="840" spans="1:65" s="13" customFormat="1" ht="11.25">
      <c r="B840" s="201"/>
      <c r="C840" s="202"/>
      <c r="D840" s="194" t="s">
        <v>208</v>
      </c>
      <c r="E840" s="203" t="s">
        <v>19</v>
      </c>
      <c r="F840" s="204" t="s">
        <v>1141</v>
      </c>
      <c r="G840" s="202"/>
      <c r="H840" s="205">
        <v>18</v>
      </c>
      <c r="I840" s="206"/>
      <c r="J840" s="202"/>
      <c r="K840" s="202"/>
      <c r="L840" s="207"/>
      <c r="M840" s="208"/>
      <c r="N840" s="209"/>
      <c r="O840" s="209"/>
      <c r="P840" s="209"/>
      <c r="Q840" s="209"/>
      <c r="R840" s="209"/>
      <c r="S840" s="209"/>
      <c r="T840" s="210"/>
      <c r="AT840" s="211" t="s">
        <v>208</v>
      </c>
      <c r="AU840" s="211" t="s">
        <v>82</v>
      </c>
      <c r="AV840" s="13" t="s">
        <v>82</v>
      </c>
      <c r="AW840" s="13" t="s">
        <v>34</v>
      </c>
      <c r="AX840" s="13" t="s">
        <v>73</v>
      </c>
      <c r="AY840" s="211" t="s">
        <v>191</v>
      </c>
    </row>
    <row r="841" spans="1:65" s="13" customFormat="1" ht="11.25">
      <c r="B841" s="201"/>
      <c r="C841" s="202"/>
      <c r="D841" s="194" t="s">
        <v>208</v>
      </c>
      <c r="E841" s="203" t="s">
        <v>19</v>
      </c>
      <c r="F841" s="204" t="s">
        <v>1142</v>
      </c>
      <c r="G841" s="202"/>
      <c r="H841" s="205">
        <v>70</v>
      </c>
      <c r="I841" s="206"/>
      <c r="J841" s="202"/>
      <c r="K841" s="202"/>
      <c r="L841" s="207"/>
      <c r="M841" s="208"/>
      <c r="N841" s="209"/>
      <c r="O841" s="209"/>
      <c r="P841" s="209"/>
      <c r="Q841" s="209"/>
      <c r="R841" s="209"/>
      <c r="S841" s="209"/>
      <c r="T841" s="210"/>
      <c r="AT841" s="211" t="s">
        <v>208</v>
      </c>
      <c r="AU841" s="211" t="s">
        <v>82</v>
      </c>
      <c r="AV841" s="13" t="s">
        <v>82</v>
      </c>
      <c r="AW841" s="13" t="s">
        <v>34</v>
      </c>
      <c r="AX841" s="13" t="s">
        <v>73</v>
      </c>
      <c r="AY841" s="211" t="s">
        <v>191</v>
      </c>
    </row>
    <row r="842" spans="1:65" s="14" customFormat="1" ht="11.25">
      <c r="B842" s="212"/>
      <c r="C842" s="213"/>
      <c r="D842" s="194" t="s">
        <v>208</v>
      </c>
      <c r="E842" s="214" t="s">
        <v>19</v>
      </c>
      <c r="F842" s="215" t="s">
        <v>238</v>
      </c>
      <c r="G842" s="213"/>
      <c r="H842" s="216">
        <v>88</v>
      </c>
      <c r="I842" s="217"/>
      <c r="J842" s="213"/>
      <c r="K842" s="213"/>
      <c r="L842" s="218"/>
      <c r="M842" s="219"/>
      <c r="N842" s="220"/>
      <c r="O842" s="220"/>
      <c r="P842" s="220"/>
      <c r="Q842" s="220"/>
      <c r="R842" s="220"/>
      <c r="S842" s="220"/>
      <c r="T842" s="221"/>
      <c r="AT842" s="222" t="s">
        <v>208</v>
      </c>
      <c r="AU842" s="222" t="s">
        <v>82</v>
      </c>
      <c r="AV842" s="14" t="s">
        <v>197</v>
      </c>
      <c r="AW842" s="14" t="s">
        <v>34</v>
      </c>
      <c r="AX842" s="14" t="s">
        <v>80</v>
      </c>
      <c r="AY842" s="222" t="s">
        <v>191</v>
      </c>
    </row>
    <row r="843" spans="1:65" s="2" customFormat="1" ht="16.5" customHeight="1">
      <c r="A843" s="37"/>
      <c r="B843" s="38"/>
      <c r="C843" s="181" t="s">
        <v>1143</v>
      </c>
      <c r="D843" s="181" t="s">
        <v>193</v>
      </c>
      <c r="E843" s="182" t="s">
        <v>1144</v>
      </c>
      <c r="F843" s="183" t="s">
        <v>1145</v>
      </c>
      <c r="G843" s="184" t="s">
        <v>282</v>
      </c>
      <c r="H843" s="185">
        <v>3.3</v>
      </c>
      <c r="I843" s="186"/>
      <c r="J843" s="187">
        <f>ROUND(I843*H843,2)</f>
        <v>0</v>
      </c>
      <c r="K843" s="183" t="s">
        <v>203</v>
      </c>
      <c r="L843" s="42"/>
      <c r="M843" s="188" t="s">
        <v>19</v>
      </c>
      <c r="N843" s="189" t="s">
        <v>44</v>
      </c>
      <c r="O843" s="67"/>
      <c r="P843" s="190">
        <f>O843*H843</f>
        <v>0</v>
      </c>
      <c r="Q843" s="190">
        <v>0</v>
      </c>
      <c r="R843" s="190">
        <f>Q843*H843</f>
        <v>0</v>
      </c>
      <c r="S843" s="190">
        <v>6.3E-2</v>
      </c>
      <c r="T843" s="191">
        <f>S843*H843</f>
        <v>0.2079</v>
      </c>
      <c r="U843" s="37"/>
      <c r="V843" s="37"/>
      <c r="W843" s="37"/>
      <c r="X843" s="37"/>
      <c r="Y843" s="37"/>
      <c r="Z843" s="37"/>
      <c r="AA843" s="37"/>
      <c r="AB843" s="37"/>
      <c r="AC843" s="37"/>
      <c r="AD843" s="37"/>
      <c r="AE843" s="37"/>
      <c r="AR843" s="192" t="s">
        <v>197</v>
      </c>
      <c r="AT843" s="192" t="s">
        <v>193</v>
      </c>
      <c r="AU843" s="192" t="s">
        <v>82</v>
      </c>
      <c r="AY843" s="20" t="s">
        <v>191</v>
      </c>
      <c r="BE843" s="193">
        <f>IF(N843="základní",J843,0)</f>
        <v>0</v>
      </c>
      <c r="BF843" s="193">
        <f>IF(N843="snížená",J843,0)</f>
        <v>0</v>
      </c>
      <c r="BG843" s="193">
        <f>IF(N843="zákl. přenesená",J843,0)</f>
        <v>0</v>
      </c>
      <c r="BH843" s="193">
        <f>IF(N843="sníž. přenesená",J843,0)</f>
        <v>0</v>
      </c>
      <c r="BI843" s="193">
        <f>IF(N843="nulová",J843,0)</f>
        <v>0</v>
      </c>
      <c r="BJ843" s="20" t="s">
        <v>80</v>
      </c>
      <c r="BK843" s="193">
        <f>ROUND(I843*H843,2)</f>
        <v>0</v>
      </c>
      <c r="BL843" s="20" t="s">
        <v>197</v>
      </c>
      <c r="BM843" s="192" t="s">
        <v>1146</v>
      </c>
    </row>
    <row r="844" spans="1:65" s="2" customFormat="1" ht="11.25">
      <c r="A844" s="37"/>
      <c r="B844" s="38"/>
      <c r="C844" s="39"/>
      <c r="D844" s="194" t="s">
        <v>199</v>
      </c>
      <c r="E844" s="39"/>
      <c r="F844" s="195" t="s">
        <v>1147</v>
      </c>
      <c r="G844" s="39"/>
      <c r="H844" s="39"/>
      <c r="I844" s="196"/>
      <c r="J844" s="39"/>
      <c r="K844" s="39"/>
      <c r="L844" s="42"/>
      <c r="M844" s="197"/>
      <c r="N844" s="198"/>
      <c r="O844" s="67"/>
      <c r="P844" s="67"/>
      <c r="Q844" s="67"/>
      <c r="R844" s="67"/>
      <c r="S844" s="67"/>
      <c r="T844" s="68"/>
      <c r="U844" s="37"/>
      <c r="V844" s="37"/>
      <c r="W844" s="37"/>
      <c r="X844" s="37"/>
      <c r="Y844" s="37"/>
      <c r="Z844" s="37"/>
      <c r="AA844" s="37"/>
      <c r="AB844" s="37"/>
      <c r="AC844" s="37"/>
      <c r="AD844" s="37"/>
      <c r="AE844" s="37"/>
      <c r="AT844" s="20" t="s">
        <v>199</v>
      </c>
      <c r="AU844" s="20" t="s">
        <v>82</v>
      </c>
    </row>
    <row r="845" spans="1:65" s="2" customFormat="1" ht="11.25">
      <c r="A845" s="37"/>
      <c r="B845" s="38"/>
      <c r="C845" s="39"/>
      <c r="D845" s="199" t="s">
        <v>206</v>
      </c>
      <c r="E845" s="39"/>
      <c r="F845" s="200" t="s">
        <v>1148</v>
      </c>
      <c r="G845" s="39"/>
      <c r="H845" s="39"/>
      <c r="I845" s="196"/>
      <c r="J845" s="39"/>
      <c r="K845" s="39"/>
      <c r="L845" s="42"/>
      <c r="M845" s="197"/>
      <c r="N845" s="198"/>
      <c r="O845" s="67"/>
      <c r="P845" s="67"/>
      <c r="Q845" s="67"/>
      <c r="R845" s="67"/>
      <c r="S845" s="67"/>
      <c r="T845" s="68"/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T845" s="20" t="s">
        <v>206</v>
      </c>
      <c r="AU845" s="20" t="s">
        <v>82</v>
      </c>
    </row>
    <row r="846" spans="1:65" s="13" customFormat="1" ht="11.25">
      <c r="B846" s="201"/>
      <c r="C846" s="202"/>
      <c r="D846" s="194" t="s">
        <v>208</v>
      </c>
      <c r="E846" s="203" t="s">
        <v>19</v>
      </c>
      <c r="F846" s="204" t="s">
        <v>1149</v>
      </c>
      <c r="G846" s="202"/>
      <c r="H846" s="205">
        <v>3.3</v>
      </c>
      <c r="I846" s="206"/>
      <c r="J846" s="202"/>
      <c r="K846" s="202"/>
      <c r="L846" s="207"/>
      <c r="M846" s="208"/>
      <c r="N846" s="209"/>
      <c r="O846" s="209"/>
      <c r="P846" s="209"/>
      <c r="Q846" s="209"/>
      <c r="R846" s="209"/>
      <c r="S846" s="209"/>
      <c r="T846" s="210"/>
      <c r="AT846" s="211" t="s">
        <v>208</v>
      </c>
      <c r="AU846" s="211" t="s">
        <v>82</v>
      </c>
      <c r="AV846" s="13" t="s">
        <v>82</v>
      </c>
      <c r="AW846" s="13" t="s">
        <v>34</v>
      </c>
      <c r="AX846" s="13" t="s">
        <v>80</v>
      </c>
      <c r="AY846" s="211" t="s">
        <v>191</v>
      </c>
    </row>
    <row r="847" spans="1:65" s="2" customFormat="1" ht="16.5" customHeight="1">
      <c r="A847" s="37"/>
      <c r="B847" s="38"/>
      <c r="C847" s="181" t="s">
        <v>1150</v>
      </c>
      <c r="D847" s="181" t="s">
        <v>193</v>
      </c>
      <c r="E847" s="182" t="s">
        <v>1151</v>
      </c>
      <c r="F847" s="183" t="s">
        <v>1152</v>
      </c>
      <c r="G847" s="184" t="s">
        <v>196</v>
      </c>
      <c r="H847" s="185">
        <v>6</v>
      </c>
      <c r="I847" s="186"/>
      <c r="J847" s="187">
        <f>ROUND(I847*H847,2)</f>
        <v>0</v>
      </c>
      <c r="K847" s="183" t="s">
        <v>203</v>
      </c>
      <c r="L847" s="42"/>
      <c r="M847" s="188" t="s">
        <v>19</v>
      </c>
      <c r="N847" s="189" t="s">
        <v>44</v>
      </c>
      <c r="O847" s="67"/>
      <c r="P847" s="190">
        <f>O847*H847</f>
        <v>0</v>
      </c>
      <c r="Q847" s="190">
        <v>0</v>
      </c>
      <c r="R847" s="190">
        <f>Q847*H847</f>
        <v>0</v>
      </c>
      <c r="S847" s="190">
        <v>0.13900000000000001</v>
      </c>
      <c r="T847" s="191">
        <f>S847*H847</f>
        <v>0.83400000000000007</v>
      </c>
      <c r="U847" s="37"/>
      <c r="V847" s="37"/>
      <c r="W847" s="37"/>
      <c r="X847" s="37"/>
      <c r="Y847" s="37"/>
      <c r="Z847" s="37"/>
      <c r="AA847" s="37"/>
      <c r="AB847" s="37"/>
      <c r="AC847" s="37"/>
      <c r="AD847" s="37"/>
      <c r="AE847" s="37"/>
      <c r="AR847" s="192" t="s">
        <v>197</v>
      </c>
      <c r="AT847" s="192" t="s">
        <v>193</v>
      </c>
      <c r="AU847" s="192" t="s">
        <v>82</v>
      </c>
      <c r="AY847" s="20" t="s">
        <v>191</v>
      </c>
      <c r="BE847" s="193">
        <f>IF(N847="základní",J847,0)</f>
        <v>0</v>
      </c>
      <c r="BF847" s="193">
        <f>IF(N847="snížená",J847,0)</f>
        <v>0</v>
      </c>
      <c r="BG847" s="193">
        <f>IF(N847="zákl. přenesená",J847,0)</f>
        <v>0</v>
      </c>
      <c r="BH847" s="193">
        <f>IF(N847="sníž. přenesená",J847,0)</f>
        <v>0</v>
      </c>
      <c r="BI847" s="193">
        <f>IF(N847="nulová",J847,0)</f>
        <v>0</v>
      </c>
      <c r="BJ847" s="20" t="s">
        <v>80</v>
      </c>
      <c r="BK847" s="193">
        <f>ROUND(I847*H847,2)</f>
        <v>0</v>
      </c>
      <c r="BL847" s="20" t="s">
        <v>197</v>
      </c>
      <c r="BM847" s="192" t="s">
        <v>1153</v>
      </c>
    </row>
    <row r="848" spans="1:65" s="2" customFormat="1" ht="19.5">
      <c r="A848" s="37"/>
      <c r="B848" s="38"/>
      <c r="C848" s="39"/>
      <c r="D848" s="194" t="s">
        <v>199</v>
      </c>
      <c r="E848" s="39"/>
      <c r="F848" s="195" t="s">
        <v>1154</v>
      </c>
      <c r="G848" s="39"/>
      <c r="H848" s="39"/>
      <c r="I848" s="196"/>
      <c r="J848" s="39"/>
      <c r="K848" s="39"/>
      <c r="L848" s="42"/>
      <c r="M848" s="197"/>
      <c r="N848" s="198"/>
      <c r="O848" s="67"/>
      <c r="P848" s="67"/>
      <c r="Q848" s="67"/>
      <c r="R848" s="67"/>
      <c r="S848" s="67"/>
      <c r="T848" s="68"/>
      <c r="U848" s="37"/>
      <c r="V848" s="37"/>
      <c r="W848" s="37"/>
      <c r="X848" s="37"/>
      <c r="Y848" s="37"/>
      <c r="Z848" s="37"/>
      <c r="AA848" s="37"/>
      <c r="AB848" s="37"/>
      <c r="AC848" s="37"/>
      <c r="AD848" s="37"/>
      <c r="AE848" s="37"/>
      <c r="AT848" s="20" t="s">
        <v>199</v>
      </c>
      <c r="AU848" s="20" t="s">
        <v>82</v>
      </c>
    </row>
    <row r="849" spans="1:65" s="2" customFormat="1" ht="11.25">
      <c r="A849" s="37"/>
      <c r="B849" s="38"/>
      <c r="C849" s="39"/>
      <c r="D849" s="199" t="s">
        <v>206</v>
      </c>
      <c r="E849" s="39"/>
      <c r="F849" s="200" t="s">
        <v>1155</v>
      </c>
      <c r="G849" s="39"/>
      <c r="H849" s="39"/>
      <c r="I849" s="196"/>
      <c r="J849" s="39"/>
      <c r="K849" s="39"/>
      <c r="L849" s="42"/>
      <c r="M849" s="197"/>
      <c r="N849" s="198"/>
      <c r="O849" s="67"/>
      <c r="P849" s="67"/>
      <c r="Q849" s="67"/>
      <c r="R849" s="67"/>
      <c r="S849" s="67"/>
      <c r="T849" s="68"/>
      <c r="U849" s="37"/>
      <c r="V849" s="37"/>
      <c r="W849" s="37"/>
      <c r="X849" s="37"/>
      <c r="Y849" s="37"/>
      <c r="Z849" s="37"/>
      <c r="AA849" s="37"/>
      <c r="AB849" s="37"/>
      <c r="AC849" s="37"/>
      <c r="AD849" s="37"/>
      <c r="AE849" s="37"/>
      <c r="AT849" s="20" t="s">
        <v>206</v>
      </c>
      <c r="AU849" s="20" t="s">
        <v>82</v>
      </c>
    </row>
    <row r="850" spans="1:65" s="13" customFormat="1" ht="11.25">
      <c r="B850" s="201"/>
      <c r="C850" s="202"/>
      <c r="D850" s="194" t="s">
        <v>208</v>
      </c>
      <c r="E850" s="203" t="s">
        <v>19</v>
      </c>
      <c r="F850" s="204" t="s">
        <v>1156</v>
      </c>
      <c r="G850" s="202"/>
      <c r="H850" s="205">
        <v>6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208</v>
      </c>
      <c r="AU850" s="211" t="s">
        <v>82</v>
      </c>
      <c r="AV850" s="13" t="s">
        <v>82</v>
      </c>
      <c r="AW850" s="13" t="s">
        <v>34</v>
      </c>
      <c r="AX850" s="13" t="s">
        <v>80</v>
      </c>
      <c r="AY850" s="211" t="s">
        <v>191</v>
      </c>
    </row>
    <row r="851" spans="1:65" s="2" customFormat="1" ht="16.5" customHeight="1">
      <c r="A851" s="37"/>
      <c r="B851" s="38"/>
      <c r="C851" s="181" t="s">
        <v>1157</v>
      </c>
      <c r="D851" s="181" t="s">
        <v>193</v>
      </c>
      <c r="E851" s="182" t="s">
        <v>1158</v>
      </c>
      <c r="F851" s="183" t="s">
        <v>1159</v>
      </c>
      <c r="G851" s="184" t="s">
        <v>196</v>
      </c>
      <c r="H851" s="185">
        <v>31</v>
      </c>
      <c r="I851" s="186"/>
      <c r="J851" s="187">
        <f>ROUND(I851*H851,2)</f>
        <v>0</v>
      </c>
      <c r="K851" s="183" t="s">
        <v>203</v>
      </c>
      <c r="L851" s="42"/>
      <c r="M851" s="188" t="s">
        <v>19</v>
      </c>
      <c r="N851" s="189" t="s">
        <v>44</v>
      </c>
      <c r="O851" s="67"/>
      <c r="P851" s="190">
        <f>O851*H851</f>
        <v>0</v>
      </c>
      <c r="Q851" s="190">
        <v>0</v>
      </c>
      <c r="R851" s="190">
        <f>Q851*H851</f>
        <v>0</v>
      </c>
      <c r="S851" s="190">
        <v>9.2999999999999999E-2</v>
      </c>
      <c r="T851" s="191">
        <f>S851*H851</f>
        <v>2.883</v>
      </c>
      <c r="U851" s="37"/>
      <c r="V851" s="37"/>
      <c r="W851" s="37"/>
      <c r="X851" s="37"/>
      <c r="Y851" s="37"/>
      <c r="Z851" s="37"/>
      <c r="AA851" s="37"/>
      <c r="AB851" s="37"/>
      <c r="AC851" s="37"/>
      <c r="AD851" s="37"/>
      <c r="AE851" s="37"/>
      <c r="AR851" s="192" t="s">
        <v>197</v>
      </c>
      <c r="AT851" s="192" t="s">
        <v>193</v>
      </c>
      <c r="AU851" s="192" t="s">
        <v>82</v>
      </c>
      <c r="AY851" s="20" t="s">
        <v>191</v>
      </c>
      <c r="BE851" s="193">
        <f>IF(N851="základní",J851,0)</f>
        <v>0</v>
      </c>
      <c r="BF851" s="193">
        <f>IF(N851="snížená",J851,0)</f>
        <v>0</v>
      </c>
      <c r="BG851" s="193">
        <f>IF(N851="zákl. přenesená",J851,0)</f>
        <v>0</v>
      </c>
      <c r="BH851" s="193">
        <f>IF(N851="sníž. přenesená",J851,0)</f>
        <v>0</v>
      </c>
      <c r="BI851" s="193">
        <f>IF(N851="nulová",J851,0)</f>
        <v>0</v>
      </c>
      <c r="BJ851" s="20" t="s">
        <v>80</v>
      </c>
      <c r="BK851" s="193">
        <f>ROUND(I851*H851,2)</f>
        <v>0</v>
      </c>
      <c r="BL851" s="20" t="s">
        <v>197</v>
      </c>
      <c r="BM851" s="192" t="s">
        <v>1160</v>
      </c>
    </row>
    <row r="852" spans="1:65" s="2" customFormat="1" ht="19.5">
      <c r="A852" s="37"/>
      <c r="B852" s="38"/>
      <c r="C852" s="39"/>
      <c r="D852" s="194" t="s">
        <v>199</v>
      </c>
      <c r="E852" s="39"/>
      <c r="F852" s="195" t="s">
        <v>1161</v>
      </c>
      <c r="G852" s="39"/>
      <c r="H852" s="39"/>
      <c r="I852" s="196"/>
      <c r="J852" s="39"/>
      <c r="K852" s="39"/>
      <c r="L852" s="42"/>
      <c r="M852" s="197"/>
      <c r="N852" s="198"/>
      <c r="O852" s="67"/>
      <c r="P852" s="67"/>
      <c r="Q852" s="67"/>
      <c r="R852" s="67"/>
      <c r="S852" s="67"/>
      <c r="T852" s="68"/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T852" s="20" t="s">
        <v>199</v>
      </c>
      <c r="AU852" s="20" t="s">
        <v>82</v>
      </c>
    </row>
    <row r="853" spans="1:65" s="2" customFormat="1" ht="11.25">
      <c r="A853" s="37"/>
      <c r="B853" s="38"/>
      <c r="C853" s="39"/>
      <c r="D853" s="199" t="s">
        <v>206</v>
      </c>
      <c r="E853" s="39"/>
      <c r="F853" s="200" t="s">
        <v>1162</v>
      </c>
      <c r="G853" s="39"/>
      <c r="H853" s="39"/>
      <c r="I853" s="196"/>
      <c r="J853" s="39"/>
      <c r="K853" s="39"/>
      <c r="L853" s="42"/>
      <c r="M853" s="197"/>
      <c r="N853" s="198"/>
      <c r="O853" s="67"/>
      <c r="P853" s="67"/>
      <c r="Q853" s="67"/>
      <c r="R853" s="67"/>
      <c r="S853" s="67"/>
      <c r="T853" s="68"/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T853" s="20" t="s">
        <v>206</v>
      </c>
      <c r="AU853" s="20" t="s">
        <v>82</v>
      </c>
    </row>
    <row r="854" spans="1:65" s="13" customFormat="1" ht="11.25">
      <c r="B854" s="201"/>
      <c r="C854" s="202"/>
      <c r="D854" s="194" t="s">
        <v>208</v>
      </c>
      <c r="E854" s="203" t="s">
        <v>19</v>
      </c>
      <c r="F854" s="204" t="s">
        <v>1163</v>
      </c>
      <c r="G854" s="202"/>
      <c r="H854" s="205">
        <v>6</v>
      </c>
      <c r="I854" s="206"/>
      <c r="J854" s="202"/>
      <c r="K854" s="202"/>
      <c r="L854" s="207"/>
      <c r="M854" s="208"/>
      <c r="N854" s="209"/>
      <c r="O854" s="209"/>
      <c r="P854" s="209"/>
      <c r="Q854" s="209"/>
      <c r="R854" s="209"/>
      <c r="S854" s="209"/>
      <c r="T854" s="210"/>
      <c r="AT854" s="211" t="s">
        <v>208</v>
      </c>
      <c r="AU854" s="211" t="s">
        <v>82</v>
      </c>
      <c r="AV854" s="13" t="s">
        <v>82</v>
      </c>
      <c r="AW854" s="13" t="s">
        <v>34</v>
      </c>
      <c r="AX854" s="13" t="s">
        <v>73</v>
      </c>
      <c r="AY854" s="211" t="s">
        <v>191</v>
      </c>
    </row>
    <row r="855" spans="1:65" s="13" customFormat="1" ht="11.25">
      <c r="B855" s="201"/>
      <c r="C855" s="202"/>
      <c r="D855" s="194" t="s">
        <v>208</v>
      </c>
      <c r="E855" s="203" t="s">
        <v>19</v>
      </c>
      <c r="F855" s="204" t="s">
        <v>1164</v>
      </c>
      <c r="G855" s="202"/>
      <c r="H855" s="205">
        <v>25</v>
      </c>
      <c r="I855" s="206"/>
      <c r="J855" s="202"/>
      <c r="K855" s="202"/>
      <c r="L855" s="207"/>
      <c r="M855" s="208"/>
      <c r="N855" s="209"/>
      <c r="O855" s="209"/>
      <c r="P855" s="209"/>
      <c r="Q855" s="209"/>
      <c r="R855" s="209"/>
      <c r="S855" s="209"/>
      <c r="T855" s="210"/>
      <c r="AT855" s="211" t="s">
        <v>208</v>
      </c>
      <c r="AU855" s="211" t="s">
        <v>82</v>
      </c>
      <c r="AV855" s="13" t="s">
        <v>82</v>
      </c>
      <c r="AW855" s="13" t="s">
        <v>34</v>
      </c>
      <c r="AX855" s="13" t="s">
        <v>73</v>
      </c>
      <c r="AY855" s="211" t="s">
        <v>191</v>
      </c>
    </row>
    <row r="856" spans="1:65" s="14" customFormat="1" ht="11.25">
      <c r="B856" s="212"/>
      <c r="C856" s="213"/>
      <c r="D856" s="194" t="s">
        <v>208</v>
      </c>
      <c r="E856" s="214" t="s">
        <v>19</v>
      </c>
      <c r="F856" s="215" t="s">
        <v>238</v>
      </c>
      <c r="G856" s="213"/>
      <c r="H856" s="216">
        <v>31</v>
      </c>
      <c r="I856" s="217"/>
      <c r="J856" s="213"/>
      <c r="K856" s="213"/>
      <c r="L856" s="218"/>
      <c r="M856" s="219"/>
      <c r="N856" s="220"/>
      <c r="O856" s="220"/>
      <c r="P856" s="220"/>
      <c r="Q856" s="220"/>
      <c r="R856" s="220"/>
      <c r="S856" s="220"/>
      <c r="T856" s="221"/>
      <c r="AT856" s="222" t="s">
        <v>208</v>
      </c>
      <c r="AU856" s="222" t="s">
        <v>82</v>
      </c>
      <c r="AV856" s="14" t="s">
        <v>197</v>
      </c>
      <c r="AW856" s="14" t="s">
        <v>34</v>
      </c>
      <c r="AX856" s="14" t="s">
        <v>80</v>
      </c>
      <c r="AY856" s="222" t="s">
        <v>191</v>
      </c>
    </row>
    <row r="857" spans="1:65" s="2" customFormat="1" ht="16.5" customHeight="1">
      <c r="A857" s="37"/>
      <c r="B857" s="38"/>
      <c r="C857" s="181" t="s">
        <v>1165</v>
      </c>
      <c r="D857" s="181" t="s">
        <v>193</v>
      </c>
      <c r="E857" s="182" t="s">
        <v>1166</v>
      </c>
      <c r="F857" s="183" t="s">
        <v>1167</v>
      </c>
      <c r="G857" s="184" t="s">
        <v>202</v>
      </c>
      <c r="H857" s="185">
        <v>4.7060000000000004</v>
      </c>
      <c r="I857" s="186"/>
      <c r="J857" s="187">
        <f>ROUND(I857*H857,2)</f>
        <v>0</v>
      </c>
      <c r="K857" s="183" t="s">
        <v>203</v>
      </c>
      <c r="L857" s="42"/>
      <c r="M857" s="188" t="s">
        <v>19</v>
      </c>
      <c r="N857" s="189" t="s">
        <v>44</v>
      </c>
      <c r="O857" s="67"/>
      <c r="P857" s="190">
        <f>O857*H857</f>
        <v>0</v>
      </c>
      <c r="Q857" s="190">
        <v>0</v>
      </c>
      <c r="R857" s="190">
        <f>Q857*H857</f>
        <v>0</v>
      </c>
      <c r="S857" s="190">
        <v>2.4</v>
      </c>
      <c r="T857" s="191">
        <f>S857*H857</f>
        <v>11.294400000000001</v>
      </c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R857" s="192" t="s">
        <v>197</v>
      </c>
      <c r="AT857" s="192" t="s">
        <v>193</v>
      </c>
      <c r="AU857" s="192" t="s">
        <v>82</v>
      </c>
      <c r="AY857" s="20" t="s">
        <v>191</v>
      </c>
      <c r="BE857" s="193">
        <f>IF(N857="základní",J857,0)</f>
        <v>0</v>
      </c>
      <c r="BF857" s="193">
        <f>IF(N857="snížená",J857,0)</f>
        <v>0</v>
      </c>
      <c r="BG857" s="193">
        <f>IF(N857="zákl. přenesená",J857,0)</f>
        <v>0</v>
      </c>
      <c r="BH857" s="193">
        <f>IF(N857="sníž. přenesená",J857,0)</f>
        <v>0</v>
      </c>
      <c r="BI857" s="193">
        <f>IF(N857="nulová",J857,0)</f>
        <v>0</v>
      </c>
      <c r="BJ857" s="20" t="s">
        <v>80</v>
      </c>
      <c r="BK857" s="193">
        <f>ROUND(I857*H857,2)</f>
        <v>0</v>
      </c>
      <c r="BL857" s="20" t="s">
        <v>197</v>
      </c>
      <c r="BM857" s="192" t="s">
        <v>1168</v>
      </c>
    </row>
    <row r="858" spans="1:65" s="2" customFormat="1" ht="11.25">
      <c r="A858" s="37"/>
      <c r="B858" s="38"/>
      <c r="C858" s="39"/>
      <c r="D858" s="194" t="s">
        <v>199</v>
      </c>
      <c r="E858" s="39"/>
      <c r="F858" s="195" t="s">
        <v>1169</v>
      </c>
      <c r="G858" s="39"/>
      <c r="H858" s="39"/>
      <c r="I858" s="196"/>
      <c r="J858" s="39"/>
      <c r="K858" s="39"/>
      <c r="L858" s="42"/>
      <c r="M858" s="197"/>
      <c r="N858" s="198"/>
      <c r="O858" s="67"/>
      <c r="P858" s="67"/>
      <c r="Q858" s="67"/>
      <c r="R858" s="67"/>
      <c r="S858" s="67"/>
      <c r="T858" s="68"/>
      <c r="U858" s="37"/>
      <c r="V858" s="37"/>
      <c r="W858" s="37"/>
      <c r="X858" s="37"/>
      <c r="Y858" s="37"/>
      <c r="Z858" s="37"/>
      <c r="AA858" s="37"/>
      <c r="AB858" s="37"/>
      <c r="AC858" s="37"/>
      <c r="AD858" s="37"/>
      <c r="AE858" s="37"/>
      <c r="AT858" s="20" t="s">
        <v>199</v>
      </c>
      <c r="AU858" s="20" t="s">
        <v>82</v>
      </c>
    </row>
    <row r="859" spans="1:65" s="2" customFormat="1" ht="11.25">
      <c r="A859" s="37"/>
      <c r="B859" s="38"/>
      <c r="C859" s="39"/>
      <c r="D859" s="199" t="s">
        <v>206</v>
      </c>
      <c r="E859" s="39"/>
      <c r="F859" s="200" t="s">
        <v>1170</v>
      </c>
      <c r="G859" s="39"/>
      <c r="H859" s="39"/>
      <c r="I859" s="196"/>
      <c r="J859" s="39"/>
      <c r="K859" s="39"/>
      <c r="L859" s="42"/>
      <c r="M859" s="197"/>
      <c r="N859" s="198"/>
      <c r="O859" s="67"/>
      <c r="P859" s="67"/>
      <c r="Q859" s="67"/>
      <c r="R859" s="67"/>
      <c r="S859" s="67"/>
      <c r="T859" s="68"/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T859" s="20" t="s">
        <v>206</v>
      </c>
      <c r="AU859" s="20" t="s">
        <v>82</v>
      </c>
    </row>
    <row r="860" spans="1:65" s="13" customFormat="1" ht="11.25">
      <c r="B860" s="201"/>
      <c r="C860" s="202"/>
      <c r="D860" s="194" t="s">
        <v>208</v>
      </c>
      <c r="E860" s="203" t="s">
        <v>19</v>
      </c>
      <c r="F860" s="204" t="s">
        <v>1171</v>
      </c>
      <c r="G860" s="202"/>
      <c r="H860" s="205">
        <v>1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208</v>
      </c>
      <c r="AU860" s="211" t="s">
        <v>82</v>
      </c>
      <c r="AV860" s="13" t="s">
        <v>82</v>
      </c>
      <c r="AW860" s="13" t="s">
        <v>34</v>
      </c>
      <c r="AX860" s="13" t="s">
        <v>73</v>
      </c>
      <c r="AY860" s="211" t="s">
        <v>191</v>
      </c>
    </row>
    <row r="861" spans="1:65" s="13" customFormat="1" ht="11.25">
      <c r="B861" s="201"/>
      <c r="C861" s="202"/>
      <c r="D861" s="194" t="s">
        <v>208</v>
      </c>
      <c r="E861" s="203" t="s">
        <v>19</v>
      </c>
      <c r="F861" s="204" t="s">
        <v>1172</v>
      </c>
      <c r="G861" s="202"/>
      <c r="H861" s="205">
        <v>3.706</v>
      </c>
      <c r="I861" s="206"/>
      <c r="J861" s="202"/>
      <c r="K861" s="202"/>
      <c r="L861" s="207"/>
      <c r="M861" s="208"/>
      <c r="N861" s="209"/>
      <c r="O861" s="209"/>
      <c r="P861" s="209"/>
      <c r="Q861" s="209"/>
      <c r="R861" s="209"/>
      <c r="S861" s="209"/>
      <c r="T861" s="210"/>
      <c r="AT861" s="211" t="s">
        <v>208</v>
      </c>
      <c r="AU861" s="211" t="s">
        <v>82</v>
      </c>
      <c r="AV861" s="13" t="s">
        <v>82</v>
      </c>
      <c r="AW861" s="13" t="s">
        <v>34</v>
      </c>
      <c r="AX861" s="13" t="s">
        <v>73</v>
      </c>
      <c r="AY861" s="211" t="s">
        <v>191</v>
      </c>
    </row>
    <row r="862" spans="1:65" s="14" customFormat="1" ht="11.25">
      <c r="B862" s="212"/>
      <c r="C862" s="213"/>
      <c r="D862" s="194" t="s">
        <v>208</v>
      </c>
      <c r="E862" s="214" t="s">
        <v>19</v>
      </c>
      <c r="F862" s="215" t="s">
        <v>238</v>
      </c>
      <c r="G862" s="213"/>
      <c r="H862" s="216">
        <v>4.7059999999999995</v>
      </c>
      <c r="I862" s="217"/>
      <c r="J862" s="213"/>
      <c r="K862" s="213"/>
      <c r="L862" s="218"/>
      <c r="M862" s="219"/>
      <c r="N862" s="220"/>
      <c r="O862" s="220"/>
      <c r="P862" s="220"/>
      <c r="Q862" s="220"/>
      <c r="R862" s="220"/>
      <c r="S862" s="220"/>
      <c r="T862" s="221"/>
      <c r="AT862" s="222" t="s">
        <v>208</v>
      </c>
      <c r="AU862" s="222" t="s">
        <v>82</v>
      </c>
      <c r="AV862" s="14" t="s">
        <v>197</v>
      </c>
      <c r="AW862" s="14" t="s">
        <v>34</v>
      </c>
      <c r="AX862" s="14" t="s">
        <v>80</v>
      </c>
      <c r="AY862" s="222" t="s">
        <v>191</v>
      </c>
    </row>
    <row r="863" spans="1:65" s="2" customFormat="1" ht="16.5" customHeight="1">
      <c r="A863" s="37"/>
      <c r="B863" s="38"/>
      <c r="C863" s="181" t="s">
        <v>1173</v>
      </c>
      <c r="D863" s="181" t="s">
        <v>193</v>
      </c>
      <c r="E863" s="182" t="s">
        <v>1174</v>
      </c>
      <c r="F863" s="183" t="s">
        <v>1175</v>
      </c>
      <c r="G863" s="184" t="s">
        <v>196</v>
      </c>
      <c r="H863" s="185">
        <v>6</v>
      </c>
      <c r="I863" s="186"/>
      <c r="J863" s="187">
        <f>ROUND(I863*H863,2)</f>
        <v>0</v>
      </c>
      <c r="K863" s="183" t="s">
        <v>203</v>
      </c>
      <c r="L863" s="42"/>
      <c r="M863" s="188" t="s">
        <v>19</v>
      </c>
      <c r="N863" s="189" t="s">
        <v>44</v>
      </c>
      <c r="O863" s="67"/>
      <c r="P863" s="190">
        <f>O863*H863</f>
        <v>0</v>
      </c>
      <c r="Q863" s="190">
        <v>0</v>
      </c>
      <c r="R863" s="190">
        <f>Q863*H863</f>
        <v>0</v>
      </c>
      <c r="S863" s="190">
        <v>2.5000000000000001E-2</v>
      </c>
      <c r="T863" s="191">
        <f>S863*H863</f>
        <v>0.15000000000000002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2" t="s">
        <v>197</v>
      </c>
      <c r="AT863" s="192" t="s">
        <v>193</v>
      </c>
      <c r="AU863" s="192" t="s">
        <v>82</v>
      </c>
      <c r="AY863" s="20" t="s">
        <v>191</v>
      </c>
      <c r="BE863" s="193">
        <f>IF(N863="základní",J863,0)</f>
        <v>0</v>
      </c>
      <c r="BF863" s="193">
        <f>IF(N863="snížená",J863,0)</f>
        <v>0</v>
      </c>
      <c r="BG863" s="193">
        <f>IF(N863="zákl. přenesená",J863,0)</f>
        <v>0</v>
      </c>
      <c r="BH863" s="193">
        <f>IF(N863="sníž. přenesená",J863,0)</f>
        <v>0</v>
      </c>
      <c r="BI863" s="193">
        <f>IF(N863="nulová",J863,0)</f>
        <v>0</v>
      </c>
      <c r="BJ863" s="20" t="s">
        <v>80</v>
      </c>
      <c r="BK863" s="193">
        <f>ROUND(I863*H863,2)</f>
        <v>0</v>
      </c>
      <c r="BL863" s="20" t="s">
        <v>197</v>
      </c>
      <c r="BM863" s="192" t="s">
        <v>1176</v>
      </c>
    </row>
    <row r="864" spans="1:65" s="2" customFormat="1" ht="11.25">
      <c r="A864" s="37"/>
      <c r="B864" s="38"/>
      <c r="C864" s="39"/>
      <c r="D864" s="194" t="s">
        <v>199</v>
      </c>
      <c r="E864" s="39"/>
      <c r="F864" s="195" t="s">
        <v>1177</v>
      </c>
      <c r="G864" s="39"/>
      <c r="H864" s="39"/>
      <c r="I864" s="196"/>
      <c r="J864" s="39"/>
      <c r="K864" s="39"/>
      <c r="L864" s="42"/>
      <c r="M864" s="197"/>
      <c r="N864" s="198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199</v>
      </c>
      <c r="AU864" s="20" t="s">
        <v>82</v>
      </c>
    </row>
    <row r="865" spans="1:65" s="2" customFormat="1" ht="11.25">
      <c r="A865" s="37"/>
      <c r="B865" s="38"/>
      <c r="C865" s="39"/>
      <c r="D865" s="199" t="s">
        <v>206</v>
      </c>
      <c r="E865" s="39"/>
      <c r="F865" s="200" t="s">
        <v>1178</v>
      </c>
      <c r="G865" s="39"/>
      <c r="H865" s="39"/>
      <c r="I865" s="196"/>
      <c r="J865" s="39"/>
      <c r="K865" s="39"/>
      <c r="L865" s="42"/>
      <c r="M865" s="197"/>
      <c r="N865" s="198"/>
      <c r="O865" s="67"/>
      <c r="P865" s="67"/>
      <c r="Q865" s="67"/>
      <c r="R865" s="67"/>
      <c r="S865" s="67"/>
      <c r="T865" s="68"/>
      <c r="U865" s="37"/>
      <c r="V865" s="37"/>
      <c r="W865" s="37"/>
      <c r="X865" s="37"/>
      <c r="Y865" s="37"/>
      <c r="Z865" s="37"/>
      <c r="AA865" s="37"/>
      <c r="AB865" s="37"/>
      <c r="AC865" s="37"/>
      <c r="AD865" s="37"/>
      <c r="AE865" s="37"/>
      <c r="AT865" s="20" t="s">
        <v>206</v>
      </c>
      <c r="AU865" s="20" t="s">
        <v>82</v>
      </c>
    </row>
    <row r="866" spans="1:65" s="13" customFormat="1" ht="11.25">
      <c r="B866" s="201"/>
      <c r="C866" s="202"/>
      <c r="D866" s="194" t="s">
        <v>208</v>
      </c>
      <c r="E866" s="203" t="s">
        <v>19</v>
      </c>
      <c r="F866" s="204" t="s">
        <v>1156</v>
      </c>
      <c r="G866" s="202"/>
      <c r="H866" s="205">
        <v>6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208</v>
      </c>
      <c r="AU866" s="211" t="s">
        <v>82</v>
      </c>
      <c r="AV866" s="13" t="s">
        <v>82</v>
      </c>
      <c r="AW866" s="13" t="s">
        <v>34</v>
      </c>
      <c r="AX866" s="13" t="s">
        <v>80</v>
      </c>
      <c r="AY866" s="211" t="s">
        <v>191</v>
      </c>
    </row>
    <row r="867" spans="1:65" s="2" customFormat="1" ht="16.5" customHeight="1">
      <c r="A867" s="37"/>
      <c r="B867" s="38"/>
      <c r="C867" s="181" t="s">
        <v>1179</v>
      </c>
      <c r="D867" s="181" t="s">
        <v>193</v>
      </c>
      <c r="E867" s="182" t="s">
        <v>1180</v>
      </c>
      <c r="F867" s="183" t="s">
        <v>1181</v>
      </c>
      <c r="G867" s="184" t="s">
        <v>301</v>
      </c>
      <c r="H867" s="185">
        <v>11.5</v>
      </c>
      <c r="I867" s="186"/>
      <c r="J867" s="187">
        <f>ROUND(I867*H867,2)</f>
        <v>0</v>
      </c>
      <c r="K867" s="183" t="s">
        <v>203</v>
      </c>
      <c r="L867" s="42"/>
      <c r="M867" s="188" t="s">
        <v>19</v>
      </c>
      <c r="N867" s="189" t="s">
        <v>44</v>
      </c>
      <c r="O867" s="67"/>
      <c r="P867" s="190">
        <f>O867*H867</f>
        <v>0</v>
      </c>
      <c r="Q867" s="190">
        <v>7.6000000000000004E-4</v>
      </c>
      <c r="R867" s="190">
        <f>Q867*H867</f>
        <v>8.7400000000000012E-3</v>
      </c>
      <c r="S867" s="190">
        <v>2.0999999999999999E-3</v>
      </c>
      <c r="T867" s="191">
        <f>S867*H867</f>
        <v>2.4149999999999998E-2</v>
      </c>
      <c r="U867" s="37"/>
      <c r="V867" s="37"/>
      <c r="W867" s="37"/>
      <c r="X867" s="37"/>
      <c r="Y867" s="37"/>
      <c r="Z867" s="37"/>
      <c r="AA867" s="37"/>
      <c r="AB867" s="37"/>
      <c r="AC867" s="37"/>
      <c r="AD867" s="37"/>
      <c r="AE867" s="37"/>
      <c r="AR867" s="192" t="s">
        <v>197</v>
      </c>
      <c r="AT867" s="192" t="s">
        <v>193</v>
      </c>
      <c r="AU867" s="192" t="s">
        <v>82</v>
      </c>
      <c r="AY867" s="20" t="s">
        <v>191</v>
      </c>
      <c r="BE867" s="193">
        <f>IF(N867="základní",J867,0)</f>
        <v>0</v>
      </c>
      <c r="BF867" s="193">
        <f>IF(N867="snížená",J867,0)</f>
        <v>0</v>
      </c>
      <c r="BG867" s="193">
        <f>IF(N867="zákl. přenesená",J867,0)</f>
        <v>0</v>
      </c>
      <c r="BH867" s="193">
        <f>IF(N867="sníž. přenesená",J867,0)</f>
        <v>0</v>
      </c>
      <c r="BI867" s="193">
        <f>IF(N867="nulová",J867,0)</f>
        <v>0</v>
      </c>
      <c r="BJ867" s="20" t="s">
        <v>80</v>
      </c>
      <c r="BK867" s="193">
        <f>ROUND(I867*H867,2)</f>
        <v>0</v>
      </c>
      <c r="BL867" s="20" t="s">
        <v>197</v>
      </c>
      <c r="BM867" s="192" t="s">
        <v>1182</v>
      </c>
    </row>
    <row r="868" spans="1:65" s="2" customFormat="1" ht="19.5">
      <c r="A868" s="37"/>
      <c r="B868" s="38"/>
      <c r="C868" s="39"/>
      <c r="D868" s="194" t="s">
        <v>199</v>
      </c>
      <c r="E868" s="39"/>
      <c r="F868" s="195" t="s">
        <v>1183</v>
      </c>
      <c r="G868" s="39"/>
      <c r="H868" s="39"/>
      <c r="I868" s="196"/>
      <c r="J868" s="39"/>
      <c r="K868" s="39"/>
      <c r="L868" s="42"/>
      <c r="M868" s="197"/>
      <c r="N868" s="198"/>
      <c r="O868" s="67"/>
      <c r="P868" s="67"/>
      <c r="Q868" s="67"/>
      <c r="R868" s="67"/>
      <c r="S868" s="67"/>
      <c r="T868" s="68"/>
      <c r="U868" s="37"/>
      <c r="V868" s="37"/>
      <c r="W868" s="37"/>
      <c r="X868" s="37"/>
      <c r="Y868" s="37"/>
      <c r="Z868" s="37"/>
      <c r="AA868" s="37"/>
      <c r="AB868" s="37"/>
      <c r="AC868" s="37"/>
      <c r="AD868" s="37"/>
      <c r="AE868" s="37"/>
      <c r="AT868" s="20" t="s">
        <v>199</v>
      </c>
      <c r="AU868" s="20" t="s">
        <v>82</v>
      </c>
    </row>
    <row r="869" spans="1:65" s="2" customFormat="1" ht="11.25">
      <c r="A869" s="37"/>
      <c r="B869" s="38"/>
      <c r="C869" s="39"/>
      <c r="D869" s="199" t="s">
        <v>206</v>
      </c>
      <c r="E869" s="39"/>
      <c r="F869" s="200" t="s">
        <v>1184</v>
      </c>
      <c r="G869" s="39"/>
      <c r="H869" s="39"/>
      <c r="I869" s="196"/>
      <c r="J869" s="39"/>
      <c r="K869" s="39"/>
      <c r="L869" s="42"/>
      <c r="M869" s="197"/>
      <c r="N869" s="198"/>
      <c r="O869" s="67"/>
      <c r="P869" s="67"/>
      <c r="Q869" s="67"/>
      <c r="R869" s="67"/>
      <c r="S869" s="67"/>
      <c r="T869" s="68"/>
      <c r="U869" s="37"/>
      <c r="V869" s="37"/>
      <c r="W869" s="37"/>
      <c r="X869" s="37"/>
      <c r="Y869" s="37"/>
      <c r="Z869" s="37"/>
      <c r="AA869" s="37"/>
      <c r="AB869" s="37"/>
      <c r="AC869" s="37"/>
      <c r="AD869" s="37"/>
      <c r="AE869" s="37"/>
      <c r="AT869" s="20" t="s">
        <v>206</v>
      </c>
      <c r="AU869" s="20" t="s">
        <v>82</v>
      </c>
    </row>
    <row r="870" spans="1:65" s="13" customFormat="1" ht="11.25">
      <c r="B870" s="201"/>
      <c r="C870" s="202"/>
      <c r="D870" s="194" t="s">
        <v>208</v>
      </c>
      <c r="E870" s="203" t="s">
        <v>19</v>
      </c>
      <c r="F870" s="204" t="s">
        <v>1185</v>
      </c>
      <c r="G870" s="202"/>
      <c r="H870" s="205">
        <v>1.5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208</v>
      </c>
      <c r="AU870" s="211" t="s">
        <v>82</v>
      </c>
      <c r="AV870" s="13" t="s">
        <v>82</v>
      </c>
      <c r="AW870" s="13" t="s">
        <v>34</v>
      </c>
      <c r="AX870" s="13" t="s">
        <v>73</v>
      </c>
      <c r="AY870" s="211" t="s">
        <v>191</v>
      </c>
    </row>
    <row r="871" spans="1:65" s="13" customFormat="1" ht="11.25">
      <c r="B871" s="201"/>
      <c r="C871" s="202"/>
      <c r="D871" s="194" t="s">
        <v>208</v>
      </c>
      <c r="E871" s="203" t="s">
        <v>19</v>
      </c>
      <c r="F871" s="204" t="s">
        <v>1186</v>
      </c>
      <c r="G871" s="202"/>
      <c r="H871" s="205">
        <v>10</v>
      </c>
      <c r="I871" s="206"/>
      <c r="J871" s="202"/>
      <c r="K871" s="202"/>
      <c r="L871" s="207"/>
      <c r="M871" s="208"/>
      <c r="N871" s="209"/>
      <c r="O871" s="209"/>
      <c r="P871" s="209"/>
      <c r="Q871" s="209"/>
      <c r="R871" s="209"/>
      <c r="S871" s="209"/>
      <c r="T871" s="210"/>
      <c r="AT871" s="211" t="s">
        <v>208</v>
      </c>
      <c r="AU871" s="211" t="s">
        <v>82</v>
      </c>
      <c r="AV871" s="13" t="s">
        <v>82</v>
      </c>
      <c r="AW871" s="13" t="s">
        <v>34</v>
      </c>
      <c r="AX871" s="13" t="s">
        <v>73</v>
      </c>
      <c r="AY871" s="211" t="s">
        <v>191</v>
      </c>
    </row>
    <row r="872" spans="1:65" s="14" customFormat="1" ht="11.25">
      <c r="B872" s="212"/>
      <c r="C872" s="213"/>
      <c r="D872" s="194" t="s">
        <v>208</v>
      </c>
      <c r="E872" s="214" t="s">
        <v>19</v>
      </c>
      <c r="F872" s="215" t="s">
        <v>238</v>
      </c>
      <c r="G872" s="213"/>
      <c r="H872" s="216">
        <v>11.5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208</v>
      </c>
      <c r="AU872" s="222" t="s">
        <v>82</v>
      </c>
      <c r="AV872" s="14" t="s">
        <v>197</v>
      </c>
      <c r="AW872" s="14" t="s">
        <v>34</v>
      </c>
      <c r="AX872" s="14" t="s">
        <v>80</v>
      </c>
      <c r="AY872" s="222" t="s">
        <v>191</v>
      </c>
    </row>
    <row r="873" spans="1:65" s="2" customFormat="1" ht="16.5" customHeight="1">
      <c r="A873" s="37"/>
      <c r="B873" s="38"/>
      <c r="C873" s="181" t="s">
        <v>1187</v>
      </c>
      <c r="D873" s="181" t="s">
        <v>193</v>
      </c>
      <c r="E873" s="182" t="s">
        <v>1188</v>
      </c>
      <c r="F873" s="183" t="s">
        <v>1189</v>
      </c>
      <c r="G873" s="184" t="s">
        <v>301</v>
      </c>
      <c r="H873" s="185">
        <v>1</v>
      </c>
      <c r="I873" s="186"/>
      <c r="J873" s="187">
        <f>ROUND(I873*H873,2)</f>
        <v>0</v>
      </c>
      <c r="K873" s="183" t="s">
        <v>203</v>
      </c>
      <c r="L873" s="42"/>
      <c r="M873" s="188" t="s">
        <v>19</v>
      </c>
      <c r="N873" s="189" t="s">
        <v>44</v>
      </c>
      <c r="O873" s="67"/>
      <c r="P873" s="190">
        <f>O873*H873</f>
        <v>0</v>
      </c>
      <c r="Q873" s="190">
        <v>9.1E-4</v>
      </c>
      <c r="R873" s="190">
        <f>Q873*H873</f>
        <v>9.1E-4</v>
      </c>
      <c r="S873" s="190">
        <v>2.8E-3</v>
      </c>
      <c r="T873" s="191">
        <f>S873*H873</f>
        <v>2.8E-3</v>
      </c>
      <c r="U873" s="37"/>
      <c r="V873" s="37"/>
      <c r="W873" s="37"/>
      <c r="X873" s="37"/>
      <c r="Y873" s="37"/>
      <c r="Z873" s="37"/>
      <c r="AA873" s="37"/>
      <c r="AB873" s="37"/>
      <c r="AC873" s="37"/>
      <c r="AD873" s="37"/>
      <c r="AE873" s="37"/>
      <c r="AR873" s="192" t="s">
        <v>197</v>
      </c>
      <c r="AT873" s="192" t="s">
        <v>193</v>
      </c>
      <c r="AU873" s="192" t="s">
        <v>82</v>
      </c>
      <c r="AY873" s="20" t="s">
        <v>191</v>
      </c>
      <c r="BE873" s="193">
        <f>IF(N873="základní",J873,0)</f>
        <v>0</v>
      </c>
      <c r="BF873" s="193">
        <f>IF(N873="snížená",J873,0)</f>
        <v>0</v>
      </c>
      <c r="BG873" s="193">
        <f>IF(N873="zákl. přenesená",J873,0)</f>
        <v>0</v>
      </c>
      <c r="BH873" s="193">
        <f>IF(N873="sníž. přenesená",J873,0)</f>
        <v>0</v>
      </c>
      <c r="BI873" s="193">
        <f>IF(N873="nulová",J873,0)</f>
        <v>0</v>
      </c>
      <c r="BJ873" s="20" t="s">
        <v>80</v>
      </c>
      <c r="BK873" s="193">
        <f>ROUND(I873*H873,2)</f>
        <v>0</v>
      </c>
      <c r="BL873" s="20" t="s">
        <v>197</v>
      </c>
      <c r="BM873" s="192" t="s">
        <v>1190</v>
      </c>
    </row>
    <row r="874" spans="1:65" s="2" customFormat="1" ht="19.5">
      <c r="A874" s="37"/>
      <c r="B874" s="38"/>
      <c r="C874" s="39"/>
      <c r="D874" s="194" t="s">
        <v>199</v>
      </c>
      <c r="E874" s="39"/>
      <c r="F874" s="195" t="s">
        <v>1191</v>
      </c>
      <c r="G874" s="39"/>
      <c r="H874" s="39"/>
      <c r="I874" s="196"/>
      <c r="J874" s="39"/>
      <c r="K874" s="39"/>
      <c r="L874" s="42"/>
      <c r="M874" s="197"/>
      <c r="N874" s="198"/>
      <c r="O874" s="67"/>
      <c r="P874" s="67"/>
      <c r="Q874" s="67"/>
      <c r="R874" s="67"/>
      <c r="S874" s="67"/>
      <c r="T874" s="68"/>
      <c r="U874" s="37"/>
      <c r="V874" s="37"/>
      <c r="W874" s="37"/>
      <c r="X874" s="37"/>
      <c r="Y874" s="37"/>
      <c r="Z874" s="37"/>
      <c r="AA874" s="37"/>
      <c r="AB874" s="37"/>
      <c r="AC874" s="37"/>
      <c r="AD874" s="37"/>
      <c r="AE874" s="37"/>
      <c r="AT874" s="20" t="s">
        <v>199</v>
      </c>
      <c r="AU874" s="20" t="s">
        <v>82</v>
      </c>
    </row>
    <row r="875" spans="1:65" s="2" customFormat="1" ht="11.25">
      <c r="A875" s="37"/>
      <c r="B875" s="38"/>
      <c r="C875" s="39"/>
      <c r="D875" s="199" t="s">
        <v>206</v>
      </c>
      <c r="E875" s="39"/>
      <c r="F875" s="200" t="s">
        <v>1192</v>
      </c>
      <c r="G875" s="39"/>
      <c r="H875" s="39"/>
      <c r="I875" s="196"/>
      <c r="J875" s="39"/>
      <c r="K875" s="39"/>
      <c r="L875" s="42"/>
      <c r="M875" s="197"/>
      <c r="N875" s="198"/>
      <c r="O875" s="67"/>
      <c r="P875" s="67"/>
      <c r="Q875" s="67"/>
      <c r="R875" s="67"/>
      <c r="S875" s="67"/>
      <c r="T875" s="68"/>
      <c r="U875" s="37"/>
      <c r="V875" s="37"/>
      <c r="W875" s="37"/>
      <c r="X875" s="37"/>
      <c r="Y875" s="37"/>
      <c r="Z875" s="37"/>
      <c r="AA875" s="37"/>
      <c r="AB875" s="37"/>
      <c r="AC875" s="37"/>
      <c r="AD875" s="37"/>
      <c r="AE875" s="37"/>
      <c r="AT875" s="20" t="s">
        <v>206</v>
      </c>
      <c r="AU875" s="20" t="s">
        <v>82</v>
      </c>
    </row>
    <row r="876" spans="1:65" s="13" customFormat="1" ht="11.25">
      <c r="B876" s="201"/>
      <c r="C876" s="202"/>
      <c r="D876" s="194" t="s">
        <v>208</v>
      </c>
      <c r="E876" s="203" t="s">
        <v>19</v>
      </c>
      <c r="F876" s="204" t="s">
        <v>1193</v>
      </c>
      <c r="G876" s="202"/>
      <c r="H876" s="205">
        <v>1</v>
      </c>
      <c r="I876" s="206"/>
      <c r="J876" s="202"/>
      <c r="K876" s="202"/>
      <c r="L876" s="207"/>
      <c r="M876" s="208"/>
      <c r="N876" s="209"/>
      <c r="O876" s="209"/>
      <c r="P876" s="209"/>
      <c r="Q876" s="209"/>
      <c r="R876" s="209"/>
      <c r="S876" s="209"/>
      <c r="T876" s="210"/>
      <c r="AT876" s="211" t="s">
        <v>208</v>
      </c>
      <c r="AU876" s="211" t="s">
        <v>82</v>
      </c>
      <c r="AV876" s="13" t="s">
        <v>82</v>
      </c>
      <c r="AW876" s="13" t="s">
        <v>34</v>
      </c>
      <c r="AX876" s="13" t="s">
        <v>80</v>
      </c>
      <c r="AY876" s="211" t="s">
        <v>191</v>
      </c>
    </row>
    <row r="877" spans="1:65" s="2" customFormat="1" ht="16.5" customHeight="1">
      <c r="A877" s="37"/>
      <c r="B877" s="38"/>
      <c r="C877" s="181" t="s">
        <v>1194</v>
      </c>
      <c r="D877" s="181" t="s">
        <v>193</v>
      </c>
      <c r="E877" s="182" t="s">
        <v>1195</v>
      </c>
      <c r="F877" s="183" t="s">
        <v>1196</v>
      </c>
      <c r="G877" s="184" t="s">
        <v>301</v>
      </c>
      <c r="H877" s="185">
        <v>1</v>
      </c>
      <c r="I877" s="186"/>
      <c r="J877" s="187">
        <f>ROUND(I877*H877,2)</f>
        <v>0</v>
      </c>
      <c r="K877" s="183" t="s">
        <v>203</v>
      </c>
      <c r="L877" s="42"/>
      <c r="M877" s="188" t="s">
        <v>19</v>
      </c>
      <c r="N877" s="189" t="s">
        <v>44</v>
      </c>
      <c r="O877" s="67"/>
      <c r="P877" s="190">
        <f>O877*H877</f>
        <v>0</v>
      </c>
      <c r="Q877" s="190">
        <v>9.7000000000000005E-4</v>
      </c>
      <c r="R877" s="190">
        <f>Q877*H877</f>
        <v>9.7000000000000005E-4</v>
      </c>
      <c r="S877" s="190">
        <v>4.3E-3</v>
      </c>
      <c r="T877" s="191">
        <f>S877*H877</f>
        <v>4.3E-3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2" t="s">
        <v>197</v>
      </c>
      <c r="AT877" s="192" t="s">
        <v>193</v>
      </c>
      <c r="AU877" s="192" t="s">
        <v>82</v>
      </c>
      <c r="AY877" s="20" t="s">
        <v>191</v>
      </c>
      <c r="BE877" s="193">
        <f>IF(N877="základní",J877,0)</f>
        <v>0</v>
      </c>
      <c r="BF877" s="193">
        <f>IF(N877="snížená",J877,0)</f>
        <v>0</v>
      </c>
      <c r="BG877" s="193">
        <f>IF(N877="zákl. přenesená",J877,0)</f>
        <v>0</v>
      </c>
      <c r="BH877" s="193">
        <f>IF(N877="sníž. přenesená",J877,0)</f>
        <v>0</v>
      </c>
      <c r="BI877" s="193">
        <f>IF(N877="nulová",J877,0)</f>
        <v>0</v>
      </c>
      <c r="BJ877" s="20" t="s">
        <v>80</v>
      </c>
      <c r="BK877" s="193">
        <f>ROUND(I877*H877,2)</f>
        <v>0</v>
      </c>
      <c r="BL877" s="20" t="s">
        <v>197</v>
      </c>
      <c r="BM877" s="192" t="s">
        <v>1197</v>
      </c>
    </row>
    <row r="878" spans="1:65" s="2" customFormat="1" ht="19.5">
      <c r="A878" s="37"/>
      <c r="B878" s="38"/>
      <c r="C878" s="39"/>
      <c r="D878" s="194" t="s">
        <v>199</v>
      </c>
      <c r="E878" s="39"/>
      <c r="F878" s="195" t="s">
        <v>1198</v>
      </c>
      <c r="G878" s="39"/>
      <c r="H878" s="39"/>
      <c r="I878" s="196"/>
      <c r="J878" s="39"/>
      <c r="K878" s="39"/>
      <c r="L878" s="42"/>
      <c r="M878" s="197"/>
      <c r="N878" s="198"/>
      <c r="O878" s="67"/>
      <c r="P878" s="67"/>
      <c r="Q878" s="67"/>
      <c r="R878" s="67"/>
      <c r="S878" s="67"/>
      <c r="T878" s="68"/>
      <c r="U878" s="37"/>
      <c r="V878" s="37"/>
      <c r="W878" s="37"/>
      <c r="X878" s="37"/>
      <c r="Y878" s="37"/>
      <c r="Z878" s="37"/>
      <c r="AA878" s="37"/>
      <c r="AB878" s="37"/>
      <c r="AC878" s="37"/>
      <c r="AD878" s="37"/>
      <c r="AE878" s="37"/>
      <c r="AT878" s="20" t="s">
        <v>199</v>
      </c>
      <c r="AU878" s="20" t="s">
        <v>82</v>
      </c>
    </row>
    <row r="879" spans="1:65" s="2" customFormat="1" ht="11.25">
      <c r="A879" s="37"/>
      <c r="B879" s="38"/>
      <c r="C879" s="39"/>
      <c r="D879" s="199" t="s">
        <v>206</v>
      </c>
      <c r="E879" s="39"/>
      <c r="F879" s="200" t="s">
        <v>1199</v>
      </c>
      <c r="G879" s="39"/>
      <c r="H879" s="39"/>
      <c r="I879" s="196"/>
      <c r="J879" s="39"/>
      <c r="K879" s="39"/>
      <c r="L879" s="42"/>
      <c r="M879" s="197"/>
      <c r="N879" s="198"/>
      <c r="O879" s="67"/>
      <c r="P879" s="67"/>
      <c r="Q879" s="67"/>
      <c r="R879" s="67"/>
      <c r="S879" s="67"/>
      <c r="T879" s="68"/>
      <c r="U879" s="37"/>
      <c r="V879" s="37"/>
      <c r="W879" s="37"/>
      <c r="X879" s="37"/>
      <c r="Y879" s="37"/>
      <c r="Z879" s="37"/>
      <c r="AA879" s="37"/>
      <c r="AB879" s="37"/>
      <c r="AC879" s="37"/>
      <c r="AD879" s="37"/>
      <c r="AE879" s="37"/>
      <c r="AT879" s="20" t="s">
        <v>206</v>
      </c>
      <c r="AU879" s="20" t="s">
        <v>82</v>
      </c>
    </row>
    <row r="880" spans="1:65" s="13" customFormat="1" ht="11.25">
      <c r="B880" s="201"/>
      <c r="C880" s="202"/>
      <c r="D880" s="194" t="s">
        <v>208</v>
      </c>
      <c r="E880" s="203" t="s">
        <v>19</v>
      </c>
      <c r="F880" s="204" t="s">
        <v>1200</v>
      </c>
      <c r="G880" s="202"/>
      <c r="H880" s="205">
        <v>0.5</v>
      </c>
      <c r="I880" s="206"/>
      <c r="J880" s="202"/>
      <c r="K880" s="202"/>
      <c r="L880" s="207"/>
      <c r="M880" s="208"/>
      <c r="N880" s="209"/>
      <c r="O880" s="209"/>
      <c r="P880" s="209"/>
      <c r="Q880" s="209"/>
      <c r="R880" s="209"/>
      <c r="S880" s="209"/>
      <c r="T880" s="210"/>
      <c r="AT880" s="211" t="s">
        <v>208</v>
      </c>
      <c r="AU880" s="211" t="s">
        <v>82</v>
      </c>
      <c r="AV880" s="13" t="s">
        <v>82</v>
      </c>
      <c r="AW880" s="13" t="s">
        <v>34</v>
      </c>
      <c r="AX880" s="13" t="s">
        <v>73</v>
      </c>
      <c r="AY880" s="211" t="s">
        <v>191</v>
      </c>
    </row>
    <row r="881" spans="1:65" s="13" customFormat="1" ht="11.25">
      <c r="B881" s="201"/>
      <c r="C881" s="202"/>
      <c r="D881" s="194" t="s">
        <v>208</v>
      </c>
      <c r="E881" s="203" t="s">
        <v>19</v>
      </c>
      <c r="F881" s="204" t="s">
        <v>1201</v>
      </c>
      <c r="G881" s="202"/>
      <c r="H881" s="205">
        <v>0.5</v>
      </c>
      <c r="I881" s="206"/>
      <c r="J881" s="202"/>
      <c r="K881" s="202"/>
      <c r="L881" s="207"/>
      <c r="M881" s="208"/>
      <c r="N881" s="209"/>
      <c r="O881" s="209"/>
      <c r="P881" s="209"/>
      <c r="Q881" s="209"/>
      <c r="R881" s="209"/>
      <c r="S881" s="209"/>
      <c r="T881" s="210"/>
      <c r="AT881" s="211" t="s">
        <v>208</v>
      </c>
      <c r="AU881" s="211" t="s">
        <v>82</v>
      </c>
      <c r="AV881" s="13" t="s">
        <v>82</v>
      </c>
      <c r="AW881" s="13" t="s">
        <v>34</v>
      </c>
      <c r="AX881" s="13" t="s">
        <v>73</v>
      </c>
      <c r="AY881" s="211" t="s">
        <v>191</v>
      </c>
    </row>
    <row r="882" spans="1:65" s="14" customFormat="1" ht="11.25">
      <c r="B882" s="212"/>
      <c r="C882" s="213"/>
      <c r="D882" s="194" t="s">
        <v>208</v>
      </c>
      <c r="E882" s="214" t="s">
        <v>19</v>
      </c>
      <c r="F882" s="215" t="s">
        <v>238</v>
      </c>
      <c r="G882" s="213"/>
      <c r="H882" s="216">
        <v>1</v>
      </c>
      <c r="I882" s="217"/>
      <c r="J882" s="213"/>
      <c r="K882" s="213"/>
      <c r="L882" s="218"/>
      <c r="M882" s="219"/>
      <c r="N882" s="220"/>
      <c r="O882" s="220"/>
      <c r="P882" s="220"/>
      <c r="Q882" s="220"/>
      <c r="R882" s="220"/>
      <c r="S882" s="220"/>
      <c r="T882" s="221"/>
      <c r="AT882" s="222" t="s">
        <v>208</v>
      </c>
      <c r="AU882" s="222" t="s">
        <v>82</v>
      </c>
      <c r="AV882" s="14" t="s">
        <v>197</v>
      </c>
      <c r="AW882" s="14" t="s">
        <v>34</v>
      </c>
      <c r="AX882" s="14" t="s">
        <v>80</v>
      </c>
      <c r="AY882" s="222" t="s">
        <v>191</v>
      </c>
    </row>
    <row r="883" spans="1:65" s="2" customFormat="1" ht="16.5" customHeight="1">
      <c r="A883" s="37"/>
      <c r="B883" s="38"/>
      <c r="C883" s="181" t="s">
        <v>1202</v>
      </c>
      <c r="D883" s="181" t="s">
        <v>193</v>
      </c>
      <c r="E883" s="182" t="s">
        <v>1203</v>
      </c>
      <c r="F883" s="183" t="s">
        <v>1204</v>
      </c>
      <c r="G883" s="184" t="s">
        <v>301</v>
      </c>
      <c r="H883" s="185">
        <v>11.5</v>
      </c>
      <c r="I883" s="186"/>
      <c r="J883" s="187">
        <f>ROUND(I883*H883,2)</f>
        <v>0</v>
      </c>
      <c r="K883" s="183" t="s">
        <v>203</v>
      </c>
      <c r="L883" s="42"/>
      <c r="M883" s="188" t="s">
        <v>19</v>
      </c>
      <c r="N883" s="189" t="s">
        <v>44</v>
      </c>
      <c r="O883" s="67"/>
      <c r="P883" s="190">
        <f>O883*H883</f>
        <v>0</v>
      </c>
      <c r="Q883" s="190">
        <v>1.1299999999999999E-3</v>
      </c>
      <c r="R883" s="190">
        <f>Q883*H883</f>
        <v>1.2995E-2</v>
      </c>
      <c r="S883" s="190">
        <v>1.0999999999999999E-2</v>
      </c>
      <c r="T883" s="191">
        <f>S883*H883</f>
        <v>0.1265</v>
      </c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R883" s="192" t="s">
        <v>197</v>
      </c>
      <c r="AT883" s="192" t="s">
        <v>193</v>
      </c>
      <c r="AU883" s="192" t="s">
        <v>82</v>
      </c>
      <c r="AY883" s="20" t="s">
        <v>191</v>
      </c>
      <c r="BE883" s="193">
        <f>IF(N883="základní",J883,0)</f>
        <v>0</v>
      </c>
      <c r="BF883" s="193">
        <f>IF(N883="snížená",J883,0)</f>
        <v>0</v>
      </c>
      <c r="BG883" s="193">
        <f>IF(N883="zákl. přenesená",J883,0)</f>
        <v>0</v>
      </c>
      <c r="BH883" s="193">
        <f>IF(N883="sníž. přenesená",J883,0)</f>
        <v>0</v>
      </c>
      <c r="BI883" s="193">
        <f>IF(N883="nulová",J883,0)</f>
        <v>0</v>
      </c>
      <c r="BJ883" s="20" t="s">
        <v>80</v>
      </c>
      <c r="BK883" s="193">
        <f>ROUND(I883*H883,2)</f>
        <v>0</v>
      </c>
      <c r="BL883" s="20" t="s">
        <v>197</v>
      </c>
      <c r="BM883" s="192" t="s">
        <v>1205</v>
      </c>
    </row>
    <row r="884" spans="1:65" s="2" customFormat="1" ht="19.5">
      <c r="A884" s="37"/>
      <c r="B884" s="38"/>
      <c r="C884" s="39"/>
      <c r="D884" s="194" t="s">
        <v>199</v>
      </c>
      <c r="E884" s="39"/>
      <c r="F884" s="195" t="s">
        <v>1206</v>
      </c>
      <c r="G884" s="39"/>
      <c r="H884" s="39"/>
      <c r="I884" s="196"/>
      <c r="J884" s="39"/>
      <c r="K884" s="39"/>
      <c r="L884" s="42"/>
      <c r="M884" s="197"/>
      <c r="N884" s="198"/>
      <c r="O884" s="67"/>
      <c r="P884" s="67"/>
      <c r="Q884" s="67"/>
      <c r="R884" s="67"/>
      <c r="S884" s="67"/>
      <c r="T884" s="68"/>
      <c r="U884" s="37"/>
      <c r="V884" s="37"/>
      <c r="W884" s="37"/>
      <c r="X884" s="37"/>
      <c r="Y884" s="37"/>
      <c r="Z884" s="37"/>
      <c r="AA884" s="37"/>
      <c r="AB884" s="37"/>
      <c r="AC884" s="37"/>
      <c r="AD884" s="37"/>
      <c r="AE884" s="37"/>
      <c r="AT884" s="20" t="s">
        <v>199</v>
      </c>
      <c r="AU884" s="20" t="s">
        <v>82</v>
      </c>
    </row>
    <row r="885" spans="1:65" s="2" customFormat="1" ht="11.25">
      <c r="A885" s="37"/>
      <c r="B885" s="38"/>
      <c r="C885" s="39"/>
      <c r="D885" s="199" t="s">
        <v>206</v>
      </c>
      <c r="E885" s="39"/>
      <c r="F885" s="200" t="s">
        <v>1207</v>
      </c>
      <c r="G885" s="39"/>
      <c r="H885" s="39"/>
      <c r="I885" s="196"/>
      <c r="J885" s="39"/>
      <c r="K885" s="39"/>
      <c r="L885" s="42"/>
      <c r="M885" s="197"/>
      <c r="N885" s="198"/>
      <c r="O885" s="67"/>
      <c r="P885" s="67"/>
      <c r="Q885" s="67"/>
      <c r="R885" s="67"/>
      <c r="S885" s="67"/>
      <c r="T885" s="68"/>
      <c r="U885" s="37"/>
      <c r="V885" s="37"/>
      <c r="W885" s="37"/>
      <c r="X885" s="37"/>
      <c r="Y885" s="37"/>
      <c r="Z885" s="37"/>
      <c r="AA885" s="37"/>
      <c r="AB885" s="37"/>
      <c r="AC885" s="37"/>
      <c r="AD885" s="37"/>
      <c r="AE885" s="37"/>
      <c r="AT885" s="20" t="s">
        <v>206</v>
      </c>
      <c r="AU885" s="20" t="s">
        <v>82</v>
      </c>
    </row>
    <row r="886" spans="1:65" s="13" customFormat="1" ht="11.25">
      <c r="B886" s="201"/>
      <c r="C886" s="202"/>
      <c r="D886" s="194" t="s">
        <v>208</v>
      </c>
      <c r="E886" s="203" t="s">
        <v>19</v>
      </c>
      <c r="F886" s="204" t="s">
        <v>1208</v>
      </c>
      <c r="G886" s="202"/>
      <c r="H886" s="205">
        <v>1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208</v>
      </c>
      <c r="AU886" s="211" t="s">
        <v>82</v>
      </c>
      <c r="AV886" s="13" t="s">
        <v>82</v>
      </c>
      <c r="AW886" s="13" t="s">
        <v>34</v>
      </c>
      <c r="AX886" s="13" t="s">
        <v>73</v>
      </c>
      <c r="AY886" s="211" t="s">
        <v>191</v>
      </c>
    </row>
    <row r="887" spans="1:65" s="13" customFormat="1" ht="11.25">
      <c r="B887" s="201"/>
      <c r="C887" s="202"/>
      <c r="D887" s="194" t="s">
        <v>208</v>
      </c>
      <c r="E887" s="203" t="s">
        <v>19</v>
      </c>
      <c r="F887" s="204" t="s">
        <v>1186</v>
      </c>
      <c r="G887" s="202"/>
      <c r="H887" s="205">
        <v>10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208</v>
      </c>
      <c r="AU887" s="211" t="s">
        <v>82</v>
      </c>
      <c r="AV887" s="13" t="s">
        <v>82</v>
      </c>
      <c r="AW887" s="13" t="s">
        <v>34</v>
      </c>
      <c r="AX887" s="13" t="s">
        <v>73</v>
      </c>
      <c r="AY887" s="211" t="s">
        <v>191</v>
      </c>
    </row>
    <row r="888" spans="1:65" s="13" customFormat="1" ht="11.25">
      <c r="B888" s="201"/>
      <c r="C888" s="202"/>
      <c r="D888" s="194" t="s">
        <v>208</v>
      </c>
      <c r="E888" s="203" t="s">
        <v>19</v>
      </c>
      <c r="F888" s="204" t="s">
        <v>1209</v>
      </c>
      <c r="G888" s="202"/>
      <c r="H888" s="205">
        <v>0.5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208</v>
      </c>
      <c r="AU888" s="211" t="s">
        <v>82</v>
      </c>
      <c r="AV888" s="13" t="s">
        <v>82</v>
      </c>
      <c r="AW888" s="13" t="s">
        <v>34</v>
      </c>
      <c r="AX888" s="13" t="s">
        <v>73</v>
      </c>
      <c r="AY888" s="211" t="s">
        <v>191</v>
      </c>
    </row>
    <row r="889" spans="1:65" s="14" customFormat="1" ht="11.25">
      <c r="B889" s="212"/>
      <c r="C889" s="213"/>
      <c r="D889" s="194" t="s">
        <v>208</v>
      </c>
      <c r="E889" s="214" t="s">
        <v>19</v>
      </c>
      <c r="F889" s="215" t="s">
        <v>238</v>
      </c>
      <c r="G889" s="213"/>
      <c r="H889" s="216">
        <v>11.5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208</v>
      </c>
      <c r="AU889" s="222" t="s">
        <v>82</v>
      </c>
      <c r="AV889" s="14" t="s">
        <v>197</v>
      </c>
      <c r="AW889" s="14" t="s">
        <v>34</v>
      </c>
      <c r="AX889" s="14" t="s">
        <v>80</v>
      </c>
      <c r="AY889" s="222" t="s">
        <v>191</v>
      </c>
    </row>
    <row r="890" spans="1:65" s="2" customFormat="1" ht="16.5" customHeight="1">
      <c r="A890" s="37"/>
      <c r="B890" s="38"/>
      <c r="C890" s="181" t="s">
        <v>1210</v>
      </c>
      <c r="D890" s="181" t="s">
        <v>193</v>
      </c>
      <c r="E890" s="182" t="s">
        <v>1211</v>
      </c>
      <c r="F890" s="183" t="s">
        <v>1212</v>
      </c>
      <c r="G890" s="184" t="s">
        <v>301</v>
      </c>
      <c r="H890" s="185">
        <v>1</v>
      </c>
      <c r="I890" s="186"/>
      <c r="J890" s="187">
        <f>ROUND(I890*H890,2)</f>
        <v>0</v>
      </c>
      <c r="K890" s="183" t="s">
        <v>203</v>
      </c>
      <c r="L890" s="42"/>
      <c r="M890" s="188" t="s">
        <v>19</v>
      </c>
      <c r="N890" s="189" t="s">
        <v>44</v>
      </c>
      <c r="O890" s="67"/>
      <c r="P890" s="190">
        <f>O890*H890</f>
        <v>0</v>
      </c>
      <c r="Q890" s="190">
        <v>1.23E-3</v>
      </c>
      <c r="R890" s="190">
        <f>Q890*H890</f>
        <v>1.23E-3</v>
      </c>
      <c r="S890" s="190">
        <v>1.7000000000000001E-2</v>
      </c>
      <c r="T890" s="191">
        <f>S890*H890</f>
        <v>1.7000000000000001E-2</v>
      </c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R890" s="192" t="s">
        <v>197</v>
      </c>
      <c r="AT890" s="192" t="s">
        <v>193</v>
      </c>
      <c r="AU890" s="192" t="s">
        <v>82</v>
      </c>
      <c r="AY890" s="20" t="s">
        <v>191</v>
      </c>
      <c r="BE890" s="193">
        <f>IF(N890="základní",J890,0)</f>
        <v>0</v>
      </c>
      <c r="BF890" s="193">
        <f>IF(N890="snížená",J890,0)</f>
        <v>0</v>
      </c>
      <c r="BG890" s="193">
        <f>IF(N890="zákl. přenesená",J890,0)</f>
        <v>0</v>
      </c>
      <c r="BH890" s="193">
        <f>IF(N890="sníž. přenesená",J890,0)</f>
        <v>0</v>
      </c>
      <c r="BI890" s="193">
        <f>IF(N890="nulová",J890,0)</f>
        <v>0</v>
      </c>
      <c r="BJ890" s="20" t="s">
        <v>80</v>
      </c>
      <c r="BK890" s="193">
        <f>ROUND(I890*H890,2)</f>
        <v>0</v>
      </c>
      <c r="BL890" s="20" t="s">
        <v>197</v>
      </c>
      <c r="BM890" s="192" t="s">
        <v>1213</v>
      </c>
    </row>
    <row r="891" spans="1:65" s="2" customFormat="1" ht="19.5">
      <c r="A891" s="37"/>
      <c r="B891" s="38"/>
      <c r="C891" s="39"/>
      <c r="D891" s="194" t="s">
        <v>199</v>
      </c>
      <c r="E891" s="39"/>
      <c r="F891" s="195" t="s">
        <v>1214</v>
      </c>
      <c r="G891" s="39"/>
      <c r="H891" s="39"/>
      <c r="I891" s="196"/>
      <c r="J891" s="39"/>
      <c r="K891" s="39"/>
      <c r="L891" s="42"/>
      <c r="M891" s="197"/>
      <c r="N891" s="198"/>
      <c r="O891" s="67"/>
      <c r="P891" s="67"/>
      <c r="Q891" s="67"/>
      <c r="R891" s="67"/>
      <c r="S891" s="67"/>
      <c r="T891" s="68"/>
      <c r="U891" s="37"/>
      <c r="V891" s="37"/>
      <c r="W891" s="37"/>
      <c r="X891" s="37"/>
      <c r="Y891" s="37"/>
      <c r="Z891" s="37"/>
      <c r="AA891" s="37"/>
      <c r="AB891" s="37"/>
      <c r="AC891" s="37"/>
      <c r="AD891" s="37"/>
      <c r="AE891" s="37"/>
      <c r="AT891" s="20" t="s">
        <v>199</v>
      </c>
      <c r="AU891" s="20" t="s">
        <v>82</v>
      </c>
    </row>
    <row r="892" spans="1:65" s="2" customFormat="1" ht="11.25">
      <c r="A892" s="37"/>
      <c r="B892" s="38"/>
      <c r="C892" s="39"/>
      <c r="D892" s="199" t="s">
        <v>206</v>
      </c>
      <c r="E892" s="39"/>
      <c r="F892" s="200" t="s">
        <v>1215</v>
      </c>
      <c r="G892" s="39"/>
      <c r="H892" s="39"/>
      <c r="I892" s="196"/>
      <c r="J892" s="39"/>
      <c r="K892" s="39"/>
      <c r="L892" s="42"/>
      <c r="M892" s="197"/>
      <c r="N892" s="198"/>
      <c r="O892" s="67"/>
      <c r="P892" s="67"/>
      <c r="Q892" s="67"/>
      <c r="R892" s="67"/>
      <c r="S892" s="67"/>
      <c r="T892" s="68"/>
      <c r="U892" s="37"/>
      <c r="V892" s="37"/>
      <c r="W892" s="37"/>
      <c r="X892" s="37"/>
      <c r="Y892" s="37"/>
      <c r="Z892" s="37"/>
      <c r="AA892" s="37"/>
      <c r="AB892" s="37"/>
      <c r="AC892" s="37"/>
      <c r="AD892" s="37"/>
      <c r="AE892" s="37"/>
      <c r="AT892" s="20" t="s">
        <v>206</v>
      </c>
      <c r="AU892" s="20" t="s">
        <v>82</v>
      </c>
    </row>
    <row r="893" spans="1:65" s="13" customFormat="1" ht="11.25">
      <c r="B893" s="201"/>
      <c r="C893" s="202"/>
      <c r="D893" s="194" t="s">
        <v>208</v>
      </c>
      <c r="E893" s="203" t="s">
        <v>19</v>
      </c>
      <c r="F893" s="204" t="s">
        <v>1216</v>
      </c>
      <c r="G893" s="202"/>
      <c r="H893" s="205">
        <v>1</v>
      </c>
      <c r="I893" s="206"/>
      <c r="J893" s="202"/>
      <c r="K893" s="202"/>
      <c r="L893" s="207"/>
      <c r="M893" s="208"/>
      <c r="N893" s="209"/>
      <c r="O893" s="209"/>
      <c r="P893" s="209"/>
      <c r="Q893" s="209"/>
      <c r="R893" s="209"/>
      <c r="S893" s="209"/>
      <c r="T893" s="210"/>
      <c r="AT893" s="211" t="s">
        <v>208</v>
      </c>
      <c r="AU893" s="211" t="s">
        <v>82</v>
      </c>
      <c r="AV893" s="13" t="s">
        <v>82</v>
      </c>
      <c r="AW893" s="13" t="s">
        <v>34</v>
      </c>
      <c r="AX893" s="13" t="s">
        <v>80</v>
      </c>
      <c r="AY893" s="211" t="s">
        <v>191</v>
      </c>
    </row>
    <row r="894" spans="1:65" s="2" customFormat="1" ht="16.5" customHeight="1">
      <c r="A894" s="37"/>
      <c r="B894" s="38"/>
      <c r="C894" s="181" t="s">
        <v>1217</v>
      </c>
      <c r="D894" s="181" t="s">
        <v>193</v>
      </c>
      <c r="E894" s="182" t="s">
        <v>1218</v>
      </c>
      <c r="F894" s="183" t="s">
        <v>1219</v>
      </c>
      <c r="G894" s="184" t="s">
        <v>301</v>
      </c>
      <c r="H894" s="185">
        <v>2</v>
      </c>
      <c r="I894" s="186"/>
      <c r="J894" s="187">
        <f>ROUND(I894*H894,2)</f>
        <v>0</v>
      </c>
      <c r="K894" s="183" t="s">
        <v>203</v>
      </c>
      <c r="L894" s="42"/>
      <c r="M894" s="188" t="s">
        <v>19</v>
      </c>
      <c r="N894" s="189" t="s">
        <v>44</v>
      </c>
      <c r="O894" s="67"/>
      <c r="P894" s="190">
        <f>O894*H894</f>
        <v>0</v>
      </c>
      <c r="Q894" s="190">
        <v>1.47E-3</v>
      </c>
      <c r="R894" s="190">
        <f>Q894*H894</f>
        <v>2.9399999999999999E-3</v>
      </c>
      <c r="S894" s="190">
        <v>3.9E-2</v>
      </c>
      <c r="T894" s="191">
        <f>S894*H894</f>
        <v>7.8E-2</v>
      </c>
      <c r="U894" s="37"/>
      <c r="V894" s="37"/>
      <c r="W894" s="37"/>
      <c r="X894" s="37"/>
      <c r="Y894" s="37"/>
      <c r="Z894" s="37"/>
      <c r="AA894" s="37"/>
      <c r="AB894" s="37"/>
      <c r="AC894" s="37"/>
      <c r="AD894" s="37"/>
      <c r="AE894" s="37"/>
      <c r="AR894" s="192" t="s">
        <v>197</v>
      </c>
      <c r="AT894" s="192" t="s">
        <v>193</v>
      </c>
      <c r="AU894" s="192" t="s">
        <v>82</v>
      </c>
      <c r="AY894" s="20" t="s">
        <v>191</v>
      </c>
      <c r="BE894" s="193">
        <f>IF(N894="základní",J894,0)</f>
        <v>0</v>
      </c>
      <c r="BF894" s="193">
        <f>IF(N894="snížená",J894,0)</f>
        <v>0</v>
      </c>
      <c r="BG894" s="193">
        <f>IF(N894="zákl. přenesená",J894,0)</f>
        <v>0</v>
      </c>
      <c r="BH894" s="193">
        <f>IF(N894="sníž. přenesená",J894,0)</f>
        <v>0</v>
      </c>
      <c r="BI894" s="193">
        <f>IF(N894="nulová",J894,0)</f>
        <v>0</v>
      </c>
      <c r="BJ894" s="20" t="s">
        <v>80</v>
      </c>
      <c r="BK894" s="193">
        <f>ROUND(I894*H894,2)</f>
        <v>0</v>
      </c>
      <c r="BL894" s="20" t="s">
        <v>197</v>
      </c>
      <c r="BM894" s="192" t="s">
        <v>1220</v>
      </c>
    </row>
    <row r="895" spans="1:65" s="2" customFormat="1" ht="19.5">
      <c r="A895" s="37"/>
      <c r="B895" s="38"/>
      <c r="C895" s="39"/>
      <c r="D895" s="194" t="s">
        <v>199</v>
      </c>
      <c r="E895" s="39"/>
      <c r="F895" s="195" t="s">
        <v>1221</v>
      </c>
      <c r="G895" s="39"/>
      <c r="H895" s="39"/>
      <c r="I895" s="196"/>
      <c r="J895" s="39"/>
      <c r="K895" s="39"/>
      <c r="L895" s="42"/>
      <c r="M895" s="197"/>
      <c r="N895" s="198"/>
      <c r="O895" s="67"/>
      <c r="P895" s="67"/>
      <c r="Q895" s="67"/>
      <c r="R895" s="67"/>
      <c r="S895" s="67"/>
      <c r="T895" s="68"/>
      <c r="U895" s="37"/>
      <c r="V895" s="37"/>
      <c r="W895" s="37"/>
      <c r="X895" s="37"/>
      <c r="Y895" s="37"/>
      <c r="Z895" s="37"/>
      <c r="AA895" s="37"/>
      <c r="AB895" s="37"/>
      <c r="AC895" s="37"/>
      <c r="AD895" s="37"/>
      <c r="AE895" s="37"/>
      <c r="AT895" s="20" t="s">
        <v>199</v>
      </c>
      <c r="AU895" s="20" t="s">
        <v>82</v>
      </c>
    </row>
    <row r="896" spans="1:65" s="2" customFormat="1" ht="11.25">
      <c r="A896" s="37"/>
      <c r="B896" s="38"/>
      <c r="C896" s="39"/>
      <c r="D896" s="199" t="s">
        <v>206</v>
      </c>
      <c r="E896" s="39"/>
      <c r="F896" s="200" t="s">
        <v>1222</v>
      </c>
      <c r="G896" s="39"/>
      <c r="H896" s="39"/>
      <c r="I896" s="196"/>
      <c r="J896" s="39"/>
      <c r="K896" s="39"/>
      <c r="L896" s="42"/>
      <c r="M896" s="197"/>
      <c r="N896" s="198"/>
      <c r="O896" s="67"/>
      <c r="P896" s="67"/>
      <c r="Q896" s="67"/>
      <c r="R896" s="67"/>
      <c r="S896" s="67"/>
      <c r="T896" s="68"/>
      <c r="U896" s="37"/>
      <c r="V896" s="37"/>
      <c r="W896" s="37"/>
      <c r="X896" s="37"/>
      <c r="Y896" s="37"/>
      <c r="Z896" s="37"/>
      <c r="AA896" s="37"/>
      <c r="AB896" s="37"/>
      <c r="AC896" s="37"/>
      <c r="AD896" s="37"/>
      <c r="AE896" s="37"/>
      <c r="AT896" s="20" t="s">
        <v>206</v>
      </c>
      <c r="AU896" s="20" t="s">
        <v>82</v>
      </c>
    </row>
    <row r="897" spans="1:65" s="13" customFormat="1" ht="11.25">
      <c r="B897" s="201"/>
      <c r="C897" s="202"/>
      <c r="D897" s="194" t="s">
        <v>208</v>
      </c>
      <c r="E897" s="203" t="s">
        <v>19</v>
      </c>
      <c r="F897" s="204" t="s">
        <v>1223</v>
      </c>
      <c r="G897" s="202"/>
      <c r="H897" s="205">
        <v>0.5</v>
      </c>
      <c r="I897" s="206"/>
      <c r="J897" s="202"/>
      <c r="K897" s="202"/>
      <c r="L897" s="207"/>
      <c r="M897" s="208"/>
      <c r="N897" s="209"/>
      <c r="O897" s="209"/>
      <c r="P897" s="209"/>
      <c r="Q897" s="209"/>
      <c r="R897" s="209"/>
      <c r="S897" s="209"/>
      <c r="T897" s="210"/>
      <c r="AT897" s="211" t="s">
        <v>208</v>
      </c>
      <c r="AU897" s="211" t="s">
        <v>82</v>
      </c>
      <c r="AV897" s="13" t="s">
        <v>82</v>
      </c>
      <c r="AW897" s="13" t="s">
        <v>34</v>
      </c>
      <c r="AX897" s="13" t="s">
        <v>73</v>
      </c>
      <c r="AY897" s="211" t="s">
        <v>191</v>
      </c>
    </row>
    <row r="898" spans="1:65" s="13" customFormat="1" ht="11.25">
      <c r="B898" s="201"/>
      <c r="C898" s="202"/>
      <c r="D898" s="194" t="s">
        <v>208</v>
      </c>
      <c r="E898" s="203" t="s">
        <v>19</v>
      </c>
      <c r="F898" s="204" t="s">
        <v>1224</v>
      </c>
      <c r="G898" s="202"/>
      <c r="H898" s="205">
        <v>0.5</v>
      </c>
      <c r="I898" s="206"/>
      <c r="J898" s="202"/>
      <c r="K898" s="202"/>
      <c r="L898" s="207"/>
      <c r="M898" s="208"/>
      <c r="N898" s="209"/>
      <c r="O898" s="209"/>
      <c r="P898" s="209"/>
      <c r="Q898" s="209"/>
      <c r="R898" s="209"/>
      <c r="S898" s="209"/>
      <c r="T898" s="210"/>
      <c r="AT898" s="211" t="s">
        <v>208</v>
      </c>
      <c r="AU898" s="211" t="s">
        <v>82</v>
      </c>
      <c r="AV898" s="13" t="s">
        <v>82</v>
      </c>
      <c r="AW898" s="13" t="s">
        <v>34</v>
      </c>
      <c r="AX898" s="13" t="s">
        <v>73</v>
      </c>
      <c r="AY898" s="211" t="s">
        <v>191</v>
      </c>
    </row>
    <row r="899" spans="1:65" s="13" customFormat="1" ht="11.25">
      <c r="B899" s="201"/>
      <c r="C899" s="202"/>
      <c r="D899" s="194" t="s">
        <v>208</v>
      </c>
      <c r="E899" s="203" t="s">
        <v>19</v>
      </c>
      <c r="F899" s="204" t="s">
        <v>1225</v>
      </c>
      <c r="G899" s="202"/>
      <c r="H899" s="205">
        <v>0.5</v>
      </c>
      <c r="I899" s="206"/>
      <c r="J899" s="202"/>
      <c r="K899" s="202"/>
      <c r="L899" s="207"/>
      <c r="M899" s="208"/>
      <c r="N899" s="209"/>
      <c r="O899" s="209"/>
      <c r="P899" s="209"/>
      <c r="Q899" s="209"/>
      <c r="R899" s="209"/>
      <c r="S899" s="209"/>
      <c r="T899" s="210"/>
      <c r="AT899" s="211" t="s">
        <v>208</v>
      </c>
      <c r="AU899" s="211" t="s">
        <v>82</v>
      </c>
      <c r="AV899" s="13" t="s">
        <v>82</v>
      </c>
      <c r="AW899" s="13" t="s">
        <v>34</v>
      </c>
      <c r="AX899" s="13" t="s">
        <v>73</v>
      </c>
      <c r="AY899" s="211" t="s">
        <v>191</v>
      </c>
    </row>
    <row r="900" spans="1:65" s="13" customFormat="1" ht="11.25">
      <c r="B900" s="201"/>
      <c r="C900" s="202"/>
      <c r="D900" s="194" t="s">
        <v>208</v>
      </c>
      <c r="E900" s="203" t="s">
        <v>19</v>
      </c>
      <c r="F900" s="204" t="s">
        <v>1226</v>
      </c>
      <c r="G900" s="202"/>
      <c r="H900" s="205">
        <v>0.5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208</v>
      </c>
      <c r="AU900" s="211" t="s">
        <v>82</v>
      </c>
      <c r="AV900" s="13" t="s">
        <v>82</v>
      </c>
      <c r="AW900" s="13" t="s">
        <v>34</v>
      </c>
      <c r="AX900" s="13" t="s">
        <v>73</v>
      </c>
      <c r="AY900" s="211" t="s">
        <v>191</v>
      </c>
    </row>
    <row r="901" spans="1:65" s="14" customFormat="1" ht="11.25">
      <c r="B901" s="212"/>
      <c r="C901" s="213"/>
      <c r="D901" s="194" t="s">
        <v>208</v>
      </c>
      <c r="E901" s="214" t="s">
        <v>19</v>
      </c>
      <c r="F901" s="215" t="s">
        <v>238</v>
      </c>
      <c r="G901" s="213"/>
      <c r="H901" s="216">
        <v>2</v>
      </c>
      <c r="I901" s="217"/>
      <c r="J901" s="213"/>
      <c r="K901" s="213"/>
      <c r="L901" s="218"/>
      <c r="M901" s="219"/>
      <c r="N901" s="220"/>
      <c r="O901" s="220"/>
      <c r="P901" s="220"/>
      <c r="Q901" s="220"/>
      <c r="R901" s="220"/>
      <c r="S901" s="220"/>
      <c r="T901" s="221"/>
      <c r="AT901" s="222" t="s">
        <v>208</v>
      </c>
      <c r="AU901" s="222" t="s">
        <v>82</v>
      </c>
      <c r="AV901" s="14" t="s">
        <v>197</v>
      </c>
      <c r="AW901" s="14" t="s">
        <v>34</v>
      </c>
      <c r="AX901" s="14" t="s">
        <v>80</v>
      </c>
      <c r="AY901" s="222" t="s">
        <v>191</v>
      </c>
    </row>
    <row r="902" spans="1:65" s="2" customFormat="1" ht="16.5" customHeight="1">
      <c r="A902" s="37"/>
      <c r="B902" s="38"/>
      <c r="C902" s="181" t="s">
        <v>1227</v>
      </c>
      <c r="D902" s="181" t="s">
        <v>193</v>
      </c>
      <c r="E902" s="182" t="s">
        <v>1228</v>
      </c>
      <c r="F902" s="183" t="s">
        <v>1229</v>
      </c>
      <c r="G902" s="184" t="s">
        <v>301</v>
      </c>
      <c r="H902" s="185">
        <v>2.5</v>
      </c>
      <c r="I902" s="186"/>
      <c r="J902" s="187">
        <f>ROUND(I902*H902,2)</f>
        <v>0</v>
      </c>
      <c r="K902" s="183" t="s">
        <v>203</v>
      </c>
      <c r="L902" s="42"/>
      <c r="M902" s="188" t="s">
        <v>19</v>
      </c>
      <c r="N902" s="189" t="s">
        <v>44</v>
      </c>
      <c r="O902" s="67"/>
      <c r="P902" s="190">
        <f>O902*H902</f>
        <v>0</v>
      </c>
      <c r="Q902" s="190">
        <v>3.16E-3</v>
      </c>
      <c r="R902" s="190">
        <f>Q902*H902</f>
        <v>7.9000000000000008E-3</v>
      </c>
      <c r="S902" s="190">
        <v>6.9000000000000006E-2</v>
      </c>
      <c r="T902" s="191">
        <f>S902*H902</f>
        <v>0.17250000000000001</v>
      </c>
      <c r="U902" s="37"/>
      <c r="V902" s="37"/>
      <c r="W902" s="37"/>
      <c r="X902" s="37"/>
      <c r="Y902" s="37"/>
      <c r="Z902" s="37"/>
      <c r="AA902" s="37"/>
      <c r="AB902" s="37"/>
      <c r="AC902" s="37"/>
      <c r="AD902" s="37"/>
      <c r="AE902" s="37"/>
      <c r="AR902" s="192" t="s">
        <v>197</v>
      </c>
      <c r="AT902" s="192" t="s">
        <v>193</v>
      </c>
      <c r="AU902" s="192" t="s">
        <v>82</v>
      </c>
      <c r="AY902" s="20" t="s">
        <v>191</v>
      </c>
      <c r="BE902" s="193">
        <f>IF(N902="základní",J902,0)</f>
        <v>0</v>
      </c>
      <c r="BF902" s="193">
        <f>IF(N902="snížená",J902,0)</f>
        <v>0</v>
      </c>
      <c r="BG902" s="193">
        <f>IF(N902="zákl. přenesená",J902,0)</f>
        <v>0</v>
      </c>
      <c r="BH902" s="193">
        <f>IF(N902="sníž. přenesená",J902,0)</f>
        <v>0</v>
      </c>
      <c r="BI902" s="193">
        <f>IF(N902="nulová",J902,0)</f>
        <v>0</v>
      </c>
      <c r="BJ902" s="20" t="s">
        <v>80</v>
      </c>
      <c r="BK902" s="193">
        <f>ROUND(I902*H902,2)</f>
        <v>0</v>
      </c>
      <c r="BL902" s="20" t="s">
        <v>197</v>
      </c>
      <c r="BM902" s="192" t="s">
        <v>1230</v>
      </c>
    </row>
    <row r="903" spans="1:65" s="2" customFormat="1" ht="19.5">
      <c r="A903" s="37"/>
      <c r="B903" s="38"/>
      <c r="C903" s="39"/>
      <c r="D903" s="194" t="s">
        <v>199</v>
      </c>
      <c r="E903" s="39"/>
      <c r="F903" s="195" t="s">
        <v>1231</v>
      </c>
      <c r="G903" s="39"/>
      <c r="H903" s="39"/>
      <c r="I903" s="196"/>
      <c r="J903" s="39"/>
      <c r="K903" s="39"/>
      <c r="L903" s="42"/>
      <c r="M903" s="197"/>
      <c r="N903" s="198"/>
      <c r="O903" s="67"/>
      <c r="P903" s="67"/>
      <c r="Q903" s="67"/>
      <c r="R903" s="67"/>
      <c r="S903" s="67"/>
      <c r="T903" s="68"/>
      <c r="U903" s="37"/>
      <c r="V903" s="37"/>
      <c r="W903" s="37"/>
      <c r="X903" s="37"/>
      <c r="Y903" s="37"/>
      <c r="Z903" s="37"/>
      <c r="AA903" s="37"/>
      <c r="AB903" s="37"/>
      <c r="AC903" s="37"/>
      <c r="AD903" s="37"/>
      <c r="AE903" s="37"/>
      <c r="AT903" s="20" t="s">
        <v>199</v>
      </c>
      <c r="AU903" s="20" t="s">
        <v>82</v>
      </c>
    </row>
    <row r="904" spans="1:65" s="2" customFormat="1" ht="11.25">
      <c r="A904" s="37"/>
      <c r="B904" s="38"/>
      <c r="C904" s="39"/>
      <c r="D904" s="199" t="s">
        <v>206</v>
      </c>
      <c r="E904" s="39"/>
      <c r="F904" s="200" t="s">
        <v>1232</v>
      </c>
      <c r="G904" s="39"/>
      <c r="H904" s="39"/>
      <c r="I904" s="196"/>
      <c r="J904" s="39"/>
      <c r="K904" s="39"/>
      <c r="L904" s="42"/>
      <c r="M904" s="197"/>
      <c r="N904" s="198"/>
      <c r="O904" s="67"/>
      <c r="P904" s="67"/>
      <c r="Q904" s="67"/>
      <c r="R904" s="67"/>
      <c r="S904" s="67"/>
      <c r="T904" s="68"/>
      <c r="U904" s="37"/>
      <c r="V904" s="37"/>
      <c r="W904" s="37"/>
      <c r="X904" s="37"/>
      <c r="Y904" s="37"/>
      <c r="Z904" s="37"/>
      <c r="AA904" s="37"/>
      <c r="AB904" s="37"/>
      <c r="AC904" s="37"/>
      <c r="AD904" s="37"/>
      <c r="AE904" s="37"/>
      <c r="AT904" s="20" t="s">
        <v>206</v>
      </c>
      <c r="AU904" s="20" t="s">
        <v>82</v>
      </c>
    </row>
    <row r="905" spans="1:65" s="13" customFormat="1" ht="11.25">
      <c r="B905" s="201"/>
      <c r="C905" s="202"/>
      <c r="D905" s="194" t="s">
        <v>208</v>
      </c>
      <c r="E905" s="203" t="s">
        <v>19</v>
      </c>
      <c r="F905" s="204" t="s">
        <v>1233</v>
      </c>
      <c r="G905" s="202"/>
      <c r="H905" s="205">
        <v>0.5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208</v>
      </c>
      <c r="AU905" s="211" t="s">
        <v>82</v>
      </c>
      <c r="AV905" s="13" t="s">
        <v>82</v>
      </c>
      <c r="AW905" s="13" t="s">
        <v>34</v>
      </c>
      <c r="AX905" s="13" t="s">
        <v>73</v>
      </c>
      <c r="AY905" s="211" t="s">
        <v>191</v>
      </c>
    </row>
    <row r="906" spans="1:65" s="13" customFormat="1" ht="11.25">
      <c r="B906" s="201"/>
      <c r="C906" s="202"/>
      <c r="D906" s="194" t="s">
        <v>208</v>
      </c>
      <c r="E906" s="203" t="s">
        <v>19</v>
      </c>
      <c r="F906" s="204" t="s">
        <v>1234</v>
      </c>
      <c r="G906" s="202"/>
      <c r="H906" s="205">
        <v>1</v>
      </c>
      <c r="I906" s="206"/>
      <c r="J906" s="202"/>
      <c r="K906" s="202"/>
      <c r="L906" s="207"/>
      <c r="M906" s="208"/>
      <c r="N906" s="209"/>
      <c r="O906" s="209"/>
      <c r="P906" s="209"/>
      <c r="Q906" s="209"/>
      <c r="R906" s="209"/>
      <c r="S906" s="209"/>
      <c r="T906" s="210"/>
      <c r="AT906" s="211" t="s">
        <v>208</v>
      </c>
      <c r="AU906" s="211" t="s">
        <v>82</v>
      </c>
      <c r="AV906" s="13" t="s">
        <v>82</v>
      </c>
      <c r="AW906" s="13" t="s">
        <v>34</v>
      </c>
      <c r="AX906" s="13" t="s">
        <v>73</v>
      </c>
      <c r="AY906" s="211" t="s">
        <v>191</v>
      </c>
    </row>
    <row r="907" spans="1:65" s="13" customFormat="1" ht="11.25">
      <c r="B907" s="201"/>
      <c r="C907" s="202"/>
      <c r="D907" s="194" t="s">
        <v>208</v>
      </c>
      <c r="E907" s="203" t="s">
        <v>19</v>
      </c>
      <c r="F907" s="204" t="s">
        <v>1235</v>
      </c>
      <c r="G907" s="202"/>
      <c r="H907" s="205">
        <v>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208</v>
      </c>
      <c r="AU907" s="211" t="s">
        <v>82</v>
      </c>
      <c r="AV907" s="13" t="s">
        <v>82</v>
      </c>
      <c r="AW907" s="13" t="s">
        <v>34</v>
      </c>
      <c r="AX907" s="13" t="s">
        <v>73</v>
      </c>
      <c r="AY907" s="211" t="s">
        <v>191</v>
      </c>
    </row>
    <row r="908" spans="1:65" s="14" customFormat="1" ht="11.25">
      <c r="B908" s="212"/>
      <c r="C908" s="213"/>
      <c r="D908" s="194" t="s">
        <v>208</v>
      </c>
      <c r="E908" s="214" t="s">
        <v>19</v>
      </c>
      <c r="F908" s="215" t="s">
        <v>238</v>
      </c>
      <c r="G908" s="213"/>
      <c r="H908" s="216">
        <v>2.5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208</v>
      </c>
      <c r="AU908" s="222" t="s">
        <v>82</v>
      </c>
      <c r="AV908" s="14" t="s">
        <v>197</v>
      </c>
      <c r="AW908" s="14" t="s">
        <v>34</v>
      </c>
      <c r="AX908" s="14" t="s">
        <v>80</v>
      </c>
      <c r="AY908" s="222" t="s">
        <v>191</v>
      </c>
    </row>
    <row r="909" spans="1:65" s="2" customFormat="1" ht="16.5" customHeight="1">
      <c r="A909" s="37"/>
      <c r="B909" s="38"/>
      <c r="C909" s="181" t="s">
        <v>1236</v>
      </c>
      <c r="D909" s="181" t="s">
        <v>193</v>
      </c>
      <c r="E909" s="182" t="s">
        <v>1237</v>
      </c>
      <c r="F909" s="183" t="s">
        <v>1238</v>
      </c>
      <c r="G909" s="184" t="s">
        <v>301</v>
      </c>
      <c r="H909" s="185">
        <v>4.5</v>
      </c>
      <c r="I909" s="186"/>
      <c r="J909" s="187">
        <f>ROUND(I909*H909,2)</f>
        <v>0</v>
      </c>
      <c r="K909" s="183" t="s">
        <v>203</v>
      </c>
      <c r="L909" s="42"/>
      <c r="M909" s="188" t="s">
        <v>19</v>
      </c>
      <c r="N909" s="189" t="s">
        <v>44</v>
      </c>
      <c r="O909" s="67"/>
      <c r="P909" s="190">
        <f>O909*H909</f>
        <v>0</v>
      </c>
      <c r="Q909" s="190">
        <v>3.9500000000000004E-3</v>
      </c>
      <c r="R909" s="190">
        <f>Q909*H909</f>
        <v>1.7775000000000003E-2</v>
      </c>
      <c r="S909" s="190">
        <v>0.16</v>
      </c>
      <c r="T909" s="191">
        <f>S909*H909</f>
        <v>0.72</v>
      </c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R909" s="192" t="s">
        <v>197</v>
      </c>
      <c r="AT909" s="192" t="s">
        <v>193</v>
      </c>
      <c r="AU909" s="192" t="s">
        <v>82</v>
      </c>
      <c r="AY909" s="20" t="s">
        <v>191</v>
      </c>
      <c r="BE909" s="193">
        <f>IF(N909="základní",J909,0)</f>
        <v>0</v>
      </c>
      <c r="BF909" s="193">
        <f>IF(N909="snížená",J909,0)</f>
        <v>0</v>
      </c>
      <c r="BG909" s="193">
        <f>IF(N909="zákl. přenesená",J909,0)</f>
        <v>0</v>
      </c>
      <c r="BH909" s="193">
        <f>IF(N909="sníž. přenesená",J909,0)</f>
        <v>0</v>
      </c>
      <c r="BI909" s="193">
        <f>IF(N909="nulová",J909,0)</f>
        <v>0</v>
      </c>
      <c r="BJ909" s="20" t="s">
        <v>80</v>
      </c>
      <c r="BK909" s="193">
        <f>ROUND(I909*H909,2)</f>
        <v>0</v>
      </c>
      <c r="BL909" s="20" t="s">
        <v>197</v>
      </c>
      <c r="BM909" s="192" t="s">
        <v>1239</v>
      </c>
    </row>
    <row r="910" spans="1:65" s="2" customFormat="1" ht="19.5">
      <c r="A910" s="37"/>
      <c r="B910" s="38"/>
      <c r="C910" s="39"/>
      <c r="D910" s="194" t="s">
        <v>199</v>
      </c>
      <c r="E910" s="39"/>
      <c r="F910" s="195" t="s">
        <v>1240</v>
      </c>
      <c r="G910" s="39"/>
      <c r="H910" s="39"/>
      <c r="I910" s="196"/>
      <c r="J910" s="39"/>
      <c r="K910" s="39"/>
      <c r="L910" s="42"/>
      <c r="M910" s="197"/>
      <c r="N910" s="198"/>
      <c r="O910" s="67"/>
      <c r="P910" s="67"/>
      <c r="Q910" s="67"/>
      <c r="R910" s="67"/>
      <c r="S910" s="67"/>
      <c r="T910" s="68"/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T910" s="20" t="s">
        <v>199</v>
      </c>
      <c r="AU910" s="20" t="s">
        <v>82</v>
      </c>
    </row>
    <row r="911" spans="1:65" s="2" customFormat="1" ht="11.25">
      <c r="A911" s="37"/>
      <c r="B911" s="38"/>
      <c r="C911" s="39"/>
      <c r="D911" s="199" t="s">
        <v>206</v>
      </c>
      <c r="E911" s="39"/>
      <c r="F911" s="200" t="s">
        <v>1241</v>
      </c>
      <c r="G911" s="39"/>
      <c r="H911" s="39"/>
      <c r="I911" s="196"/>
      <c r="J911" s="39"/>
      <c r="K911" s="39"/>
      <c r="L911" s="42"/>
      <c r="M911" s="197"/>
      <c r="N911" s="198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206</v>
      </c>
      <c r="AU911" s="20" t="s">
        <v>82</v>
      </c>
    </row>
    <row r="912" spans="1:65" s="13" customFormat="1" ht="11.25">
      <c r="B912" s="201"/>
      <c r="C912" s="202"/>
      <c r="D912" s="194" t="s">
        <v>208</v>
      </c>
      <c r="E912" s="203" t="s">
        <v>19</v>
      </c>
      <c r="F912" s="204" t="s">
        <v>1242</v>
      </c>
      <c r="G912" s="202"/>
      <c r="H912" s="205">
        <v>1.5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208</v>
      </c>
      <c r="AU912" s="211" t="s">
        <v>82</v>
      </c>
      <c r="AV912" s="13" t="s">
        <v>82</v>
      </c>
      <c r="AW912" s="13" t="s">
        <v>34</v>
      </c>
      <c r="AX912" s="13" t="s">
        <v>73</v>
      </c>
      <c r="AY912" s="211" t="s">
        <v>191</v>
      </c>
    </row>
    <row r="913" spans="1:65" s="13" customFormat="1" ht="11.25">
      <c r="B913" s="201"/>
      <c r="C913" s="202"/>
      <c r="D913" s="194" t="s">
        <v>208</v>
      </c>
      <c r="E913" s="203" t="s">
        <v>19</v>
      </c>
      <c r="F913" s="204" t="s">
        <v>1243</v>
      </c>
      <c r="G913" s="202"/>
      <c r="H913" s="205">
        <v>1.5</v>
      </c>
      <c r="I913" s="206"/>
      <c r="J913" s="202"/>
      <c r="K913" s="202"/>
      <c r="L913" s="207"/>
      <c r="M913" s="208"/>
      <c r="N913" s="209"/>
      <c r="O913" s="209"/>
      <c r="P913" s="209"/>
      <c r="Q913" s="209"/>
      <c r="R913" s="209"/>
      <c r="S913" s="209"/>
      <c r="T913" s="210"/>
      <c r="AT913" s="211" t="s">
        <v>208</v>
      </c>
      <c r="AU913" s="211" t="s">
        <v>82</v>
      </c>
      <c r="AV913" s="13" t="s">
        <v>82</v>
      </c>
      <c r="AW913" s="13" t="s">
        <v>34</v>
      </c>
      <c r="AX913" s="13" t="s">
        <v>73</v>
      </c>
      <c r="AY913" s="211" t="s">
        <v>191</v>
      </c>
    </row>
    <row r="914" spans="1:65" s="13" customFormat="1" ht="11.25">
      <c r="B914" s="201"/>
      <c r="C914" s="202"/>
      <c r="D914" s="194" t="s">
        <v>208</v>
      </c>
      <c r="E914" s="203" t="s">
        <v>19</v>
      </c>
      <c r="F914" s="204" t="s">
        <v>1244</v>
      </c>
      <c r="G914" s="202"/>
      <c r="H914" s="205">
        <v>1.5</v>
      </c>
      <c r="I914" s="206"/>
      <c r="J914" s="202"/>
      <c r="K914" s="202"/>
      <c r="L914" s="207"/>
      <c r="M914" s="208"/>
      <c r="N914" s="209"/>
      <c r="O914" s="209"/>
      <c r="P914" s="209"/>
      <c r="Q914" s="209"/>
      <c r="R914" s="209"/>
      <c r="S914" s="209"/>
      <c r="T914" s="210"/>
      <c r="AT914" s="211" t="s">
        <v>208</v>
      </c>
      <c r="AU914" s="211" t="s">
        <v>82</v>
      </c>
      <c r="AV914" s="13" t="s">
        <v>82</v>
      </c>
      <c r="AW914" s="13" t="s">
        <v>34</v>
      </c>
      <c r="AX914" s="13" t="s">
        <v>73</v>
      </c>
      <c r="AY914" s="211" t="s">
        <v>191</v>
      </c>
    </row>
    <row r="915" spans="1:65" s="14" customFormat="1" ht="11.25">
      <c r="B915" s="212"/>
      <c r="C915" s="213"/>
      <c r="D915" s="194" t="s">
        <v>208</v>
      </c>
      <c r="E915" s="214" t="s">
        <v>19</v>
      </c>
      <c r="F915" s="215" t="s">
        <v>238</v>
      </c>
      <c r="G915" s="213"/>
      <c r="H915" s="216">
        <v>4.5</v>
      </c>
      <c r="I915" s="217"/>
      <c r="J915" s="213"/>
      <c r="K915" s="213"/>
      <c r="L915" s="218"/>
      <c r="M915" s="219"/>
      <c r="N915" s="220"/>
      <c r="O915" s="220"/>
      <c r="P915" s="220"/>
      <c r="Q915" s="220"/>
      <c r="R915" s="220"/>
      <c r="S915" s="220"/>
      <c r="T915" s="221"/>
      <c r="AT915" s="222" t="s">
        <v>208</v>
      </c>
      <c r="AU915" s="222" t="s">
        <v>82</v>
      </c>
      <c r="AV915" s="14" t="s">
        <v>197</v>
      </c>
      <c r="AW915" s="14" t="s">
        <v>34</v>
      </c>
      <c r="AX915" s="14" t="s">
        <v>80</v>
      </c>
      <c r="AY915" s="222" t="s">
        <v>191</v>
      </c>
    </row>
    <row r="916" spans="1:65" s="2" customFormat="1" ht="16.5" customHeight="1">
      <c r="A916" s="37"/>
      <c r="B916" s="38"/>
      <c r="C916" s="181" t="s">
        <v>1245</v>
      </c>
      <c r="D916" s="181" t="s">
        <v>193</v>
      </c>
      <c r="E916" s="182" t="s">
        <v>1246</v>
      </c>
      <c r="F916" s="183" t="s">
        <v>1247</v>
      </c>
      <c r="G916" s="184" t="s">
        <v>301</v>
      </c>
      <c r="H916" s="185">
        <v>8</v>
      </c>
      <c r="I916" s="186"/>
      <c r="J916" s="187">
        <f>ROUND(I916*H916,2)</f>
        <v>0</v>
      </c>
      <c r="K916" s="183" t="s">
        <v>19</v>
      </c>
      <c r="L916" s="42"/>
      <c r="M916" s="188" t="s">
        <v>19</v>
      </c>
      <c r="N916" s="189" t="s">
        <v>44</v>
      </c>
      <c r="O916" s="67"/>
      <c r="P916" s="190">
        <f>O916*H916</f>
        <v>0</v>
      </c>
      <c r="Q916" s="190">
        <v>1.0000000000000001E-5</v>
      </c>
      <c r="R916" s="190">
        <f>Q916*H916</f>
        <v>8.0000000000000007E-5</v>
      </c>
      <c r="S916" s="190">
        <v>0</v>
      </c>
      <c r="T916" s="191">
        <f>S916*H916</f>
        <v>0</v>
      </c>
      <c r="U916" s="37"/>
      <c r="V916" s="37"/>
      <c r="W916" s="37"/>
      <c r="X916" s="37"/>
      <c r="Y916" s="37"/>
      <c r="Z916" s="37"/>
      <c r="AA916" s="37"/>
      <c r="AB916" s="37"/>
      <c r="AC916" s="37"/>
      <c r="AD916" s="37"/>
      <c r="AE916" s="37"/>
      <c r="AR916" s="192" t="s">
        <v>197</v>
      </c>
      <c r="AT916" s="192" t="s">
        <v>193</v>
      </c>
      <c r="AU916" s="192" t="s">
        <v>82</v>
      </c>
      <c r="AY916" s="20" t="s">
        <v>191</v>
      </c>
      <c r="BE916" s="193">
        <f>IF(N916="základní",J916,0)</f>
        <v>0</v>
      </c>
      <c r="BF916" s="193">
        <f>IF(N916="snížená",J916,0)</f>
        <v>0</v>
      </c>
      <c r="BG916" s="193">
        <f>IF(N916="zákl. přenesená",J916,0)</f>
        <v>0</v>
      </c>
      <c r="BH916" s="193">
        <f>IF(N916="sníž. přenesená",J916,0)</f>
        <v>0</v>
      </c>
      <c r="BI916" s="193">
        <f>IF(N916="nulová",J916,0)</f>
        <v>0</v>
      </c>
      <c r="BJ916" s="20" t="s">
        <v>80</v>
      </c>
      <c r="BK916" s="193">
        <f>ROUND(I916*H916,2)</f>
        <v>0</v>
      </c>
      <c r="BL916" s="20" t="s">
        <v>197</v>
      </c>
      <c r="BM916" s="192" t="s">
        <v>1248</v>
      </c>
    </row>
    <row r="917" spans="1:65" s="2" customFormat="1" ht="11.25">
      <c r="A917" s="37"/>
      <c r="B917" s="38"/>
      <c r="C917" s="39"/>
      <c r="D917" s="194" t="s">
        <v>199</v>
      </c>
      <c r="E917" s="39"/>
      <c r="F917" s="195" t="s">
        <v>1249</v>
      </c>
      <c r="G917" s="39"/>
      <c r="H917" s="39"/>
      <c r="I917" s="196"/>
      <c r="J917" s="39"/>
      <c r="K917" s="39"/>
      <c r="L917" s="42"/>
      <c r="M917" s="197"/>
      <c r="N917" s="198"/>
      <c r="O917" s="67"/>
      <c r="P917" s="67"/>
      <c r="Q917" s="67"/>
      <c r="R917" s="67"/>
      <c r="S917" s="67"/>
      <c r="T917" s="68"/>
      <c r="U917" s="37"/>
      <c r="V917" s="37"/>
      <c r="W917" s="37"/>
      <c r="X917" s="37"/>
      <c r="Y917" s="37"/>
      <c r="Z917" s="37"/>
      <c r="AA917" s="37"/>
      <c r="AB917" s="37"/>
      <c r="AC917" s="37"/>
      <c r="AD917" s="37"/>
      <c r="AE917" s="37"/>
      <c r="AT917" s="20" t="s">
        <v>199</v>
      </c>
      <c r="AU917" s="20" t="s">
        <v>82</v>
      </c>
    </row>
    <row r="918" spans="1:65" s="13" customFormat="1" ht="11.25">
      <c r="B918" s="201"/>
      <c r="C918" s="202"/>
      <c r="D918" s="194" t="s">
        <v>208</v>
      </c>
      <c r="E918" s="203" t="s">
        <v>19</v>
      </c>
      <c r="F918" s="204" t="s">
        <v>1250</v>
      </c>
      <c r="G918" s="202"/>
      <c r="H918" s="205">
        <v>3.2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208</v>
      </c>
      <c r="AU918" s="211" t="s">
        <v>82</v>
      </c>
      <c r="AV918" s="13" t="s">
        <v>82</v>
      </c>
      <c r="AW918" s="13" t="s">
        <v>34</v>
      </c>
      <c r="AX918" s="13" t="s">
        <v>73</v>
      </c>
      <c r="AY918" s="211" t="s">
        <v>191</v>
      </c>
    </row>
    <row r="919" spans="1:65" s="13" customFormat="1" ht="11.25">
      <c r="B919" s="201"/>
      <c r="C919" s="202"/>
      <c r="D919" s="194" t="s">
        <v>208</v>
      </c>
      <c r="E919" s="203" t="s">
        <v>19</v>
      </c>
      <c r="F919" s="204" t="s">
        <v>1251</v>
      </c>
      <c r="G919" s="202"/>
      <c r="H919" s="205">
        <v>4.8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208</v>
      </c>
      <c r="AU919" s="211" t="s">
        <v>82</v>
      </c>
      <c r="AV919" s="13" t="s">
        <v>82</v>
      </c>
      <c r="AW919" s="13" t="s">
        <v>34</v>
      </c>
      <c r="AX919" s="13" t="s">
        <v>73</v>
      </c>
      <c r="AY919" s="211" t="s">
        <v>191</v>
      </c>
    </row>
    <row r="920" spans="1:65" s="14" customFormat="1" ht="11.25">
      <c r="B920" s="212"/>
      <c r="C920" s="213"/>
      <c r="D920" s="194" t="s">
        <v>208</v>
      </c>
      <c r="E920" s="214" t="s">
        <v>19</v>
      </c>
      <c r="F920" s="215" t="s">
        <v>238</v>
      </c>
      <c r="G920" s="213"/>
      <c r="H920" s="216">
        <v>8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208</v>
      </c>
      <c r="AU920" s="222" t="s">
        <v>82</v>
      </c>
      <c r="AV920" s="14" t="s">
        <v>197</v>
      </c>
      <c r="AW920" s="14" t="s">
        <v>34</v>
      </c>
      <c r="AX920" s="14" t="s">
        <v>80</v>
      </c>
      <c r="AY920" s="222" t="s">
        <v>191</v>
      </c>
    </row>
    <row r="921" spans="1:65" s="2" customFormat="1" ht="16.5" customHeight="1">
      <c r="A921" s="37"/>
      <c r="B921" s="38"/>
      <c r="C921" s="181" t="s">
        <v>1252</v>
      </c>
      <c r="D921" s="181" t="s">
        <v>193</v>
      </c>
      <c r="E921" s="182" t="s">
        <v>1253</v>
      </c>
      <c r="F921" s="183" t="s">
        <v>1254</v>
      </c>
      <c r="G921" s="184" t="s">
        <v>282</v>
      </c>
      <c r="H921" s="185">
        <v>1835.742</v>
      </c>
      <c r="I921" s="186"/>
      <c r="J921" s="187">
        <f>ROUND(I921*H921,2)</f>
        <v>0</v>
      </c>
      <c r="K921" s="183" t="s">
        <v>203</v>
      </c>
      <c r="L921" s="42"/>
      <c r="M921" s="188" t="s">
        <v>19</v>
      </c>
      <c r="N921" s="189" t="s">
        <v>44</v>
      </c>
      <c r="O921" s="67"/>
      <c r="P921" s="190">
        <f>O921*H921</f>
        <v>0</v>
      </c>
      <c r="Q921" s="190">
        <v>0</v>
      </c>
      <c r="R921" s="190">
        <f>Q921*H921</f>
        <v>0</v>
      </c>
      <c r="S921" s="190">
        <v>7.0000000000000007E-2</v>
      </c>
      <c r="T921" s="191">
        <f>S921*H921</f>
        <v>128.50194000000002</v>
      </c>
      <c r="U921" s="37"/>
      <c r="V921" s="37"/>
      <c r="W921" s="37"/>
      <c r="X921" s="37"/>
      <c r="Y921" s="37"/>
      <c r="Z921" s="37"/>
      <c r="AA921" s="37"/>
      <c r="AB921" s="37"/>
      <c r="AC921" s="37"/>
      <c r="AD921" s="37"/>
      <c r="AE921" s="37"/>
      <c r="AR921" s="192" t="s">
        <v>197</v>
      </c>
      <c r="AT921" s="192" t="s">
        <v>193</v>
      </c>
      <c r="AU921" s="192" t="s">
        <v>82</v>
      </c>
      <c r="AY921" s="20" t="s">
        <v>191</v>
      </c>
      <c r="BE921" s="193">
        <f>IF(N921="základní",J921,0)</f>
        <v>0</v>
      </c>
      <c r="BF921" s="193">
        <f>IF(N921="snížená",J921,0)</f>
        <v>0</v>
      </c>
      <c r="BG921" s="193">
        <f>IF(N921="zákl. přenesená",J921,0)</f>
        <v>0</v>
      </c>
      <c r="BH921" s="193">
        <f>IF(N921="sníž. přenesená",J921,0)</f>
        <v>0</v>
      </c>
      <c r="BI921" s="193">
        <f>IF(N921="nulová",J921,0)</f>
        <v>0</v>
      </c>
      <c r="BJ921" s="20" t="s">
        <v>80</v>
      </c>
      <c r="BK921" s="193">
        <f>ROUND(I921*H921,2)</f>
        <v>0</v>
      </c>
      <c r="BL921" s="20" t="s">
        <v>197</v>
      </c>
      <c r="BM921" s="192" t="s">
        <v>1255</v>
      </c>
    </row>
    <row r="922" spans="1:65" s="2" customFormat="1" ht="11.25">
      <c r="A922" s="37"/>
      <c r="B922" s="38"/>
      <c r="C922" s="39"/>
      <c r="D922" s="194" t="s">
        <v>199</v>
      </c>
      <c r="E922" s="39"/>
      <c r="F922" s="195" t="s">
        <v>1256</v>
      </c>
      <c r="G922" s="39"/>
      <c r="H922" s="39"/>
      <c r="I922" s="196"/>
      <c r="J922" s="39"/>
      <c r="K922" s="39"/>
      <c r="L922" s="42"/>
      <c r="M922" s="197"/>
      <c r="N922" s="198"/>
      <c r="O922" s="67"/>
      <c r="P922" s="67"/>
      <c r="Q922" s="67"/>
      <c r="R922" s="67"/>
      <c r="S922" s="67"/>
      <c r="T922" s="68"/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T922" s="20" t="s">
        <v>199</v>
      </c>
      <c r="AU922" s="20" t="s">
        <v>82</v>
      </c>
    </row>
    <row r="923" spans="1:65" s="2" customFormat="1" ht="11.25">
      <c r="A923" s="37"/>
      <c r="B923" s="38"/>
      <c r="C923" s="39"/>
      <c r="D923" s="199" t="s">
        <v>206</v>
      </c>
      <c r="E923" s="39"/>
      <c r="F923" s="200" t="s">
        <v>1257</v>
      </c>
      <c r="G923" s="39"/>
      <c r="H923" s="39"/>
      <c r="I923" s="196"/>
      <c r="J923" s="39"/>
      <c r="K923" s="39"/>
      <c r="L923" s="42"/>
      <c r="M923" s="197"/>
      <c r="N923" s="198"/>
      <c r="O923" s="67"/>
      <c r="P923" s="67"/>
      <c r="Q923" s="67"/>
      <c r="R923" s="67"/>
      <c r="S923" s="67"/>
      <c r="T923" s="68"/>
      <c r="U923" s="37"/>
      <c r="V923" s="37"/>
      <c r="W923" s="37"/>
      <c r="X923" s="37"/>
      <c r="Y923" s="37"/>
      <c r="Z923" s="37"/>
      <c r="AA923" s="37"/>
      <c r="AB923" s="37"/>
      <c r="AC923" s="37"/>
      <c r="AD923" s="37"/>
      <c r="AE923" s="37"/>
      <c r="AT923" s="20" t="s">
        <v>206</v>
      </c>
      <c r="AU923" s="20" t="s">
        <v>82</v>
      </c>
    </row>
    <row r="924" spans="1:65" s="13" customFormat="1" ht="11.25">
      <c r="B924" s="201"/>
      <c r="C924" s="202"/>
      <c r="D924" s="194" t="s">
        <v>208</v>
      </c>
      <c r="E924" s="203" t="s">
        <v>19</v>
      </c>
      <c r="F924" s="204" t="s">
        <v>550</v>
      </c>
      <c r="G924" s="202"/>
      <c r="H924" s="205">
        <v>386.95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208</v>
      </c>
      <c r="AU924" s="211" t="s">
        <v>82</v>
      </c>
      <c r="AV924" s="13" t="s">
        <v>82</v>
      </c>
      <c r="AW924" s="13" t="s">
        <v>34</v>
      </c>
      <c r="AX924" s="13" t="s">
        <v>73</v>
      </c>
      <c r="AY924" s="211" t="s">
        <v>191</v>
      </c>
    </row>
    <row r="925" spans="1:65" s="13" customFormat="1" ht="11.25">
      <c r="B925" s="201"/>
      <c r="C925" s="202"/>
      <c r="D925" s="194" t="s">
        <v>208</v>
      </c>
      <c r="E925" s="203" t="s">
        <v>19</v>
      </c>
      <c r="F925" s="204" t="s">
        <v>1258</v>
      </c>
      <c r="G925" s="202"/>
      <c r="H925" s="205">
        <v>-129.57</v>
      </c>
      <c r="I925" s="206"/>
      <c r="J925" s="202"/>
      <c r="K925" s="202"/>
      <c r="L925" s="207"/>
      <c r="M925" s="208"/>
      <c r="N925" s="209"/>
      <c r="O925" s="209"/>
      <c r="P925" s="209"/>
      <c r="Q925" s="209"/>
      <c r="R925" s="209"/>
      <c r="S925" s="209"/>
      <c r="T925" s="210"/>
      <c r="AT925" s="211" t="s">
        <v>208</v>
      </c>
      <c r="AU925" s="211" t="s">
        <v>82</v>
      </c>
      <c r="AV925" s="13" t="s">
        <v>82</v>
      </c>
      <c r="AW925" s="13" t="s">
        <v>34</v>
      </c>
      <c r="AX925" s="13" t="s">
        <v>73</v>
      </c>
      <c r="AY925" s="211" t="s">
        <v>191</v>
      </c>
    </row>
    <row r="926" spans="1:65" s="13" customFormat="1" ht="11.25">
      <c r="B926" s="201"/>
      <c r="C926" s="202"/>
      <c r="D926" s="194" t="s">
        <v>208</v>
      </c>
      <c r="E926" s="203" t="s">
        <v>19</v>
      </c>
      <c r="F926" s="204" t="s">
        <v>1259</v>
      </c>
      <c r="G926" s="202"/>
      <c r="H926" s="205">
        <v>190.31399999999999</v>
      </c>
      <c r="I926" s="206"/>
      <c r="J926" s="202"/>
      <c r="K926" s="202"/>
      <c r="L926" s="207"/>
      <c r="M926" s="208"/>
      <c r="N926" s="209"/>
      <c r="O926" s="209"/>
      <c r="P926" s="209"/>
      <c r="Q926" s="209"/>
      <c r="R926" s="209"/>
      <c r="S926" s="209"/>
      <c r="T926" s="210"/>
      <c r="AT926" s="211" t="s">
        <v>208</v>
      </c>
      <c r="AU926" s="211" t="s">
        <v>82</v>
      </c>
      <c r="AV926" s="13" t="s">
        <v>82</v>
      </c>
      <c r="AW926" s="13" t="s">
        <v>34</v>
      </c>
      <c r="AX926" s="13" t="s">
        <v>73</v>
      </c>
      <c r="AY926" s="211" t="s">
        <v>191</v>
      </c>
    </row>
    <row r="927" spans="1:65" s="15" customFormat="1" ht="11.25">
      <c r="B927" s="233"/>
      <c r="C927" s="234"/>
      <c r="D927" s="194" t="s">
        <v>208</v>
      </c>
      <c r="E927" s="235" t="s">
        <v>19</v>
      </c>
      <c r="F927" s="236" t="s">
        <v>1260</v>
      </c>
      <c r="G927" s="234"/>
      <c r="H927" s="235" t="s">
        <v>19</v>
      </c>
      <c r="I927" s="237"/>
      <c r="J927" s="234"/>
      <c r="K927" s="234"/>
      <c r="L927" s="238"/>
      <c r="M927" s="239"/>
      <c r="N927" s="240"/>
      <c r="O927" s="240"/>
      <c r="P927" s="240"/>
      <c r="Q927" s="240"/>
      <c r="R927" s="240"/>
      <c r="S927" s="240"/>
      <c r="T927" s="241"/>
      <c r="AT927" s="242" t="s">
        <v>208</v>
      </c>
      <c r="AU927" s="242" t="s">
        <v>82</v>
      </c>
      <c r="AV927" s="15" t="s">
        <v>80</v>
      </c>
      <c r="AW927" s="15" t="s">
        <v>34</v>
      </c>
      <c r="AX927" s="15" t="s">
        <v>73</v>
      </c>
      <c r="AY927" s="242" t="s">
        <v>191</v>
      </c>
    </row>
    <row r="928" spans="1:65" s="13" customFormat="1" ht="11.25">
      <c r="B928" s="201"/>
      <c r="C928" s="202"/>
      <c r="D928" s="194" t="s">
        <v>208</v>
      </c>
      <c r="E928" s="203" t="s">
        <v>19</v>
      </c>
      <c r="F928" s="204" t="s">
        <v>1261</v>
      </c>
      <c r="G928" s="202"/>
      <c r="H928" s="205">
        <v>53.375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208</v>
      </c>
      <c r="AU928" s="211" t="s">
        <v>82</v>
      </c>
      <c r="AV928" s="13" t="s">
        <v>82</v>
      </c>
      <c r="AW928" s="13" t="s">
        <v>34</v>
      </c>
      <c r="AX928" s="13" t="s">
        <v>73</v>
      </c>
      <c r="AY928" s="211" t="s">
        <v>191</v>
      </c>
    </row>
    <row r="929" spans="1:65" s="13" customFormat="1" ht="11.25">
      <c r="B929" s="201"/>
      <c r="C929" s="202"/>
      <c r="D929" s="194" t="s">
        <v>208</v>
      </c>
      <c r="E929" s="203" t="s">
        <v>19</v>
      </c>
      <c r="F929" s="204" t="s">
        <v>1262</v>
      </c>
      <c r="G929" s="202"/>
      <c r="H929" s="205">
        <v>73.2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208</v>
      </c>
      <c r="AU929" s="211" t="s">
        <v>82</v>
      </c>
      <c r="AV929" s="13" t="s">
        <v>82</v>
      </c>
      <c r="AW929" s="13" t="s">
        <v>34</v>
      </c>
      <c r="AX929" s="13" t="s">
        <v>73</v>
      </c>
      <c r="AY929" s="211" t="s">
        <v>191</v>
      </c>
    </row>
    <row r="930" spans="1:65" s="13" customFormat="1" ht="11.25">
      <c r="B930" s="201"/>
      <c r="C930" s="202"/>
      <c r="D930" s="194" t="s">
        <v>208</v>
      </c>
      <c r="E930" s="203" t="s">
        <v>19</v>
      </c>
      <c r="F930" s="204" t="s">
        <v>558</v>
      </c>
      <c r="G930" s="202"/>
      <c r="H930" s="205">
        <v>76.015000000000001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208</v>
      </c>
      <c r="AU930" s="211" t="s">
        <v>82</v>
      </c>
      <c r="AV930" s="13" t="s">
        <v>82</v>
      </c>
      <c r="AW930" s="13" t="s">
        <v>34</v>
      </c>
      <c r="AX930" s="13" t="s">
        <v>73</v>
      </c>
      <c r="AY930" s="211" t="s">
        <v>191</v>
      </c>
    </row>
    <row r="931" spans="1:65" s="13" customFormat="1" ht="11.25">
      <c r="B931" s="201"/>
      <c r="C931" s="202"/>
      <c r="D931" s="194" t="s">
        <v>208</v>
      </c>
      <c r="E931" s="203" t="s">
        <v>19</v>
      </c>
      <c r="F931" s="204" t="s">
        <v>559</v>
      </c>
      <c r="G931" s="202"/>
      <c r="H931" s="205">
        <v>61.523000000000003</v>
      </c>
      <c r="I931" s="206"/>
      <c r="J931" s="202"/>
      <c r="K931" s="202"/>
      <c r="L931" s="207"/>
      <c r="M931" s="208"/>
      <c r="N931" s="209"/>
      <c r="O931" s="209"/>
      <c r="P931" s="209"/>
      <c r="Q931" s="209"/>
      <c r="R931" s="209"/>
      <c r="S931" s="209"/>
      <c r="T931" s="210"/>
      <c r="AT931" s="211" t="s">
        <v>208</v>
      </c>
      <c r="AU931" s="211" t="s">
        <v>82</v>
      </c>
      <c r="AV931" s="13" t="s">
        <v>82</v>
      </c>
      <c r="AW931" s="13" t="s">
        <v>34</v>
      </c>
      <c r="AX931" s="13" t="s">
        <v>73</v>
      </c>
      <c r="AY931" s="211" t="s">
        <v>191</v>
      </c>
    </row>
    <row r="932" spans="1:65" s="13" customFormat="1" ht="11.25">
      <c r="B932" s="201"/>
      <c r="C932" s="202"/>
      <c r="D932" s="194" t="s">
        <v>208</v>
      </c>
      <c r="E932" s="203" t="s">
        <v>19</v>
      </c>
      <c r="F932" s="204" t="s">
        <v>1263</v>
      </c>
      <c r="G932" s="202"/>
      <c r="H932" s="205">
        <v>231.012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208</v>
      </c>
      <c r="AU932" s="211" t="s">
        <v>82</v>
      </c>
      <c r="AV932" s="13" t="s">
        <v>82</v>
      </c>
      <c r="AW932" s="13" t="s">
        <v>34</v>
      </c>
      <c r="AX932" s="13" t="s">
        <v>73</v>
      </c>
      <c r="AY932" s="211" t="s">
        <v>191</v>
      </c>
    </row>
    <row r="933" spans="1:65" s="13" customFormat="1" ht="11.25">
      <c r="B933" s="201"/>
      <c r="C933" s="202"/>
      <c r="D933" s="194" t="s">
        <v>208</v>
      </c>
      <c r="E933" s="203" t="s">
        <v>19</v>
      </c>
      <c r="F933" s="204" t="s">
        <v>1264</v>
      </c>
      <c r="G933" s="202"/>
      <c r="H933" s="205">
        <v>87.113</v>
      </c>
      <c r="I933" s="206"/>
      <c r="J933" s="202"/>
      <c r="K933" s="202"/>
      <c r="L933" s="207"/>
      <c r="M933" s="208"/>
      <c r="N933" s="209"/>
      <c r="O933" s="209"/>
      <c r="P933" s="209"/>
      <c r="Q933" s="209"/>
      <c r="R933" s="209"/>
      <c r="S933" s="209"/>
      <c r="T933" s="210"/>
      <c r="AT933" s="211" t="s">
        <v>208</v>
      </c>
      <c r="AU933" s="211" t="s">
        <v>82</v>
      </c>
      <c r="AV933" s="13" t="s">
        <v>82</v>
      </c>
      <c r="AW933" s="13" t="s">
        <v>34</v>
      </c>
      <c r="AX933" s="13" t="s">
        <v>73</v>
      </c>
      <c r="AY933" s="211" t="s">
        <v>191</v>
      </c>
    </row>
    <row r="934" spans="1:65" s="13" customFormat="1" ht="11.25">
      <c r="B934" s="201"/>
      <c r="C934" s="202"/>
      <c r="D934" s="194" t="s">
        <v>208</v>
      </c>
      <c r="E934" s="203" t="s">
        <v>19</v>
      </c>
      <c r="F934" s="204" t="s">
        <v>1265</v>
      </c>
      <c r="G934" s="202"/>
      <c r="H934" s="205">
        <v>14.835000000000001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208</v>
      </c>
      <c r="AU934" s="211" t="s">
        <v>82</v>
      </c>
      <c r="AV934" s="13" t="s">
        <v>82</v>
      </c>
      <c r="AW934" s="13" t="s">
        <v>34</v>
      </c>
      <c r="AX934" s="13" t="s">
        <v>73</v>
      </c>
      <c r="AY934" s="211" t="s">
        <v>191</v>
      </c>
    </row>
    <row r="935" spans="1:65" s="13" customFormat="1" ht="11.25">
      <c r="B935" s="201"/>
      <c r="C935" s="202"/>
      <c r="D935" s="194" t="s">
        <v>208</v>
      </c>
      <c r="E935" s="203" t="s">
        <v>19</v>
      </c>
      <c r="F935" s="204" t="s">
        <v>1266</v>
      </c>
      <c r="G935" s="202"/>
      <c r="H935" s="205">
        <v>4.423</v>
      </c>
      <c r="I935" s="206"/>
      <c r="J935" s="202"/>
      <c r="K935" s="202"/>
      <c r="L935" s="207"/>
      <c r="M935" s="208"/>
      <c r="N935" s="209"/>
      <c r="O935" s="209"/>
      <c r="P935" s="209"/>
      <c r="Q935" s="209"/>
      <c r="R935" s="209"/>
      <c r="S935" s="209"/>
      <c r="T935" s="210"/>
      <c r="AT935" s="211" t="s">
        <v>208</v>
      </c>
      <c r="AU935" s="211" t="s">
        <v>82</v>
      </c>
      <c r="AV935" s="13" t="s">
        <v>82</v>
      </c>
      <c r="AW935" s="13" t="s">
        <v>34</v>
      </c>
      <c r="AX935" s="13" t="s">
        <v>73</v>
      </c>
      <c r="AY935" s="211" t="s">
        <v>191</v>
      </c>
    </row>
    <row r="936" spans="1:65" s="13" customFormat="1" ht="11.25">
      <c r="B936" s="201"/>
      <c r="C936" s="202"/>
      <c r="D936" s="194" t="s">
        <v>208</v>
      </c>
      <c r="E936" s="203" t="s">
        <v>19</v>
      </c>
      <c r="F936" s="204" t="s">
        <v>1267</v>
      </c>
      <c r="G936" s="202"/>
      <c r="H936" s="205">
        <v>11.164999999999999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208</v>
      </c>
      <c r="AU936" s="211" t="s">
        <v>82</v>
      </c>
      <c r="AV936" s="13" t="s">
        <v>82</v>
      </c>
      <c r="AW936" s="13" t="s">
        <v>34</v>
      </c>
      <c r="AX936" s="13" t="s">
        <v>73</v>
      </c>
      <c r="AY936" s="211" t="s">
        <v>191</v>
      </c>
    </row>
    <row r="937" spans="1:65" s="13" customFormat="1" ht="11.25">
      <c r="B937" s="201"/>
      <c r="C937" s="202"/>
      <c r="D937" s="194" t="s">
        <v>208</v>
      </c>
      <c r="E937" s="203" t="s">
        <v>19</v>
      </c>
      <c r="F937" s="204" t="s">
        <v>1268</v>
      </c>
      <c r="G937" s="202"/>
      <c r="H937" s="205">
        <v>12.765000000000001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208</v>
      </c>
      <c r="AU937" s="211" t="s">
        <v>82</v>
      </c>
      <c r="AV937" s="13" t="s">
        <v>82</v>
      </c>
      <c r="AW937" s="13" t="s">
        <v>34</v>
      </c>
      <c r="AX937" s="13" t="s">
        <v>73</v>
      </c>
      <c r="AY937" s="211" t="s">
        <v>191</v>
      </c>
    </row>
    <row r="938" spans="1:65" s="13" customFormat="1" ht="11.25">
      <c r="B938" s="201"/>
      <c r="C938" s="202"/>
      <c r="D938" s="194" t="s">
        <v>208</v>
      </c>
      <c r="E938" s="203" t="s">
        <v>19</v>
      </c>
      <c r="F938" s="204" t="s">
        <v>1269</v>
      </c>
      <c r="G938" s="202"/>
      <c r="H938" s="205">
        <v>2.61</v>
      </c>
      <c r="I938" s="206"/>
      <c r="J938" s="202"/>
      <c r="K938" s="202"/>
      <c r="L938" s="207"/>
      <c r="M938" s="208"/>
      <c r="N938" s="209"/>
      <c r="O938" s="209"/>
      <c r="P938" s="209"/>
      <c r="Q938" s="209"/>
      <c r="R938" s="209"/>
      <c r="S938" s="209"/>
      <c r="T938" s="210"/>
      <c r="AT938" s="211" t="s">
        <v>208</v>
      </c>
      <c r="AU938" s="211" t="s">
        <v>82</v>
      </c>
      <c r="AV938" s="13" t="s">
        <v>82</v>
      </c>
      <c r="AW938" s="13" t="s">
        <v>34</v>
      </c>
      <c r="AX938" s="13" t="s">
        <v>73</v>
      </c>
      <c r="AY938" s="211" t="s">
        <v>191</v>
      </c>
    </row>
    <row r="939" spans="1:65" s="13" customFormat="1" ht="11.25">
      <c r="B939" s="201"/>
      <c r="C939" s="202"/>
      <c r="D939" s="194" t="s">
        <v>208</v>
      </c>
      <c r="E939" s="203" t="s">
        <v>19</v>
      </c>
      <c r="F939" s="204" t="s">
        <v>1270</v>
      </c>
      <c r="G939" s="202"/>
      <c r="H939" s="205">
        <v>123.902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208</v>
      </c>
      <c r="AU939" s="211" t="s">
        <v>82</v>
      </c>
      <c r="AV939" s="13" t="s">
        <v>82</v>
      </c>
      <c r="AW939" s="13" t="s">
        <v>34</v>
      </c>
      <c r="AX939" s="13" t="s">
        <v>73</v>
      </c>
      <c r="AY939" s="211" t="s">
        <v>191</v>
      </c>
    </row>
    <row r="940" spans="1:65" s="13" customFormat="1" ht="11.25">
      <c r="B940" s="201"/>
      <c r="C940" s="202"/>
      <c r="D940" s="194" t="s">
        <v>208</v>
      </c>
      <c r="E940" s="203" t="s">
        <v>19</v>
      </c>
      <c r="F940" s="204" t="s">
        <v>568</v>
      </c>
      <c r="G940" s="202"/>
      <c r="H940" s="205">
        <v>18.3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208</v>
      </c>
      <c r="AU940" s="211" t="s">
        <v>82</v>
      </c>
      <c r="AV940" s="13" t="s">
        <v>82</v>
      </c>
      <c r="AW940" s="13" t="s">
        <v>34</v>
      </c>
      <c r="AX940" s="13" t="s">
        <v>73</v>
      </c>
      <c r="AY940" s="211" t="s">
        <v>191</v>
      </c>
    </row>
    <row r="941" spans="1:65" s="13" customFormat="1" ht="11.25">
      <c r="B941" s="201"/>
      <c r="C941" s="202"/>
      <c r="D941" s="194" t="s">
        <v>208</v>
      </c>
      <c r="E941" s="203" t="s">
        <v>19</v>
      </c>
      <c r="F941" s="204" t="s">
        <v>1271</v>
      </c>
      <c r="G941" s="202"/>
      <c r="H941" s="205">
        <v>230.86</v>
      </c>
      <c r="I941" s="206"/>
      <c r="J941" s="202"/>
      <c r="K941" s="202"/>
      <c r="L941" s="207"/>
      <c r="M941" s="208"/>
      <c r="N941" s="209"/>
      <c r="O941" s="209"/>
      <c r="P941" s="209"/>
      <c r="Q941" s="209"/>
      <c r="R941" s="209"/>
      <c r="S941" s="209"/>
      <c r="T941" s="210"/>
      <c r="AT941" s="211" t="s">
        <v>208</v>
      </c>
      <c r="AU941" s="211" t="s">
        <v>82</v>
      </c>
      <c r="AV941" s="13" t="s">
        <v>82</v>
      </c>
      <c r="AW941" s="13" t="s">
        <v>34</v>
      </c>
      <c r="AX941" s="13" t="s">
        <v>73</v>
      </c>
      <c r="AY941" s="211" t="s">
        <v>191</v>
      </c>
    </row>
    <row r="942" spans="1:65" s="13" customFormat="1" ht="11.25">
      <c r="B942" s="201"/>
      <c r="C942" s="202"/>
      <c r="D942" s="194" t="s">
        <v>208</v>
      </c>
      <c r="E942" s="203" t="s">
        <v>19</v>
      </c>
      <c r="F942" s="204" t="s">
        <v>1272</v>
      </c>
      <c r="G942" s="202"/>
      <c r="H942" s="205">
        <v>386.95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208</v>
      </c>
      <c r="AU942" s="211" t="s">
        <v>82</v>
      </c>
      <c r="AV942" s="13" t="s">
        <v>82</v>
      </c>
      <c r="AW942" s="13" t="s">
        <v>34</v>
      </c>
      <c r="AX942" s="13" t="s">
        <v>73</v>
      </c>
      <c r="AY942" s="211" t="s">
        <v>191</v>
      </c>
    </row>
    <row r="943" spans="1:65" s="14" customFormat="1" ht="11.25">
      <c r="B943" s="212"/>
      <c r="C943" s="213"/>
      <c r="D943" s="194" t="s">
        <v>208</v>
      </c>
      <c r="E943" s="214" t="s">
        <v>19</v>
      </c>
      <c r="F943" s="215" t="s">
        <v>238</v>
      </c>
      <c r="G943" s="213"/>
      <c r="H943" s="216">
        <v>1835.742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208</v>
      </c>
      <c r="AU943" s="222" t="s">
        <v>82</v>
      </c>
      <c r="AV943" s="14" t="s">
        <v>197</v>
      </c>
      <c r="AW943" s="14" t="s">
        <v>34</v>
      </c>
      <c r="AX943" s="14" t="s">
        <v>80</v>
      </c>
      <c r="AY943" s="222" t="s">
        <v>191</v>
      </c>
    </row>
    <row r="944" spans="1:65" s="2" customFormat="1" ht="16.5" customHeight="1">
      <c r="A944" s="37"/>
      <c r="B944" s="38"/>
      <c r="C944" s="181" t="s">
        <v>1273</v>
      </c>
      <c r="D944" s="181" t="s">
        <v>193</v>
      </c>
      <c r="E944" s="182" t="s">
        <v>1274</v>
      </c>
      <c r="F944" s="183" t="s">
        <v>1275</v>
      </c>
      <c r="G944" s="184" t="s">
        <v>282</v>
      </c>
      <c r="H944" s="185">
        <v>21.030999999999999</v>
      </c>
      <c r="I944" s="186"/>
      <c r="J944" s="187">
        <f>ROUND(I944*H944,2)</f>
        <v>0</v>
      </c>
      <c r="K944" s="183" t="s">
        <v>829</v>
      </c>
      <c r="L944" s="42"/>
      <c r="M944" s="188" t="s">
        <v>19</v>
      </c>
      <c r="N944" s="189" t="s">
        <v>44</v>
      </c>
      <c r="O944" s="67"/>
      <c r="P944" s="190">
        <f>O944*H944</f>
        <v>0</v>
      </c>
      <c r="Q944" s="190">
        <v>8.0570000000000003E-2</v>
      </c>
      <c r="R944" s="190">
        <f>Q944*H944</f>
        <v>1.6944676699999999</v>
      </c>
      <c r="S944" s="190">
        <v>0</v>
      </c>
      <c r="T944" s="191">
        <f>S944*H944</f>
        <v>0</v>
      </c>
      <c r="U944" s="37"/>
      <c r="V944" s="37"/>
      <c r="W944" s="37"/>
      <c r="X944" s="37"/>
      <c r="Y944" s="37"/>
      <c r="Z944" s="37"/>
      <c r="AA944" s="37"/>
      <c r="AB944" s="37"/>
      <c r="AC944" s="37"/>
      <c r="AD944" s="37"/>
      <c r="AE944" s="37"/>
      <c r="AR944" s="192" t="s">
        <v>197</v>
      </c>
      <c r="AT944" s="192" t="s">
        <v>193</v>
      </c>
      <c r="AU944" s="192" t="s">
        <v>82</v>
      </c>
      <c r="AY944" s="20" t="s">
        <v>191</v>
      </c>
      <c r="BE944" s="193">
        <f>IF(N944="základní",J944,0)</f>
        <v>0</v>
      </c>
      <c r="BF944" s="193">
        <f>IF(N944="snížená",J944,0)</f>
        <v>0</v>
      </c>
      <c r="BG944" s="193">
        <f>IF(N944="zákl. přenesená",J944,0)</f>
        <v>0</v>
      </c>
      <c r="BH944" s="193">
        <f>IF(N944="sníž. přenesená",J944,0)</f>
        <v>0</v>
      </c>
      <c r="BI944" s="193">
        <f>IF(N944="nulová",J944,0)</f>
        <v>0</v>
      </c>
      <c r="BJ944" s="20" t="s">
        <v>80</v>
      </c>
      <c r="BK944" s="193">
        <f>ROUND(I944*H944,2)</f>
        <v>0</v>
      </c>
      <c r="BL944" s="20" t="s">
        <v>197</v>
      </c>
      <c r="BM944" s="192" t="s">
        <v>1276</v>
      </c>
    </row>
    <row r="945" spans="1:65" s="2" customFormat="1" ht="11.25">
      <c r="A945" s="37"/>
      <c r="B945" s="38"/>
      <c r="C945" s="39"/>
      <c r="D945" s="194" t="s">
        <v>199</v>
      </c>
      <c r="E945" s="39"/>
      <c r="F945" s="195" t="s">
        <v>1277</v>
      </c>
      <c r="G945" s="39"/>
      <c r="H945" s="39"/>
      <c r="I945" s="196"/>
      <c r="J945" s="39"/>
      <c r="K945" s="39"/>
      <c r="L945" s="42"/>
      <c r="M945" s="197"/>
      <c r="N945" s="198"/>
      <c r="O945" s="67"/>
      <c r="P945" s="67"/>
      <c r="Q945" s="67"/>
      <c r="R945" s="67"/>
      <c r="S945" s="67"/>
      <c r="T945" s="68"/>
      <c r="U945" s="37"/>
      <c r="V945" s="37"/>
      <c r="W945" s="37"/>
      <c r="X945" s="37"/>
      <c r="Y945" s="37"/>
      <c r="Z945" s="37"/>
      <c r="AA945" s="37"/>
      <c r="AB945" s="37"/>
      <c r="AC945" s="37"/>
      <c r="AD945" s="37"/>
      <c r="AE945" s="37"/>
      <c r="AT945" s="20" t="s">
        <v>199</v>
      </c>
      <c r="AU945" s="20" t="s">
        <v>82</v>
      </c>
    </row>
    <row r="946" spans="1:65" s="2" customFormat="1" ht="11.25">
      <c r="A946" s="37"/>
      <c r="B946" s="38"/>
      <c r="C946" s="39"/>
      <c r="D946" s="199" t="s">
        <v>206</v>
      </c>
      <c r="E946" s="39"/>
      <c r="F946" s="200" t="s">
        <v>1278</v>
      </c>
      <c r="G946" s="39"/>
      <c r="H946" s="39"/>
      <c r="I946" s="196"/>
      <c r="J946" s="39"/>
      <c r="K946" s="39"/>
      <c r="L946" s="42"/>
      <c r="M946" s="197"/>
      <c r="N946" s="198"/>
      <c r="O946" s="67"/>
      <c r="P946" s="67"/>
      <c r="Q946" s="67"/>
      <c r="R946" s="67"/>
      <c r="S946" s="67"/>
      <c r="T946" s="68"/>
      <c r="U946" s="37"/>
      <c r="V946" s="37"/>
      <c r="W946" s="37"/>
      <c r="X946" s="37"/>
      <c r="Y946" s="37"/>
      <c r="Z946" s="37"/>
      <c r="AA946" s="37"/>
      <c r="AB946" s="37"/>
      <c r="AC946" s="37"/>
      <c r="AD946" s="37"/>
      <c r="AE946" s="37"/>
      <c r="AT946" s="20" t="s">
        <v>206</v>
      </c>
      <c r="AU946" s="20" t="s">
        <v>82</v>
      </c>
    </row>
    <row r="947" spans="1:65" s="13" customFormat="1" ht="11.25">
      <c r="B947" s="201"/>
      <c r="C947" s="202"/>
      <c r="D947" s="194" t="s">
        <v>208</v>
      </c>
      <c r="E947" s="203" t="s">
        <v>19</v>
      </c>
      <c r="F947" s="204" t="s">
        <v>1279</v>
      </c>
      <c r="G947" s="202"/>
      <c r="H947" s="205">
        <v>20</v>
      </c>
      <c r="I947" s="206"/>
      <c r="J947" s="202"/>
      <c r="K947" s="202"/>
      <c r="L947" s="207"/>
      <c r="M947" s="208"/>
      <c r="N947" s="209"/>
      <c r="O947" s="209"/>
      <c r="P947" s="209"/>
      <c r="Q947" s="209"/>
      <c r="R947" s="209"/>
      <c r="S947" s="209"/>
      <c r="T947" s="210"/>
      <c r="AT947" s="211" t="s">
        <v>208</v>
      </c>
      <c r="AU947" s="211" t="s">
        <v>82</v>
      </c>
      <c r="AV947" s="13" t="s">
        <v>82</v>
      </c>
      <c r="AW947" s="13" t="s">
        <v>34</v>
      </c>
      <c r="AX947" s="13" t="s">
        <v>73</v>
      </c>
      <c r="AY947" s="211" t="s">
        <v>191</v>
      </c>
    </row>
    <row r="948" spans="1:65" s="13" customFormat="1" ht="11.25">
      <c r="B948" s="201"/>
      <c r="C948" s="202"/>
      <c r="D948" s="194" t="s">
        <v>208</v>
      </c>
      <c r="E948" s="203" t="s">
        <v>19</v>
      </c>
      <c r="F948" s="204" t="s">
        <v>1259</v>
      </c>
      <c r="G948" s="202"/>
      <c r="H948" s="205">
        <v>190.31399999999999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208</v>
      </c>
      <c r="AU948" s="211" t="s">
        <v>82</v>
      </c>
      <c r="AV948" s="13" t="s">
        <v>82</v>
      </c>
      <c r="AW948" s="13" t="s">
        <v>34</v>
      </c>
      <c r="AX948" s="13" t="s">
        <v>73</v>
      </c>
      <c r="AY948" s="211" t="s">
        <v>191</v>
      </c>
    </row>
    <row r="949" spans="1:65" s="14" customFormat="1" ht="11.25">
      <c r="B949" s="212"/>
      <c r="C949" s="213"/>
      <c r="D949" s="194" t="s">
        <v>208</v>
      </c>
      <c r="E949" s="214" t="s">
        <v>19</v>
      </c>
      <c r="F949" s="215" t="s">
        <v>238</v>
      </c>
      <c r="G949" s="213"/>
      <c r="H949" s="216">
        <v>210.31399999999999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208</v>
      </c>
      <c r="AU949" s="222" t="s">
        <v>82</v>
      </c>
      <c r="AV949" s="14" t="s">
        <v>197</v>
      </c>
      <c r="AW949" s="14" t="s">
        <v>34</v>
      </c>
      <c r="AX949" s="14" t="s">
        <v>73</v>
      </c>
      <c r="AY949" s="222" t="s">
        <v>191</v>
      </c>
    </row>
    <row r="950" spans="1:65" s="13" customFormat="1" ht="11.25">
      <c r="B950" s="201"/>
      <c r="C950" s="202"/>
      <c r="D950" s="194" t="s">
        <v>208</v>
      </c>
      <c r="E950" s="203" t="s">
        <v>19</v>
      </c>
      <c r="F950" s="204" t="s">
        <v>1280</v>
      </c>
      <c r="G950" s="202"/>
      <c r="H950" s="205">
        <v>21.030999999999999</v>
      </c>
      <c r="I950" s="206"/>
      <c r="J950" s="202"/>
      <c r="K950" s="202"/>
      <c r="L950" s="207"/>
      <c r="M950" s="208"/>
      <c r="N950" s="209"/>
      <c r="O950" s="209"/>
      <c r="P950" s="209"/>
      <c r="Q950" s="209"/>
      <c r="R950" s="209"/>
      <c r="S950" s="209"/>
      <c r="T950" s="210"/>
      <c r="AT950" s="211" t="s">
        <v>208</v>
      </c>
      <c r="AU950" s="211" t="s">
        <v>82</v>
      </c>
      <c r="AV950" s="13" t="s">
        <v>82</v>
      </c>
      <c r="AW950" s="13" t="s">
        <v>34</v>
      </c>
      <c r="AX950" s="13" t="s">
        <v>80</v>
      </c>
      <c r="AY950" s="211" t="s">
        <v>191</v>
      </c>
    </row>
    <row r="951" spans="1:65" s="2" customFormat="1" ht="16.5" customHeight="1">
      <c r="A951" s="37"/>
      <c r="B951" s="38"/>
      <c r="C951" s="181" t="s">
        <v>1281</v>
      </c>
      <c r="D951" s="181" t="s">
        <v>193</v>
      </c>
      <c r="E951" s="182" t="s">
        <v>1282</v>
      </c>
      <c r="F951" s="183" t="s">
        <v>1283</v>
      </c>
      <c r="G951" s="184" t="s">
        <v>282</v>
      </c>
      <c r="H951" s="185">
        <v>42.063000000000002</v>
      </c>
      <c r="I951" s="186"/>
      <c r="J951" s="187">
        <f>ROUND(I951*H951,2)</f>
        <v>0</v>
      </c>
      <c r="K951" s="183" t="s">
        <v>203</v>
      </c>
      <c r="L951" s="42"/>
      <c r="M951" s="188" t="s">
        <v>19</v>
      </c>
      <c r="N951" s="189" t="s">
        <v>44</v>
      </c>
      <c r="O951" s="67"/>
      <c r="P951" s="190">
        <f>O951*H951</f>
        <v>0</v>
      </c>
      <c r="Q951" s="190">
        <v>6.0429999999999998E-2</v>
      </c>
      <c r="R951" s="190">
        <f>Q951*H951</f>
        <v>2.5418670900000002</v>
      </c>
      <c r="S951" s="190">
        <v>0</v>
      </c>
      <c r="T951" s="191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2" t="s">
        <v>197</v>
      </c>
      <c r="AT951" s="192" t="s">
        <v>193</v>
      </c>
      <c r="AU951" s="192" t="s">
        <v>82</v>
      </c>
      <c r="AY951" s="20" t="s">
        <v>191</v>
      </c>
      <c r="BE951" s="193">
        <f>IF(N951="základní",J951,0)</f>
        <v>0</v>
      </c>
      <c r="BF951" s="193">
        <f>IF(N951="snížená",J951,0)</f>
        <v>0</v>
      </c>
      <c r="BG951" s="193">
        <f>IF(N951="zákl. přenesená",J951,0)</f>
        <v>0</v>
      </c>
      <c r="BH951" s="193">
        <f>IF(N951="sníž. přenesená",J951,0)</f>
        <v>0</v>
      </c>
      <c r="BI951" s="193">
        <f>IF(N951="nulová",J951,0)</f>
        <v>0</v>
      </c>
      <c r="BJ951" s="20" t="s">
        <v>80</v>
      </c>
      <c r="BK951" s="193">
        <f>ROUND(I951*H951,2)</f>
        <v>0</v>
      </c>
      <c r="BL951" s="20" t="s">
        <v>197</v>
      </c>
      <c r="BM951" s="192" t="s">
        <v>1284</v>
      </c>
    </row>
    <row r="952" spans="1:65" s="2" customFormat="1" ht="11.25">
      <c r="A952" s="37"/>
      <c r="B952" s="38"/>
      <c r="C952" s="39"/>
      <c r="D952" s="194" t="s">
        <v>199</v>
      </c>
      <c r="E952" s="39"/>
      <c r="F952" s="195" t="s">
        <v>1285</v>
      </c>
      <c r="G952" s="39"/>
      <c r="H952" s="39"/>
      <c r="I952" s="196"/>
      <c r="J952" s="39"/>
      <c r="K952" s="39"/>
      <c r="L952" s="42"/>
      <c r="M952" s="197"/>
      <c r="N952" s="198"/>
      <c r="O952" s="67"/>
      <c r="P952" s="67"/>
      <c r="Q952" s="67"/>
      <c r="R952" s="67"/>
      <c r="S952" s="67"/>
      <c r="T952" s="68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T952" s="20" t="s">
        <v>199</v>
      </c>
      <c r="AU952" s="20" t="s">
        <v>82</v>
      </c>
    </row>
    <row r="953" spans="1:65" s="2" customFormat="1" ht="11.25">
      <c r="A953" s="37"/>
      <c r="B953" s="38"/>
      <c r="C953" s="39"/>
      <c r="D953" s="199" t="s">
        <v>206</v>
      </c>
      <c r="E953" s="39"/>
      <c r="F953" s="200" t="s">
        <v>1286</v>
      </c>
      <c r="G953" s="39"/>
      <c r="H953" s="39"/>
      <c r="I953" s="196"/>
      <c r="J953" s="39"/>
      <c r="K953" s="39"/>
      <c r="L953" s="42"/>
      <c r="M953" s="197"/>
      <c r="N953" s="198"/>
      <c r="O953" s="67"/>
      <c r="P953" s="67"/>
      <c r="Q953" s="67"/>
      <c r="R953" s="67"/>
      <c r="S953" s="67"/>
      <c r="T953" s="68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T953" s="20" t="s">
        <v>206</v>
      </c>
      <c r="AU953" s="20" t="s">
        <v>82</v>
      </c>
    </row>
    <row r="954" spans="1:65" s="13" customFormat="1" ht="11.25">
      <c r="B954" s="201"/>
      <c r="C954" s="202"/>
      <c r="D954" s="194" t="s">
        <v>208</v>
      </c>
      <c r="E954" s="203" t="s">
        <v>19</v>
      </c>
      <c r="F954" s="204" t="s">
        <v>1279</v>
      </c>
      <c r="G954" s="202"/>
      <c r="H954" s="205">
        <v>20</v>
      </c>
      <c r="I954" s="206"/>
      <c r="J954" s="202"/>
      <c r="K954" s="202"/>
      <c r="L954" s="207"/>
      <c r="M954" s="208"/>
      <c r="N954" s="209"/>
      <c r="O954" s="209"/>
      <c r="P954" s="209"/>
      <c r="Q954" s="209"/>
      <c r="R954" s="209"/>
      <c r="S954" s="209"/>
      <c r="T954" s="210"/>
      <c r="AT954" s="211" t="s">
        <v>208</v>
      </c>
      <c r="AU954" s="211" t="s">
        <v>82</v>
      </c>
      <c r="AV954" s="13" t="s">
        <v>82</v>
      </c>
      <c r="AW954" s="13" t="s">
        <v>34</v>
      </c>
      <c r="AX954" s="13" t="s">
        <v>73</v>
      </c>
      <c r="AY954" s="211" t="s">
        <v>191</v>
      </c>
    </row>
    <row r="955" spans="1:65" s="13" customFormat="1" ht="11.25">
      <c r="B955" s="201"/>
      <c r="C955" s="202"/>
      <c r="D955" s="194" t="s">
        <v>208</v>
      </c>
      <c r="E955" s="203" t="s">
        <v>19</v>
      </c>
      <c r="F955" s="204" t="s">
        <v>1259</v>
      </c>
      <c r="G955" s="202"/>
      <c r="H955" s="205">
        <v>190.31399999999999</v>
      </c>
      <c r="I955" s="206"/>
      <c r="J955" s="202"/>
      <c r="K955" s="202"/>
      <c r="L955" s="207"/>
      <c r="M955" s="208"/>
      <c r="N955" s="209"/>
      <c r="O955" s="209"/>
      <c r="P955" s="209"/>
      <c r="Q955" s="209"/>
      <c r="R955" s="209"/>
      <c r="S955" s="209"/>
      <c r="T955" s="210"/>
      <c r="AT955" s="211" t="s">
        <v>208</v>
      </c>
      <c r="AU955" s="211" t="s">
        <v>82</v>
      </c>
      <c r="AV955" s="13" t="s">
        <v>82</v>
      </c>
      <c r="AW955" s="13" t="s">
        <v>34</v>
      </c>
      <c r="AX955" s="13" t="s">
        <v>73</v>
      </c>
      <c r="AY955" s="211" t="s">
        <v>191</v>
      </c>
    </row>
    <row r="956" spans="1:65" s="14" customFormat="1" ht="11.25">
      <c r="B956" s="212"/>
      <c r="C956" s="213"/>
      <c r="D956" s="194" t="s">
        <v>208</v>
      </c>
      <c r="E956" s="214" t="s">
        <v>19</v>
      </c>
      <c r="F956" s="215" t="s">
        <v>238</v>
      </c>
      <c r="G956" s="213"/>
      <c r="H956" s="216">
        <v>210.31399999999999</v>
      </c>
      <c r="I956" s="217"/>
      <c r="J956" s="213"/>
      <c r="K956" s="213"/>
      <c r="L956" s="218"/>
      <c r="M956" s="219"/>
      <c r="N956" s="220"/>
      <c r="O956" s="220"/>
      <c r="P956" s="220"/>
      <c r="Q956" s="220"/>
      <c r="R956" s="220"/>
      <c r="S956" s="220"/>
      <c r="T956" s="221"/>
      <c r="AT956" s="222" t="s">
        <v>208</v>
      </c>
      <c r="AU956" s="222" t="s">
        <v>82</v>
      </c>
      <c r="AV956" s="14" t="s">
        <v>197</v>
      </c>
      <c r="AW956" s="14" t="s">
        <v>34</v>
      </c>
      <c r="AX956" s="14" t="s">
        <v>73</v>
      </c>
      <c r="AY956" s="222" t="s">
        <v>191</v>
      </c>
    </row>
    <row r="957" spans="1:65" s="13" customFormat="1" ht="11.25">
      <c r="B957" s="201"/>
      <c r="C957" s="202"/>
      <c r="D957" s="194" t="s">
        <v>208</v>
      </c>
      <c r="E957" s="203" t="s">
        <v>19</v>
      </c>
      <c r="F957" s="204" t="s">
        <v>1287</v>
      </c>
      <c r="G957" s="202"/>
      <c r="H957" s="205">
        <v>42.063000000000002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208</v>
      </c>
      <c r="AU957" s="211" t="s">
        <v>82</v>
      </c>
      <c r="AV957" s="13" t="s">
        <v>82</v>
      </c>
      <c r="AW957" s="13" t="s">
        <v>34</v>
      </c>
      <c r="AX957" s="13" t="s">
        <v>80</v>
      </c>
      <c r="AY957" s="211" t="s">
        <v>191</v>
      </c>
    </row>
    <row r="958" spans="1:65" s="2" customFormat="1" ht="16.5" customHeight="1">
      <c r="A958" s="37"/>
      <c r="B958" s="38"/>
      <c r="C958" s="181" t="s">
        <v>1288</v>
      </c>
      <c r="D958" s="181" t="s">
        <v>193</v>
      </c>
      <c r="E958" s="182" t="s">
        <v>1289</v>
      </c>
      <c r="F958" s="183" t="s">
        <v>1290</v>
      </c>
      <c r="G958" s="184" t="s">
        <v>282</v>
      </c>
      <c r="H958" s="185">
        <v>1835.742</v>
      </c>
      <c r="I958" s="186"/>
      <c r="J958" s="187">
        <f>ROUND(I958*H958,2)</f>
        <v>0</v>
      </c>
      <c r="K958" s="183" t="s">
        <v>19</v>
      </c>
      <c r="L958" s="42"/>
      <c r="M958" s="188" t="s">
        <v>19</v>
      </c>
      <c r="N958" s="189" t="s">
        <v>44</v>
      </c>
      <c r="O958" s="67"/>
      <c r="P958" s="190">
        <f>O958*H958</f>
        <v>0</v>
      </c>
      <c r="Q958" s="190">
        <v>8.2000000000000007E-3</v>
      </c>
      <c r="R958" s="190">
        <f>Q958*H958</f>
        <v>15.053084400000001</v>
      </c>
      <c r="S958" s="190">
        <v>0</v>
      </c>
      <c r="T958" s="191">
        <f>S958*H958</f>
        <v>0</v>
      </c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R958" s="192" t="s">
        <v>197</v>
      </c>
      <c r="AT958" s="192" t="s">
        <v>193</v>
      </c>
      <c r="AU958" s="192" t="s">
        <v>82</v>
      </c>
      <c r="AY958" s="20" t="s">
        <v>191</v>
      </c>
      <c r="BE958" s="193">
        <f>IF(N958="základní",J958,0)</f>
        <v>0</v>
      </c>
      <c r="BF958" s="193">
        <f>IF(N958="snížená",J958,0)</f>
        <v>0</v>
      </c>
      <c r="BG958" s="193">
        <f>IF(N958="zákl. přenesená",J958,0)</f>
        <v>0</v>
      </c>
      <c r="BH958" s="193">
        <f>IF(N958="sníž. přenesená",J958,0)</f>
        <v>0</v>
      </c>
      <c r="BI958" s="193">
        <f>IF(N958="nulová",J958,0)</f>
        <v>0</v>
      </c>
      <c r="BJ958" s="20" t="s">
        <v>80</v>
      </c>
      <c r="BK958" s="193">
        <f>ROUND(I958*H958,2)</f>
        <v>0</v>
      </c>
      <c r="BL958" s="20" t="s">
        <v>197</v>
      </c>
      <c r="BM958" s="192" t="s">
        <v>1291</v>
      </c>
    </row>
    <row r="959" spans="1:65" s="2" customFormat="1" ht="11.25">
      <c r="A959" s="37"/>
      <c r="B959" s="38"/>
      <c r="C959" s="39"/>
      <c r="D959" s="194" t="s">
        <v>199</v>
      </c>
      <c r="E959" s="39"/>
      <c r="F959" s="195" t="s">
        <v>1290</v>
      </c>
      <c r="G959" s="39"/>
      <c r="H959" s="39"/>
      <c r="I959" s="196"/>
      <c r="J959" s="39"/>
      <c r="K959" s="39"/>
      <c r="L959" s="42"/>
      <c r="M959" s="197"/>
      <c r="N959" s="198"/>
      <c r="O959" s="67"/>
      <c r="P959" s="67"/>
      <c r="Q959" s="67"/>
      <c r="R959" s="67"/>
      <c r="S959" s="67"/>
      <c r="T959" s="68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T959" s="20" t="s">
        <v>199</v>
      </c>
      <c r="AU959" s="20" t="s">
        <v>82</v>
      </c>
    </row>
    <row r="960" spans="1:65" s="13" customFormat="1" ht="11.25">
      <c r="B960" s="201"/>
      <c r="C960" s="202"/>
      <c r="D960" s="194" t="s">
        <v>208</v>
      </c>
      <c r="E960" s="203" t="s">
        <v>19</v>
      </c>
      <c r="F960" s="204" t="s">
        <v>550</v>
      </c>
      <c r="G960" s="202"/>
      <c r="H960" s="205">
        <v>386.95</v>
      </c>
      <c r="I960" s="206"/>
      <c r="J960" s="202"/>
      <c r="K960" s="202"/>
      <c r="L960" s="207"/>
      <c r="M960" s="208"/>
      <c r="N960" s="209"/>
      <c r="O960" s="209"/>
      <c r="P960" s="209"/>
      <c r="Q960" s="209"/>
      <c r="R960" s="209"/>
      <c r="S960" s="209"/>
      <c r="T960" s="210"/>
      <c r="AT960" s="211" t="s">
        <v>208</v>
      </c>
      <c r="AU960" s="211" t="s">
        <v>82</v>
      </c>
      <c r="AV960" s="13" t="s">
        <v>82</v>
      </c>
      <c r="AW960" s="13" t="s">
        <v>34</v>
      </c>
      <c r="AX960" s="13" t="s">
        <v>73</v>
      </c>
      <c r="AY960" s="211" t="s">
        <v>191</v>
      </c>
    </row>
    <row r="961" spans="2:51" s="13" customFormat="1" ht="11.25">
      <c r="B961" s="201"/>
      <c r="C961" s="202"/>
      <c r="D961" s="194" t="s">
        <v>208</v>
      </c>
      <c r="E961" s="203" t="s">
        <v>19</v>
      </c>
      <c r="F961" s="204" t="s">
        <v>1258</v>
      </c>
      <c r="G961" s="202"/>
      <c r="H961" s="205">
        <v>-129.57</v>
      </c>
      <c r="I961" s="206"/>
      <c r="J961" s="202"/>
      <c r="K961" s="202"/>
      <c r="L961" s="207"/>
      <c r="M961" s="208"/>
      <c r="N961" s="209"/>
      <c r="O961" s="209"/>
      <c r="P961" s="209"/>
      <c r="Q961" s="209"/>
      <c r="R961" s="209"/>
      <c r="S961" s="209"/>
      <c r="T961" s="210"/>
      <c r="AT961" s="211" t="s">
        <v>208</v>
      </c>
      <c r="AU961" s="211" t="s">
        <v>82</v>
      </c>
      <c r="AV961" s="13" t="s">
        <v>82</v>
      </c>
      <c r="AW961" s="13" t="s">
        <v>34</v>
      </c>
      <c r="AX961" s="13" t="s">
        <v>73</v>
      </c>
      <c r="AY961" s="211" t="s">
        <v>191</v>
      </c>
    </row>
    <row r="962" spans="2:51" s="13" customFormat="1" ht="11.25">
      <c r="B962" s="201"/>
      <c r="C962" s="202"/>
      <c r="D962" s="194" t="s">
        <v>208</v>
      </c>
      <c r="E962" s="203" t="s">
        <v>19</v>
      </c>
      <c r="F962" s="204" t="s">
        <v>1259</v>
      </c>
      <c r="G962" s="202"/>
      <c r="H962" s="205">
        <v>190.31399999999999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208</v>
      </c>
      <c r="AU962" s="211" t="s">
        <v>82</v>
      </c>
      <c r="AV962" s="13" t="s">
        <v>82</v>
      </c>
      <c r="AW962" s="13" t="s">
        <v>34</v>
      </c>
      <c r="AX962" s="13" t="s">
        <v>73</v>
      </c>
      <c r="AY962" s="211" t="s">
        <v>191</v>
      </c>
    </row>
    <row r="963" spans="2:51" s="15" customFormat="1" ht="11.25">
      <c r="B963" s="233"/>
      <c r="C963" s="234"/>
      <c r="D963" s="194" t="s">
        <v>208</v>
      </c>
      <c r="E963" s="235" t="s">
        <v>19</v>
      </c>
      <c r="F963" s="236" t="s">
        <v>1260</v>
      </c>
      <c r="G963" s="234"/>
      <c r="H963" s="235" t="s">
        <v>19</v>
      </c>
      <c r="I963" s="237"/>
      <c r="J963" s="234"/>
      <c r="K963" s="234"/>
      <c r="L963" s="238"/>
      <c r="M963" s="239"/>
      <c r="N963" s="240"/>
      <c r="O963" s="240"/>
      <c r="P963" s="240"/>
      <c r="Q963" s="240"/>
      <c r="R963" s="240"/>
      <c r="S963" s="240"/>
      <c r="T963" s="241"/>
      <c r="AT963" s="242" t="s">
        <v>208</v>
      </c>
      <c r="AU963" s="242" t="s">
        <v>82</v>
      </c>
      <c r="AV963" s="15" t="s">
        <v>80</v>
      </c>
      <c r="AW963" s="15" t="s">
        <v>34</v>
      </c>
      <c r="AX963" s="15" t="s">
        <v>73</v>
      </c>
      <c r="AY963" s="242" t="s">
        <v>191</v>
      </c>
    </row>
    <row r="964" spans="2:51" s="13" customFormat="1" ht="11.25">
      <c r="B964" s="201"/>
      <c r="C964" s="202"/>
      <c r="D964" s="194" t="s">
        <v>208</v>
      </c>
      <c r="E964" s="203" t="s">
        <v>19</v>
      </c>
      <c r="F964" s="204" t="s">
        <v>1261</v>
      </c>
      <c r="G964" s="202"/>
      <c r="H964" s="205">
        <v>53.375</v>
      </c>
      <c r="I964" s="206"/>
      <c r="J964" s="202"/>
      <c r="K964" s="202"/>
      <c r="L964" s="207"/>
      <c r="M964" s="208"/>
      <c r="N964" s="209"/>
      <c r="O964" s="209"/>
      <c r="P964" s="209"/>
      <c r="Q964" s="209"/>
      <c r="R964" s="209"/>
      <c r="S964" s="209"/>
      <c r="T964" s="210"/>
      <c r="AT964" s="211" t="s">
        <v>208</v>
      </c>
      <c r="AU964" s="211" t="s">
        <v>82</v>
      </c>
      <c r="AV964" s="13" t="s">
        <v>82</v>
      </c>
      <c r="AW964" s="13" t="s">
        <v>34</v>
      </c>
      <c r="AX964" s="13" t="s">
        <v>73</v>
      </c>
      <c r="AY964" s="211" t="s">
        <v>191</v>
      </c>
    </row>
    <row r="965" spans="2:51" s="13" customFormat="1" ht="11.25">
      <c r="B965" s="201"/>
      <c r="C965" s="202"/>
      <c r="D965" s="194" t="s">
        <v>208</v>
      </c>
      <c r="E965" s="203" t="s">
        <v>19</v>
      </c>
      <c r="F965" s="204" t="s">
        <v>1262</v>
      </c>
      <c r="G965" s="202"/>
      <c r="H965" s="205">
        <v>73.2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208</v>
      </c>
      <c r="AU965" s="211" t="s">
        <v>82</v>
      </c>
      <c r="AV965" s="13" t="s">
        <v>82</v>
      </c>
      <c r="AW965" s="13" t="s">
        <v>34</v>
      </c>
      <c r="AX965" s="13" t="s">
        <v>73</v>
      </c>
      <c r="AY965" s="211" t="s">
        <v>191</v>
      </c>
    </row>
    <row r="966" spans="2:51" s="13" customFormat="1" ht="11.25">
      <c r="B966" s="201"/>
      <c r="C966" s="202"/>
      <c r="D966" s="194" t="s">
        <v>208</v>
      </c>
      <c r="E966" s="203" t="s">
        <v>19</v>
      </c>
      <c r="F966" s="204" t="s">
        <v>558</v>
      </c>
      <c r="G966" s="202"/>
      <c r="H966" s="205">
        <v>76.015000000000001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208</v>
      </c>
      <c r="AU966" s="211" t="s">
        <v>82</v>
      </c>
      <c r="AV966" s="13" t="s">
        <v>82</v>
      </c>
      <c r="AW966" s="13" t="s">
        <v>34</v>
      </c>
      <c r="AX966" s="13" t="s">
        <v>73</v>
      </c>
      <c r="AY966" s="211" t="s">
        <v>191</v>
      </c>
    </row>
    <row r="967" spans="2:51" s="13" customFormat="1" ht="11.25">
      <c r="B967" s="201"/>
      <c r="C967" s="202"/>
      <c r="D967" s="194" t="s">
        <v>208</v>
      </c>
      <c r="E967" s="203" t="s">
        <v>19</v>
      </c>
      <c r="F967" s="204" t="s">
        <v>559</v>
      </c>
      <c r="G967" s="202"/>
      <c r="H967" s="205">
        <v>61.523000000000003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208</v>
      </c>
      <c r="AU967" s="211" t="s">
        <v>82</v>
      </c>
      <c r="AV967" s="13" t="s">
        <v>82</v>
      </c>
      <c r="AW967" s="13" t="s">
        <v>34</v>
      </c>
      <c r="AX967" s="13" t="s">
        <v>73</v>
      </c>
      <c r="AY967" s="211" t="s">
        <v>191</v>
      </c>
    </row>
    <row r="968" spans="2:51" s="13" customFormat="1" ht="11.25">
      <c r="B968" s="201"/>
      <c r="C968" s="202"/>
      <c r="D968" s="194" t="s">
        <v>208</v>
      </c>
      <c r="E968" s="203" t="s">
        <v>19</v>
      </c>
      <c r="F968" s="204" t="s">
        <v>1263</v>
      </c>
      <c r="G968" s="202"/>
      <c r="H968" s="205">
        <v>231.012</v>
      </c>
      <c r="I968" s="206"/>
      <c r="J968" s="202"/>
      <c r="K968" s="202"/>
      <c r="L968" s="207"/>
      <c r="M968" s="208"/>
      <c r="N968" s="209"/>
      <c r="O968" s="209"/>
      <c r="P968" s="209"/>
      <c r="Q968" s="209"/>
      <c r="R968" s="209"/>
      <c r="S968" s="209"/>
      <c r="T968" s="210"/>
      <c r="AT968" s="211" t="s">
        <v>208</v>
      </c>
      <c r="AU968" s="211" t="s">
        <v>82</v>
      </c>
      <c r="AV968" s="13" t="s">
        <v>82</v>
      </c>
      <c r="AW968" s="13" t="s">
        <v>34</v>
      </c>
      <c r="AX968" s="13" t="s">
        <v>73</v>
      </c>
      <c r="AY968" s="211" t="s">
        <v>191</v>
      </c>
    </row>
    <row r="969" spans="2:51" s="13" customFormat="1" ht="11.25">
      <c r="B969" s="201"/>
      <c r="C969" s="202"/>
      <c r="D969" s="194" t="s">
        <v>208</v>
      </c>
      <c r="E969" s="203" t="s">
        <v>19</v>
      </c>
      <c r="F969" s="204" t="s">
        <v>1264</v>
      </c>
      <c r="G969" s="202"/>
      <c r="H969" s="205">
        <v>87.113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208</v>
      </c>
      <c r="AU969" s="211" t="s">
        <v>82</v>
      </c>
      <c r="AV969" s="13" t="s">
        <v>82</v>
      </c>
      <c r="AW969" s="13" t="s">
        <v>34</v>
      </c>
      <c r="AX969" s="13" t="s">
        <v>73</v>
      </c>
      <c r="AY969" s="211" t="s">
        <v>191</v>
      </c>
    </row>
    <row r="970" spans="2:51" s="13" customFormat="1" ht="11.25">
      <c r="B970" s="201"/>
      <c r="C970" s="202"/>
      <c r="D970" s="194" t="s">
        <v>208</v>
      </c>
      <c r="E970" s="203" t="s">
        <v>19</v>
      </c>
      <c r="F970" s="204" t="s">
        <v>1265</v>
      </c>
      <c r="G970" s="202"/>
      <c r="H970" s="205">
        <v>14.835000000000001</v>
      </c>
      <c r="I970" s="206"/>
      <c r="J970" s="202"/>
      <c r="K970" s="202"/>
      <c r="L970" s="207"/>
      <c r="M970" s="208"/>
      <c r="N970" s="209"/>
      <c r="O970" s="209"/>
      <c r="P970" s="209"/>
      <c r="Q970" s="209"/>
      <c r="R970" s="209"/>
      <c r="S970" s="209"/>
      <c r="T970" s="210"/>
      <c r="AT970" s="211" t="s">
        <v>208</v>
      </c>
      <c r="AU970" s="211" t="s">
        <v>82</v>
      </c>
      <c r="AV970" s="13" t="s">
        <v>82</v>
      </c>
      <c r="AW970" s="13" t="s">
        <v>34</v>
      </c>
      <c r="AX970" s="13" t="s">
        <v>73</v>
      </c>
      <c r="AY970" s="211" t="s">
        <v>191</v>
      </c>
    </row>
    <row r="971" spans="2:51" s="13" customFormat="1" ht="11.25">
      <c r="B971" s="201"/>
      <c r="C971" s="202"/>
      <c r="D971" s="194" t="s">
        <v>208</v>
      </c>
      <c r="E971" s="203" t="s">
        <v>19</v>
      </c>
      <c r="F971" s="204" t="s">
        <v>1266</v>
      </c>
      <c r="G971" s="202"/>
      <c r="H971" s="205">
        <v>4.423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208</v>
      </c>
      <c r="AU971" s="211" t="s">
        <v>82</v>
      </c>
      <c r="AV971" s="13" t="s">
        <v>82</v>
      </c>
      <c r="AW971" s="13" t="s">
        <v>34</v>
      </c>
      <c r="AX971" s="13" t="s">
        <v>73</v>
      </c>
      <c r="AY971" s="211" t="s">
        <v>191</v>
      </c>
    </row>
    <row r="972" spans="2:51" s="13" customFormat="1" ht="11.25">
      <c r="B972" s="201"/>
      <c r="C972" s="202"/>
      <c r="D972" s="194" t="s">
        <v>208</v>
      </c>
      <c r="E972" s="203" t="s">
        <v>19</v>
      </c>
      <c r="F972" s="204" t="s">
        <v>1267</v>
      </c>
      <c r="G972" s="202"/>
      <c r="H972" s="205">
        <v>11.164999999999999</v>
      </c>
      <c r="I972" s="206"/>
      <c r="J972" s="202"/>
      <c r="K972" s="202"/>
      <c r="L972" s="207"/>
      <c r="M972" s="208"/>
      <c r="N972" s="209"/>
      <c r="O972" s="209"/>
      <c r="P972" s="209"/>
      <c r="Q972" s="209"/>
      <c r="R972" s="209"/>
      <c r="S972" s="209"/>
      <c r="T972" s="210"/>
      <c r="AT972" s="211" t="s">
        <v>208</v>
      </c>
      <c r="AU972" s="211" t="s">
        <v>82</v>
      </c>
      <c r="AV972" s="13" t="s">
        <v>82</v>
      </c>
      <c r="AW972" s="13" t="s">
        <v>34</v>
      </c>
      <c r="AX972" s="13" t="s">
        <v>73</v>
      </c>
      <c r="AY972" s="211" t="s">
        <v>191</v>
      </c>
    </row>
    <row r="973" spans="2:51" s="13" customFormat="1" ht="11.25">
      <c r="B973" s="201"/>
      <c r="C973" s="202"/>
      <c r="D973" s="194" t="s">
        <v>208</v>
      </c>
      <c r="E973" s="203" t="s">
        <v>19</v>
      </c>
      <c r="F973" s="204" t="s">
        <v>1268</v>
      </c>
      <c r="G973" s="202"/>
      <c r="H973" s="205">
        <v>12.765000000000001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208</v>
      </c>
      <c r="AU973" s="211" t="s">
        <v>82</v>
      </c>
      <c r="AV973" s="13" t="s">
        <v>82</v>
      </c>
      <c r="AW973" s="13" t="s">
        <v>34</v>
      </c>
      <c r="AX973" s="13" t="s">
        <v>73</v>
      </c>
      <c r="AY973" s="211" t="s">
        <v>191</v>
      </c>
    </row>
    <row r="974" spans="2:51" s="13" customFormat="1" ht="11.25">
      <c r="B974" s="201"/>
      <c r="C974" s="202"/>
      <c r="D974" s="194" t="s">
        <v>208</v>
      </c>
      <c r="E974" s="203" t="s">
        <v>19</v>
      </c>
      <c r="F974" s="204" t="s">
        <v>1269</v>
      </c>
      <c r="G974" s="202"/>
      <c r="H974" s="205">
        <v>2.61</v>
      </c>
      <c r="I974" s="206"/>
      <c r="J974" s="202"/>
      <c r="K974" s="202"/>
      <c r="L974" s="207"/>
      <c r="M974" s="208"/>
      <c r="N974" s="209"/>
      <c r="O974" s="209"/>
      <c r="P974" s="209"/>
      <c r="Q974" s="209"/>
      <c r="R974" s="209"/>
      <c r="S974" s="209"/>
      <c r="T974" s="210"/>
      <c r="AT974" s="211" t="s">
        <v>208</v>
      </c>
      <c r="AU974" s="211" t="s">
        <v>82</v>
      </c>
      <c r="AV974" s="13" t="s">
        <v>82</v>
      </c>
      <c r="AW974" s="13" t="s">
        <v>34</v>
      </c>
      <c r="AX974" s="13" t="s">
        <v>73</v>
      </c>
      <c r="AY974" s="211" t="s">
        <v>191</v>
      </c>
    </row>
    <row r="975" spans="2:51" s="13" customFormat="1" ht="11.25">
      <c r="B975" s="201"/>
      <c r="C975" s="202"/>
      <c r="D975" s="194" t="s">
        <v>208</v>
      </c>
      <c r="E975" s="203" t="s">
        <v>19</v>
      </c>
      <c r="F975" s="204" t="s">
        <v>1270</v>
      </c>
      <c r="G975" s="202"/>
      <c r="H975" s="205">
        <v>123.902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208</v>
      </c>
      <c r="AU975" s="211" t="s">
        <v>82</v>
      </c>
      <c r="AV975" s="13" t="s">
        <v>82</v>
      </c>
      <c r="AW975" s="13" t="s">
        <v>34</v>
      </c>
      <c r="AX975" s="13" t="s">
        <v>73</v>
      </c>
      <c r="AY975" s="211" t="s">
        <v>191</v>
      </c>
    </row>
    <row r="976" spans="2:51" s="13" customFormat="1" ht="11.25">
      <c r="B976" s="201"/>
      <c r="C976" s="202"/>
      <c r="D976" s="194" t="s">
        <v>208</v>
      </c>
      <c r="E976" s="203" t="s">
        <v>19</v>
      </c>
      <c r="F976" s="204" t="s">
        <v>568</v>
      </c>
      <c r="G976" s="202"/>
      <c r="H976" s="205">
        <v>18.3</v>
      </c>
      <c r="I976" s="206"/>
      <c r="J976" s="202"/>
      <c r="K976" s="202"/>
      <c r="L976" s="207"/>
      <c r="M976" s="208"/>
      <c r="N976" s="209"/>
      <c r="O976" s="209"/>
      <c r="P976" s="209"/>
      <c r="Q976" s="209"/>
      <c r="R976" s="209"/>
      <c r="S976" s="209"/>
      <c r="T976" s="210"/>
      <c r="AT976" s="211" t="s">
        <v>208</v>
      </c>
      <c r="AU976" s="211" t="s">
        <v>82</v>
      </c>
      <c r="AV976" s="13" t="s">
        <v>82</v>
      </c>
      <c r="AW976" s="13" t="s">
        <v>34</v>
      </c>
      <c r="AX976" s="13" t="s">
        <v>73</v>
      </c>
      <c r="AY976" s="211" t="s">
        <v>191</v>
      </c>
    </row>
    <row r="977" spans="1:65" s="13" customFormat="1" ht="11.25">
      <c r="B977" s="201"/>
      <c r="C977" s="202"/>
      <c r="D977" s="194" t="s">
        <v>208</v>
      </c>
      <c r="E977" s="203" t="s">
        <v>19</v>
      </c>
      <c r="F977" s="204" t="s">
        <v>1271</v>
      </c>
      <c r="G977" s="202"/>
      <c r="H977" s="205">
        <v>230.86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208</v>
      </c>
      <c r="AU977" s="211" t="s">
        <v>82</v>
      </c>
      <c r="AV977" s="13" t="s">
        <v>82</v>
      </c>
      <c r="AW977" s="13" t="s">
        <v>34</v>
      </c>
      <c r="AX977" s="13" t="s">
        <v>73</v>
      </c>
      <c r="AY977" s="211" t="s">
        <v>191</v>
      </c>
    </row>
    <row r="978" spans="1:65" s="13" customFormat="1" ht="11.25">
      <c r="B978" s="201"/>
      <c r="C978" s="202"/>
      <c r="D978" s="194" t="s">
        <v>208</v>
      </c>
      <c r="E978" s="203" t="s">
        <v>19</v>
      </c>
      <c r="F978" s="204" t="s">
        <v>1272</v>
      </c>
      <c r="G978" s="202"/>
      <c r="H978" s="205">
        <v>386.95</v>
      </c>
      <c r="I978" s="206"/>
      <c r="J978" s="202"/>
      <c r="K978" s="202"/>
      <c r="L978" s="207"/>
      <c r="M978" s="208"/>
      <c r="N978" s="209"/>
      <c r="O978" s="209"/>
      <c r="P978" s="209"/>
      <c r="Q978" s="209"/>
      <c r="R978" s="209"/>
      <c r="S978" s="209"/>
      <c r="T978" s="210"/>
      <c r="AT978" s="211" t="s">
        <v>208</v>
      </c>
      <c r="AU978" s="211" t="s">
        <v>82</v>
      </c>
      <c r="AV978" s="13" t="s">
        <v>82</v>
      </c>
      <c r="AW978" s="13" t="s">
        <v>34</v>
      </c>
      <c r="AX978" s="13" t="s">
        <v>73</v>
      </c>
      <c r="AY978" s="211" t="s">
        <v>191</v>
      </c>
    </row>
    <row r="979" spans="1:65" s="14" customFormat="1" ht="11.25">
      <c r="B979" s="212"/>
      <c r="C979" s="213"/>
      <c r="D979" s="194" t="s">
        <v>208</v>
      </c>
      <c r="E979" s="214" t="s">
        <v>19</v>
      </c>
      <c r="F979" s="215" t="s">
        <v>238</v>
      </c>
      <c r="G979" s="213"/>
      <c r="H979" s="216">
        <v>1835.742</v>
      </c>
      <c r="I979" s="217"/>
      <c r="J979" s="213"/>
      <c r="K979" s="213"/>
      <c r="L979" s="218"/>
      <c r="M979" s="219"/>
      <c r="N979" s="220"/>
      <c r="O979" s="220"/>
      <c r="P979" s="220"/>
      <c r="Q979" s="220"/>
      <c r="R979" s="220"/>
      <c r="S979" s="220"/>
      <c r="T979" s="221"/>
      <c r="AT979" s="222" t="s">
        <v>208</v>
      </c>
      <c r="AU979" s="222" t="s">
        <v>82</v>
      </c>
      <c r="AV979" s="14" t="s">
        <v>197</v>
      </c>
      <c r="AW979" s="14" t="s">
        <v>34</v>
      </c>
      <c r="AX979" s="14" t="s">
        <v>80</v>
      </c>
      <c r="AY979" s="222" t="s">
        <v>191</v>
      </c>
    </row>
    <row r="980" spans="1:65" s="2" customFormat="1" ht="16.5" customHeight="1">
      <c r="A980" s="37"/>
      <c r="B980" s="38"/>
      <c r="C980" s="181" t="s">
        <v>1292</v>
      </c>
      <c r="D980" s="181" t="s">
        <v>193</v>
      </c>
      <c r="E980" s="182" t="s">
        <v>1293</v>
      </c>
      <c r="F980" s="183" t="s">
        <v>1294</v>
      </c>
      <c r="G980" s="184" t="s">
        <v>282</v>
      </c>
      <c r="H980" s="185">
        <v>492.25099999999998</v>
      </c>
      <c r="I980" s="186"/>
      <c r="J980" s="187">
        <f>ROUND(I980*H980,2)</f>
        <v>0</v>
      </c>
      <c r="K980" s="183" t="s">
        <v>19</v>
      </c>
      <c r="L980" s="42"/>
      <c r="M980" s="188" t="s">
        <v>19</v>
      </c>
      <c r="N980" s="189" t="s">
        <v>44</v>
      </c>
      <c r="O980" s="67"/>
      <c r="P980" s="190">
        <f>O980*H980</f>
        <v>0</v>
      </c>
      <c r="Q980" s="190">
        <v>8.9099999999999995E-3</v>
      </c>
      <c r="R980" s="190">
        <f>Q980*H980</f>
        <v>4.3859564099999995</v>
      </c>
      <c r="S980" s="190">
        <v>0</v>
      </c>
      <c r="T980" s="191">
        <f>S980*H980</f>
        <v>0</v>
      </c>
      <c r="U980" s="37"/>
      <c r="V980" s="37"/>
      <c r="W980" s="37"/>
      <c r="X980" s="37"/>
      <c r="Y980" s="37"/>
      <c r="Z980" s="37"/>
      <c r="AA980" s="37"/>
      <c r="AB980" s="37"/>
      <c r="AC980" s="37"/>
      <c r="AD980" s="37"/>
      <c r="AE980" s="37"/>
      <c r="AR980" s="192" t="s">
        <v>197</v>
      </c>
      <c r="AT980" s="192" t="s">
        <v>193</v>
      </c>
      <c r="AU980" s="192" t="s">
        <v>82</v>
      </c>
      <c r="AY980" s="20" t="s">
        <v>191</v>
      </c>
      <c r="BE980" s="193">
        <f>IF(N980="základní",J980,0)</f>
        <v>0</v>
      </c>
      <c r="BF980" s="193">
        <f>IF(N980="snížená",J980,0)</f>
        <v>0</v>
      </c>
      <c r="BG980" s="193">
        <f>IF(N980="zákl. přenesená",J980,0)</f>
        <v>0</v>
      </c>
      <c r="BH980" s="193">
        <f>IF(N980="sníž. přenesená",J980,0)</f>
        <v>0</v>
      </c>
      <c r="BI980" s="193">
        <f>IF(N980="nulová",J980,0)</f>
        <v>0</v>
      </c>
      <c r="BJ980" s="20" t="s">
        <v>80</v>
      </c>
      <c r="BK980" s="193">
        <f>ROUND(I980*H980,2)</f>
        <v>0</v>
      </c>
      <c r="BL980" s="20" t="s">
        <v>197</v>
      </c>
      <c r="BM980" s="192" t="s">
        <v>1295</v>
      </c>
    </row>
    <row r="981" spans="1:65" s="2" customFormat="1" ht="11.25">
      <c r="A981" s="37"/>
      <c r="B981" s="38"/>
      <c r="C981" s="39"/>
      <c r="D981" s="194" t="s">
        <v>199</v>
      </c>
      <c r="E981" s="39"/>
      <c r="F981" s="195" t="s">
        <v>1294</v>
      </c>
      <c r="G981" s="39"/>
      <c r="H981" s="39"/>
      <c r="I981" s="196"/>
      <c r="J981" s="39"/>
      <c r="K981" s="39"/>
      <c r="L981" s="42"/>
      <c r="M981" s="197"/>
      <c r="N981" s="198"/>
      <c r="O981" s="67"/>
      <c r="P981" s="67"/>
      <c r="Q981" s="67"/>
      <c r="R981" s="67"/>
      <c r="S981" s="67"/>
      <c r="T981" s="68"/>
      <c r="U981" s="37"/>
      <c r="V981" s="37"/>
      <c r="W981" s="37"/>
      <c r="X981" s="37"/>
      <c r="Y981" s="37"/>
      <c r="Z981" s="37"/>
      <c r="AA981" s="37"/>
      <c r="AB981" s="37"/>
      <c r="AC981" s="37"/>
      <c r="AD981" s="37"/>
      <c r="AE981" s="37"/>
      <c r="AT981" s="20" t="s">
        <v>199</v>
      </c>
      <c r="AU981" s="20" t="s">
        <v>82</v>
      </c>
    </row>
    <row r="982" spans="1:65" s="13" customFormat="1" ht="11.25">
      <c r="B982" s="201"/>
      <c r="C982" s="202"/>
      <c r="D982" s="194" t="s">
        <v>208</v>
      </c>
      <c r="E982" s="203" t="s">
        <v>19</v>
      </c>
      <c r="F982" s="204" t="s">
        <v>806</v>
      </c>
      <c r="G982" s="202"/>
      <c r="H982" s="205">
        <v>181.6</v>
      </c>
      <c r="I982" s="206"/>
      <c r="J982" s="202"/>
      <c r="K982" s="202"/>
      <c r="L982" s="207"/>
      <c r="M982" s="208"/>
      <c r="N982" s="209"/>
      <c r="O982" s="209"/>
      <c r="P982" s="209"/>
      <c r="Q982" s="209"/>
      <c r="R982" s="209"/>
      <c r="S982" s="209"/>
      <c r="T982" s="210"/>
      <c r="AT982" s="211" t="s">
        <v>208</v>
      </c>
      <c r="AU982" s="211" t="s">
        <v>82</v>
      </c>
      <c r="AV982" s="13" t="s">
        <v>82</v>
      </c>
      <c r="AW982" s="13" t="s">
        <v>34</v>
      </c>
      <c r="AX982" s="13" t="s">
        <v>73</v>
      </c>
      <c r="AY982" s="211" t="s">
        <v>191</v>
      </c>
    </row>
    <row r="983" spans="1:65" s="13" customFormat="1" ht="11.25">
      <c r="B983" s="201"/>
      <c r="C983" s="202"/>
      <c r="D983" s="194" t="s">
        <v>208</v>
      </c>
      <c r="E983" s="203" t="s">
        <v>19</v>
      </c>
      <c r="F983" s="204" t="s">
        <v>1296</v>
      </c>
      <c r="G983" s="202"/>
      <c r="H983" s="205">
        <v>56.88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208</v>
      </c>
      <c r="AU983" s="211" t="s">
        <v>82</v>
      </c>
      <c r="AV983" s="13" t="s">
        <v>82</v>
      </c>
      <c r="AW983" s="13" t="s">
        <v>34</v>
      </c>
      <c r="AX983" s="13" t="s">
        <v>73</v>
      </c>
      <c r="AY983" s="211" t="s">
        <v>191</v>
      </c>
    </row>
    <row r="984" spans="1:65" s="13" customFormat="1" ht="11.25">
      <c r="B984" s="201"/>
      <c r="C984" s="202"/>
      <c r="D984" s="194" t="s">
        <v>208</v>
      </c>
      <c r="E984" s="203" t="s">
        <v>19</v>
      </c>
      <c r="F984" s="204" t="s">
        <v>1297</v>
      </c>
      <c r="G984" s="202"/>
      <c r="H984" s="205">
        <v>26.24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208</v>
      </c>
      <c r="AU984" s="211" t="s">
        <v>82</v>
      </c>
      <c r="AV984" s="13" t="s">
        <v>82</v>
      </c>
      <c r="AW984" s="13" t="s">
        <v>34</v>
      </c>
      <c r="AX984" s="13" t="s">
        <v>73</v>
      </c>
      <c r="AY984" s="211" t="s">
        <v>191</v>
      </c>
    </row>
    <row r="985" spans="1:65" s="13" customFormat="1" ht="11.25">
      <c r="B985" s="201"/>
      <c r="C985" s="202"/>
      <c r="D985" s="194" t="s">
        <v>208</v>
      </c>
      <c r="E985" s="203" t="s">
        <v>19</v>
      </c>
      <c r="F985" s="204" t="s">
        <v>1298</v>
      </c>
      <c r="G985" s="202"/>
      <c r="H985" s="205">
        <v>19.399999999999999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208</v>
      </c>
      <c r="AU985" s="211" t="s">
        <v>82</v>
      </c>
      <c r="AV985" s="13" t="s">
        <v>82</v>
      </c>
      <c r="AW985" s="13" t="s">
        <v>34</v>
      </c>
      <c r="AX985" s="13" t="s">
        <v>73</v>
      </c>
      <c r="AY985" s="211" t="s">
        <v>191</v>
      </c>
    </row>
    <row r="986" spans="1:65" s="13" customFormat="1" ht="11.25">
      <c r="B986" s="201"/>
      <c r="C986" s="202"/>
      <c r="D986" s="194" t="s">
        <v>208</v>
      </c>
      <c r="E986" s="203" t="s">
        <v>19</v>
      </c>
      <c r="F986" s="204" t="s">
        <v>1299</v>
      </c>
      <c r="G986" s="202"/>
      <c r="H986" s="205">
        <v>59.36</v>
      </c>
      <c r="I986" s="206"/>
      <c r="J986" s="202"/>
      <c r="K986" s="202"/>
      <c r="L986" s="207"/>
      <c r="M986" s="208"/>
      <c r="N986" s="209"/>
      <c r="O986" s="209"/>
      <c r="P986" s="209"/>
      <c r="Q986" s="209"/>
      <c r="R986" s="209"/>
      <c r="S986" s="209"/>
      <c r="T986" s="210"/>
      <c r="AT986" s="211" t="s">
        <v>208</v>
      </c>
      <c r="AU986" s="211" t="s">
        <v>82</v>
      </c>
      <c r="AV986" s="13" t="s">
        <v>82</v>
      </c>
      <c r="AW986" s="13" t="s">
        <v>34</v>
      </c>
      <c r="AX986" s="13" t="s">
        <v>73</v>
      </c>
      <c r="AY986" s="211" t="s">
        <v>191</v>
      </c>
    </row>
    <row r="987" spans="1:65" s="13" customFormat="1" ht="11.25">
      <c r="B987" s="201"/>
      <c r="C987" s="202"/>
      <c r="D987" s="194" t="s">
        <v>208</v>
      </c>
      <c r="E987" s="203" t="s">
        <v>19</v>
      </c>
      <c r="F987" s="204" t="s">
        <v>780</v>
      </c>
      <c r="G987" s="202"/>
      <c r="H987" s="205">
        <v>9.91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208</v>
      </c>
      <c r="AU987" s="211" t="s">
        <v>82</v>
      </c>
      <c r="AV987" s="13" t="s">
        <v>82</v>
      </c>
      <c r="AW987" s="13" t="s">
        <v>34</v>
      </c>
      <c r="AX987" s="13" t="s">
        <v>73</v>
      </c>
      <c r="AY987" s="211" t="s">
        <v>191</v>
      </c>
    </row>
    <row r="988" spans="1:65" s="13" customFormat="1" ht="11.25">
      <c r="B988" s="201"/>
      <c r="C988" s="202"/>
      <c r="D988" s="194" t="s">
        <v>208</v>
      </c>
      <c r="E988" s="203" t="s">
        <v>19</v>
      </c>
      <c r="F988" s="204" t="s">
        <v>1300</v>
      </c>
      <c r="G988" s="202"/>
      <c r="H988" s="205">
        <v>138.86099999999999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208</v>
      </c>
      <c r="AU988" s="211" t="s">
        <v>82</v>
      </c>
      <c r="AV988" s="13" t="s">
        <v>82</v>
      </c>
      <c r="AW988" s="13" t="s">
        <v>34</v>
      </c>
      <c r="AX988" s="13" t="s">
        <v>73</v>
      </c>
      <c r="AY988" s="211" t="s">
        <v>191</v>
      </c>
    </row>
    <row r="989" spans="1:65" s="14" customFormat="1" ht="11.25">
      <c r="B989" s="212"/>
      <c r="C989" s="213"/>
      <c r="D989" s="194" t="s">
        <v>208</v>
      </c>
      <c r="E989" s="214" t="s">
        <v>19</v>
      </c>
      <c r="F989" s="215" t="s">
        <v>238</v>
      </c>
      <c r="G989" s="213"/>
      <c r="H989" s="216">
        <v>492.25099999999998</v>
      </c>
      <c r="I989" s="217"/>
      <c r="J989" s="213"/>
      <c r="K989" s="213"/>
      <c r="L989" s="218"/>
      <c r="M989" s="219"/>
      <c r="N989" s="220"/>
      <c r="O989" s="220"/>
      <c r="P989" s="220"/>
      <c r="Q989" s="220"/>
      <c r="R989" s="220"/>
      <c r="S989" s="220"/>
      <c r="T989" s="221"/>
      <c r="AT989" s="222" t="s">
        <v>208</v>
      </c>
      <c r="AU989" s="222" t="s">
        <v>82</v>
      </c>
      <c r="AV989" s="14" t="s">
        <v>197</v>
      </c>
      <c r="AW989" s="14" t="s">
        <v>34</v>
      </c>
      <c r="AX989" s="14" t="s">
        <v>80</v>
      </c>
      <c r="AY989" s="222" t="s">
        <v>191</v>
      </c>
    </row>
    <row r="990" spans="1:65" s="2" customFormat="1" ht="16.5" customHeight="1">
      <c r="A990" s="37"/>
      <c r="B990" s="38"/>
      <c r="C990" s="181" t="s">
        <v>1301</v>
      </c>
      <c r="D990" s="181" t="s">
        <v>193</v>
      </c>
      <c r="E990" s="182" t="s">
        <v>1302</v>
      </c>
      <c r="F990" s="183" t="s">
        <v>1303</v>
      </c>
      <c r="G990" s="184" t="s">
        <v>282</v>
      </c>
      <c r="H990" s="185">
        <v>2327.9929999999999</v>
      </c>
      <c r="I990" s="186"/>
      <c r="J990" s="187">
        <f>ROUND(I990*H990,2)</f>
        <v>0</v>
      </c>
      <c r="K990" s="183" t="s">
        <v>19</v>
      </c>
      <c r="L990" s="42"/>
      <c r="M990" s="188" t="s">
        <v>19</v>
      </c>
      <c r="N990" s="189" t="s">
        <v>44</v>
      </c>
      <c r="O990" s="67"/>
      <c r="P990" s="190">
        <f>O990*H990</f>
        <v>0</v>
      </c>
      <c r="Q990" s="190">
        <v>1.5299999999999999E-3</v>
      </c>
      <c r="R990" s="190">
        <f>Q990*H990</f>
        <v>3.5618292899999995</v>
      </c>
      <c r="S990" s="190">
        <v>0</v>
      </c>
      <c r="T990" s="191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2" t="s">
        <v>197</v>
      </c>
      <c r="AT990" s="192" t="s">
        <v>193</v>
      </c>
      <c r="AU990" s="192" t="s">
        <v>82</v>
      </c>
      <c r="AY990" s="20" t="s">
        <v>191</v>
      </c>
      <c r="BE990" s="193">
        <f>IF(N990="základní",J990,0)</f>
        <v>0</v>
      </c>
      <c r="BF990" s="193">
        <f>IF(N990="snížená",J990,0)</f>
        <v>0</v>
      </c>
      <c r="BG990" s="193">
        <f>IF(N990="zákl. přenesená",J990,0)</f>
        <v>0</v>
      </c>
      <c r="BH990" s="193">
        <f>IF(N990="sníž. přenesená",J990,0)</f>
        <v>0</v>
      </c>
      <c r="BI990" s="193">
        <f>IF(N990="nulová",J990,0)</f>
        <v>0</v>
      </c>
      <c r="BJ990" s="20" t="s">
        <v>80</v>
      </c>
      <c r="BK990" s="193">
        <f>ROUND(I990*H990,2)</f>
        <v>0</v>
      </c>
      <c r="BL990" s="20" t="s">
        <v>197</v>
      </c>
      <c r="BM990" s="192" t="s">
        <v>1304</v>
      </c>
    </row>
    <row r="991" spans="1:65" s="2" customFormat="1" ht="11.25">
      <c r="A991" s="37"/>
      <c r="B991" s="38"/>
      <c r="C991" s="39"/>
      <c r="D991" s="194" t="s">
        <v>199</v>
      </c>
      <c r="E991" s="39"/>
      <c r="F991" s="195" t="s">
        <v>1303</v>
      </c>
      <c r="G991" s="39"/>
      <c r="H991" s="39"/>
      <c r="I991" s="196"/>
      <c r="J991" s="39"/>
      <c r="K991" s="39"/>
      <c r="L991" s="42"/>
      <c r="M991" s="197"/>
      <c r="N991" s="198"/>
      <c r="O991" s="67"/>
      <c r="P991" s="67"/>
      <c r="Q991" s="67"/>
      <c r="R991" s="67"/>
      <c r="S991" s="67"/>
      <c r="T991" s="68"/>
      <c r="U991" s="37"/>
      <c r="V991" s="37"/>
      <c r="W991" s="37"/>
      <c r="X991" s="37"/>
      <c r="Y991" s="37"/>
      <c r="Z991" s="37"/>
      <c r="AA991" s="37"/>
      <c r="AB991" s="37"/>
      <c r="AC991" s="37"/>
      <c r="AD991" s="37"/>
      <c r="AE991" s="37"/>
      <c r="AT991" s="20" t="s">
        <v>199</v>
      </c>
      <c r="AU991" s="20" t="s">
        <v>82</v>
      </c>
    </row>
    <row r="992" spans="1:65" s="13" customFormat="1" ht="11.25">
      <c r="B992" s="201"/>
      <c r="C992" s="202"/>
      <c r="D992" s="194" t="s">
        <v>208</v>
      </c>
      <c r="E992" s="203" t="s">
        <v>19</v>
      </c>
      <c r="F992" s="204" t="s">
        <v>550</v>
      </c>
      <c r="G992" s="202"/>
      <c r="H992" s="205">
        <v>386.95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208</v>
      </c>
      <c r="AU992" s="211" t="s">
        <v>82</v>
      </c>
      <c r="AV992" s="13" t="s">
        <v>82</v>
      </c>
      <c r="AW992" s="13" t="s">
        <v>34</v>
      </c>
      <c r="AX992" s="13" t="s">
        <v>73</v>
      </c>
      <c r="AY992" s="211" t="s">
        <v>191</v>
      </c>
    </row>
    <row r="993" spans="2:51" s="13" customFormat="1" ht="11.25">
      <c r="B993" s="201"/>
      <c r="C993" s="202"/>
      <c r="D993" s="194" t="s">
        <v>208</v>
      </c>
      <c r="E993" s="203" t="s">
        <v>19</v>
      </c>
      <c r="F993" s="204" t="s">
        <v>1258</v>
      </c>
      <c r="G993" s="202"/>
      <c r="H993" s="205">
        <v>-129.57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208</v>
      </c>
      <c r="AU993" s="211" t="s">
        <v>82</v>
      </c>
      <c r="AV993" s="13" t="s">
        <v>82</v>
      </c>
      <c r="AW993" s="13" t="s">
        <v>34</v>
      </c>
      <c r="AX993" s="13" t="s">
        <v>73</v>
      </c>
      <c r="AY993" s="211" t="s">
        <v>191</v>
      </c>
    </row>
    <row r="994" spans="2:51" s="13" customFormat="1" ht="11.25">
      <c r="B994" s="201"/>
      <c r="C994" s="202"/>
      <c r="D994" s="194" t="s">
        <v>208</v>
      </c>
      <c r="E994" s="203" t="s">
        <v>19</v>
      </c>
      <c r="F994" s="204" t="s">
        <v>1259</v>
      </c>
      <c r="G994" s="202"/>
      <c r="H994" s="205">
        <v>190.31399999999999</v>
      </c>
      <c r="I994" s="206"/>
      <c r="J994" s="202"/>
      <c r="K994" s="202"/>
      <c r="L994" s="207"/>
      <c r="M994" s="208"/>
      <c r="N994" s="209"/>
      <c r="O994" s="209"/>
      <c r="P994" s="209"/>
      <c r="Q994" s="209"/>
      <c r="R994" s="209"/>
      <c r="S994" s="209"/>
      <c r="T994" s="210"/>
      <c r="AT994" s="211" t="s">
        <v>208</v>
      </c>
      <c r="AU994" s="211" t="s">
        <v>82</v>
      </c>
      <c r="AV994" s="13" t="s">
        <v>82</v>
      </c>
      <c r="AW994" s="13" t="s">
        <v>34</v>
      </c>
      <c r="AX994" s="13" t="s">
        <v>73</v>
      </c>
      <c r="AY994" s="211" t="s">
        <v>191</v>
      </c>
    </row>
    <row r="995" spans="2:51" s="15" customFormat="1" ht="11.25">
      <c r="B995" s="233"/>
      <c r="C995" s="234"/>
      <c r="D995" s="194" t="s">
        <v>208</v>
      </c>
      <c r="E995" s="235" t="s">
        <v>19</v>
      </c>
      <c r="F995" s="236" t="s">
        <v>1260</v>
      </c>
      <c r="G995" s="234"/>
      <c r="H995" s="235" t="s">
        <v>19</v>
      </c>
      <c r="I995" s="237"/>
      <c r="J995" s="234"/>
      <c r="K995" s="234"/>
      <c r="L995" s="238"/>
      <c r="M995" s="239"/>
      <c r="N995" s="240"/>
      <c r="O995" s="240"/>
      <c r="P995" s="240"/>
      <c r="Q995" s="240"/>
      <c r="R995" s="240"/>
      <c r="S995" s="240"/>
      <c r="T995" s="241"/>
      <c r="AT995" s="242" t="s">
        <v>208</v>
      </c>
      <c r="AU995" s="242" t="s">
        <v>82</v>
      </c>
      <c r="AV995" s="15" t="s">
        <v>80</v>
      </c>
      <c r="AW995" s="15" t="s">
        <v>34</v>
      </c>
      <c r="AX995" s="15" t="s">
        <v>73</v>
      </c>
      <c r="AY995" s="242" t="s">
        <v>191</v>
      </c>
    </row>
    <row r="996" spans="2:51" s="13" customFormat="1" ht="11.25">
      <c r="B996" s="201"/>
      <c r="C996" s="202"/>
      <c r="D996" s="194" t="s">
        <v>208</v>
      </c>
      <c r="E996" s="203" t="s">
        <v>19</v>
      </c>
      <c r="F996" s="204" t="s">
        <v>1261</v>
      </c>
      <c r="G996" s="202"/>
      <c r="H996" s="205">
        <v>53.375</v>
      </c>
      <c r="I996" s="206"/>
      <c r="J996" s="202"/>
      <c r="K996" s="202"/>
      <c r="L996" s="207"/>
      <c r="M996" s="208"/>
      <c r="N996" s="209"/>
      <c r="O996" s="209"/>
      <c r="P996" s="209"/>
      <c r="Q996" s="209"/>
      <c r="R996" s="209"/>
      <c r="S996" s="209"/>
      <c r="T996" s="210"/>
      <c r="AT996" s="211" t="s">
        <v>208</v>
      </c>
      <c r="AU996" s="211" t="s">
        <v>82</v>
      </c>
      <c r="AV996" s="13" t="s">
        <v>82</v>
      </c>
      <c r="AW996" s="13" t="s">
        <v>34</v>
      </c>
      <c r="AX996" s="13" t="s">
        <v>73</v>
      </c>
      <c r="AY996" s="211" t="s">
        <v>191</v>
      </c>
    </row>
    <row r="997" spans="2:51" s="13" customFormat="1" ht="11.25">
      <c r="B997" s="201"/>
      <c r="C997" s="202"/>
      <c r="D997" s="194" t="s">
        <v>208</v>
      </c>
      <c r="E997" s="203" t="s">
        <v>19</v>
      </c>
      <c r="F997" s="204" t="s">
        <v>1262</v>
      </c>
      <c r="G997" s="202"/>
      <c r="H997" s="205">
        <v>73.2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208</v>
      </c>
      <c r="AU997" s="211" t="s">
        <v>82</v>
      </c>
      <c r="AV997" s="13" t="s">
        <v>82</v>
      </c>
      <c r="AW997" s="13" t="s">
        <v>34</v>
      </c>
      <c r="AX997" s="13" t="s">
        <v>73</v>
      </c>
      <c r="AY997" s="211" t="s">
        <v>191</v>
      </c>
    </row>
    <row r="998" spans="2:51" s="13" customFormat="1" ht="11.25">
      <c r="B998" s="201"/>
      <c r="C998" s="202"/>
      <c r="D998" s="194" t="s">
        <v>208</v>
      </c>
      <c r="E998" s="203" t="s">
        <v>19</v>
      </c>
      <c r="F998" s="204" t="s">
        <v>558</v>
      </c>
      <c r="G998" s="202"/>
      <c r="H998" s="205">
        <v>76.015000000000001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208</v>
      </c>
      <c r="AU998" s="211" t="s">
        <v>82</v>
      </c>
      <c r="AV998" s="13" t="s">
        <v>82</v>
      </c>
      <c r="AW998" s="13" t="s">
        <v>34</v>
      </c>
      <c r="AX998" s="13" t="s">
        <v>73</v>
      </c>
      <c r="AY998" s="211" t="s">
        <v>191</v>
      </c>
    </row>
    <row r="999" spans="2:51" s="13" customFormat="1" ht="11.25">
      <c r="B999" s="201"/>
      <c r="C999" s="202"/>
      <c r="D999" s="194" t="s">
        <v>208</v>
      </c>
      <c r="E999" s="203" t="s">
        <v>19</v>
      </c>
      <c r="F999" s="204" t="s">
        <v>559</v>
      </c>
      <c r="G999" s="202"/>
      <c r="H999" s="205">
        <v>61.523000000000003</v>
      </c>
      <c r="I999" s="206"/>
      <c r="J999" s="202"/>
      <c r="K999" s="202"/>
      <c r="L999" s="207"/>
      <c r="M999" s="208"/>
      <c r="N999" s="209"/>
      <c r="O999" s="209"/>
      <c r="P999" s="209"/>
      <c r="Q999" s="209"/>
      <c r="R999" s="209"/>
      <c r="S999" s="209"/>
      <c r="T999" s="210"/>
      <c r="AT999" s="211" t="s">
        <v>208</v>
      </c>
      <c r="AU999" s="211" t="s">
        <v>82</v>
      </c>
      <c r="AV999" s="13" t="s">
        <v>82</v>
      </c>
      <c r="AW999" s="13" t="s">
        <v>34</v>
      </c>
      <c r="AX999" s="13" t="s">
        <v>73</v>
      </c>
      <c r="AY999" s="211" t="s">
        <v>191</v>
      </c>
    </row>
    <row r="1000" spans="2:51" s="13" customFormat="1" ht="11.25">
      <c r="B1000" s="201"/>
      <c r="C1000" s="202"/>
      <c r="D1000" s="194" t="s">
        <v>208</v>
      </c>
      <c r="E1000" s="203" t="s">
        <v>19</v>
      </c>
      <c r="F1000" s="204" t="s">
        <v>1263</v>
      </c>
      <c r="G1000" s="202"/>
      <c r="H1000" s="205">
        <v>231.012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208</v>
      </c>
      <c r="AU1000" s="211" t="s">
        <v>82</v>
      </c>
      <c r="AV1000" s="13" t="s">
        <v>82</v>
      </c>
      <c r="AW1000" s="13" t="s">
        <v>34</v>
      </c>
      <c r="AX1000" s="13" t="s">
        <v>73</v>
      </c>
      <c r="AY1000" s="211" t="s">
        <v>191</v>
      </c>
    </row>
    <row r="1001" spans="2:51" s="13" customFormat="1" ht="11.25">
      <c r="B1001" s="201"/>
      <c r="C1001" s="202"/>
      <c r="D1001" s="194" t="s">
        <v>208</v>
      </c>
      <c r="E1001" s="203" t="s">
        <v>19</v>
      </c>
      <c r="F1001" s="204" t="s">
        <v>1264</v>
      </c>
      <c r="G1001" s="202"/>
      <c r="H1001" s="205">
        <v>87.113</v>
      </c>
      <c r="I1001" s="206"/>
      <c r="J1001" s="202"/>
      <c r="K1001" s="202"/>
      <c r="L1001" s="207"/>
      <c r="M1001" s="208"/>
      <c r="N1001" s="209"/>
      <c r="O1001" s="209"/>
      <c r="P1001" s="209"/>
      <c r="Q1001" s="209"/>
      <c r="R1001" s="209"/>
      <c r="S1001" s="209"/>
      <c r="T1001" s="210"/>
      <c r="AT1001" s="211" t="s">
        <v>208</v>
      </c>
      <c r="AU1001" s="211" t="s">
        <v>82</v>
      </c>
      <c r="AV1001" s="13" t="s">
        <v>82</v>
      </c>
      <c r="AW1001" s="13" t="s">
        <v>34</v>
      </c>
      <c r="AX1001" s="13" t="s">
        <v>73</v>
      </c>
      <c r="AY1001" s="211" t="s">
        <v>191</v>
      </c>
    </row>
    <row r="1002" spans="2:51" s="13" customFormat="1" ht="11.25">
      <c r="B1002" s="201"/>
      <c r="C1002" s="202"/>
      <c r="D1002" s="194" t="s">
        <v>208</v>
      </c>
      <c r="E1002" s="203" t="s">
        <v>19</v>
      </c>
      <c r="F1002" s="204" t="s">
        <v>1265</v>
      </c>
      <c r="G1002" s="202"/>
      <c r="H1002" s="205">
        <v>14.835000000000001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208</v>
      </c>
      <c r="AU1002" s="211" t="s">
        <v>82</v>
      </c>
      <c r="AV1002" s="13" t="s">
        <v>82</v>
      </c>
      <c r="AW1002" s="13" t="s">
        <v>34</v>
      </c>
      <c r="AX1002" s="13" t="s">
        <v>73</v>
      </c>
      <c r="AY1002" s="211" t="s">
        <v>191</v>
      </c>
    </row>
    <row r="1003" spans="2:51" s="13" customFormat="1" ht="11.25">
      <c r="B1003" s="201"/>
      <c r="C1003" s="202"/>
      <c r="D1003" s="194" t="s">
        <v>208</v>
      </c>
      <c r="E1003" s="203" t="s">
        <v>19</v>
      </c>
      <c r="F1003" s="204" t="s">
        <v>1266</v>
      </c>
      <c r="G1003" s="202"/>
      <c r="H1003" s="205">
        <v>4.423</v>
      </c>
      <c r="I1003" s="206"/>
      <c r="J1003" s="202"/>
      <c r="K1003" s="202"/>
      <c r="L1003" s="207"/>
      <c r="M1003" s="208"/>
      <c r="N1003" s="209"/>
      <c r="O1003" s="209"/>
      <c r="P1003" s="209"/>
      <c r="Q1003" s="209"/>
      <c r="R1003" s="209"/>
      <c r="S1003" s="209"/>
      <c r="T1003" s="210"/>
      <c r="AT1003" s="211" t="s">
        <v>208</v>
      </c>
      <c r="AU1003" s="211" t="s">
        <v>82</v>
      </c>
      <c r="AV1003" s="13" t="s">
        <v>82</v>
      </c>
      <c r="AW1003" s="13" t="s">
        <v>34</v>
      </c>
      <c r="AX1003" s="13" t="s">
        <v>73</v>
      </c>
      <c r="AY1003" s="211" t="s">
        <v>191</v>
      </c>
    </row>
    <row r="1004" spans="2:51" s="13" customFormat="1" ht="11.25">
      <c r="B1004" s="201"/>
      <c r="C1004" s="202"/>
      <c r="D1004" s="194" t="s">
        <v>208</v>
      </c>
      <c r="E1004" s="203" t="s">
        <v>19</v>
      </c>
      <c r="F1004" s="204" t="s">
        <v>1267</v>
      </c>
      <c r="G1004" s="202"/>
      <c r="H1004" s="205">
        <v>11.164999999999999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208</v>
      </c>
      <c r="AU1004" s="211" t="s">
        <v>82</v>
      </c>
      <c r="AV1004" s="13" t="s">
        <v>82</v>
      </c>
      <c r="AW1004" s="13" t="s">
        <v>34</v>
      </c>
      <c r="AX1004" s="13" t="s">
        <v>73</v>
      </c>
      <c r="AY1004" s="211" t="s">
        <v>191</v>
      </c>
    </row>
    <row r="1005" spans="2:51" s="13" customFormat="1" ht="11.25">
      <c r="B1005" s="201"/>
      <c r="C1005" s="202"/>
      <c r="D1005" s="194" t="s">
        <v>208</v>
      </c>
      <c r="E1005" s="203" t="s">
        <v>19</v>
      </c>
      <c r="F1005" s="204" t="s">
        <v>1268</v>
      </c>
      <c r="G1005" s="202"/>
      <c r="H1005" s="205">
        <v>12.765000000000001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208</v>
      </c>
      <c r="AU1005" s="211" t="s">
        <v>82</v>
      </c>
      <c r="AV1005" s="13" t="s">
        <v>82</v>
      </c>
      <c r="AW1005" s="13" t="s">
        <v>34</v>
      </c>
      <c r="AX1005" s="13" t="s">
        <v>73</v>
      </c>
      <c r="AY1005" s="211" t="s">
        <v>191</v>
      </c>
    </row>
    <row r="1006" spans="2:51" s="13" customFormat="1" ht="11.25">
      <c r="B1006" s="201"/>
      <c r="C1006" s="202"/>
      <c r="D1006" s="194" t="s">
        <v>208</v>
      </c>
      <c r="E1006" s="203" t="s">
        <v>19</v>
      </c>
      <c r="F1006" s="204" t="s">
        <v>1269</v>
      </c>
      <c r="G1006" s="202"/>
      <c r="H1006" s="205">
        <v>2.61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208</v>
      </c>
      <c r="AU1006" s="211" t="s">
        <v>82</v>
      </c>
      <c r="AV1006" s="13" t="s">
        <v>82</v>
      </c>
      <c r="AW1006" s="13" t="s">
        <v>34</v>
      </c>
      <c r="AX1006" s="13" t="s">
        <v>73</v>
      </c>
      <c r="AY1006" s="211" t="s">
        <v>191</v>
      </c>
    </row>
    <row r="1007" spans="2:51" s="13" customFormat="1" ht="11.25">
      <c r="B1007" s="201"/>
      <c r="C1007" s="202"/>
      <c r="D1007" s="194" t="s">
        <v>208</v>
      </c>
      <c r="E1007" s="203" t="s">
        <v>19</v>
      </c>
      <c r="F1007" s="204" t="s">
        <v>1270</v>
      </c>
      <c r="G1007" s="202"/>
      <c r="H1007" s="205">
        <v>123.902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208</v>
      </c>
      <c r="AU1007" s="211" t="s">
        <v>82</v>
      </c>
      <c r="AV1007" s="13" t="s">
        <v>82</v>
      </c>
      <c r="AW1007" s="13" t="s">
        <v>34</v>
      </c>
      <c r="AX1007" s="13" t="s">
        <v>73</v>
      </c>
      <c r="AY1007" s="211" t="s">
        <v>191</v>
      </c>
    </row>
    <row r="1008" spans="2:51" s="13" customFormat="1" ht="11.25">
      <c r="B1008" s="201"/>
      <c r="C1008" s="202"/>
      <c r="D1008" s="194" t="s">
        <v>208</v>
      </c>
      <c r="E1008" s="203" t="s">
        <v>19</v>
      </c>
      <c r="F1008" s="204" t="s">
        <v>568</v>
      </c>
      <c r="G1008" s="202"/>
      <c r="H1008" s="205">
        <v>18.3</v>
      </c>
      <c r="I1008" s="206"/>
      <c r="J1008" s="202"/>
      <c r="K1008" s="202"/>
      <c r="L1008" s="207"/>
      <c r="M1008" s="208"/>
      <c r="N1008" s="209"/>
      <c r="O1008" s="209"/>
      <c r="P1008" s="209"/>
      <c r="Q1008" s="209"/>
      <c r="R1008" s="209"/>
      <c r="S1008" s="209"/>
      <c r="T1008" s="210"/>
      <c r="AT1008" s="211" t="s">
        <v>208</v>
      </c>
      <c r="AU1008" s="211" t="s">
        <v>82</v>
      </c>
      <c r="AV1008" s="13" t="s">
        <v>82</v>
      </c>
      <c r="AW1008" s="13" t="s">
        <v>34</v>
      </c>
      <c r="AX1008" s="13" t="s">
        <v>73</v>
      </c>
      <c r="AY1008" s="211" t="s">
        <v>191</v>
      </c>
    </row>
    <row r="1009" spans="1:65" s="13" customFormat="1" ht="11.25">
      <c r="B1009" s="201"/>
      <c r="C1009" s="202"/>
      <c r="D1009" s="194" t="s">
        <v>208</v>
      </c>
      <c r="E1009" s="203" t="s">
        <v>19</v>
      </c>
      <c r="F1009" s="204" t="s">
        <v>1271</v>
      </c>
      <c r="G1009" s="202"/>
      <c r="H1009" s="205">
        <v>230.86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208</v>
      </c>
      <c r="AU1009" s="211" t="s">
        <v>82</v>
      </c>
      <c r="AV1009" s="13" t="s">
        <v>82</v>
      </c>
      <c r="AW1009" s="13" t="s">
        <v>34</v>
      </c>
      <c r="AX1009" s="13" t="s">
        <v>73</v>
      </c>
      <c r="AY1009" s="211" t="s">
        <v>191</v>
      </c>
    </row>
    <row r="1010" spans="1:65" s="13" customFormat="1" ht="11.25">
      <c r="B1010" s="201"/>
      <c r="C1010" s="202"/>
      <c r="D1010" s="194" t="s">
        <v>208</v>
      </c>
      <c r="E1010" s="203" t="s">
        <v>19</v>
      </c>
      <c r="F1010" s="204" t="s">
        <v>1272</v>
      </c>
      <c r="G1010" s="202"/>
      <c r="H1010" s="205">
        <v>386.95</v>
      </c>
      <c r="I1010" s="206"/>
      <c r="J1010" s="202"/>
      <c r="K1010" s="202"/>
      <c r="L1010" s="207"/>
      <c r="M1010" s="208"/>
      <c r="N1010" s="209"/>
      <c r="O1010" s="209"/>
      <c r="P1010" s="209"/>
      <c r="Q1010" s="209"/>
      <c r="R1010" s="209"/>
      <c r="S1010" s="209"/>
      <c r="T1010" s="210"/>
      <c r="AT1010" s="211" t="s">
        <v>208</v>
      </c>
      <c r="AU1010" s="211" t="s">
        <v>82</v>
      </c>
      <c r="AV1010" s="13" t="s">
        <v>82</v>
      </c>
      <c r="AW1010" s="13" t="s">
        <v>34</v>
      </c>
      <c r="AX1010" s="13" t="s">
        <v>73</v>
      </c>
      <c r="AY1010" s="211" t="s">
        <v>191</v>
      </c>
    </row>
    <row r="1011" spans="1:65" s="13" customFormat="1" ht="11.25">
      <c r="B1011" s="201"/>
      <c r="C1011" s="202"/>
      <c r="D1011" s="194" t="s">
        <v>208</v>
      </c>
      <c r="E1011" s="203" t="s">
        <v>19</v>
      </c>
      <c r="F1011" s="204" t="s">
        <v>806</v>
      </c>
      <c r="G1011" s="202"/>
      <c r="H1011" s="205">
        <v>181.6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208</v>
      </c>
      <c r="AU1011" s="211" t="s">
        <v>82</v>
      </c>
      <c r="AV1011" s="13" t="s">
        <v>82</v>
      </c>
      <c r="AW1011" s="13" t="s">
        <v>34</v>
      </c>
      <c r="AX1011" s="13" t="s">
        <v>73</v>
      </c>
      <c r="AY1011" s="211" t="s">
        <v>191</v>
      </c>
    </row>
    <row r="1012" spans="1:65" s="13" customFormat="1" ht="11.25">
      <c r="B1012" s="201"/>
      <c r="C1012" s="202"/>
      <c r="D1012" s="194" t="s">
        <v>208</v>
      </c>
      <c r="E1012" s="203" t="s">
        <v>19</v>
      </c>
      <c r="F1012" s="204" t="s">
        <v>1296</v>
      </c>
      <c r="G1012" s="202"/>
      <c r="H1012" s="205">
        <v>56.88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208</v>
      </c>
      <c r="AU1012" s="211" t="s">
        <v>82</v>
      </c>
      <c r="AV1012" s="13" t="s">
        <v>82</v>
      </c>
      <c r="AW1012" s="13" t="s">
        <v>34</v>
      </c>
      <c r="AX1012" s="13" t="s">
        <v>73</v>
      </c>
      <c r="AY1012" s="211" t="s">
        <v>191</v>
      </c>
    </row>
    <row r="1013" spans="1:65" s="13" customFormat="1" ht="11.25">
      <c r="B1013" s="201"/>
      <c r="C1013" s="202"/>
      <c r="D1013" s="194" t="s">
        <v>208</v>
      </c>
      <c r="E1013" s="203" t="s">
        <v>19</v>
      </c>
      <c r="F1013" s="204" t="s">
        <v>1297</v>
      </c>
      <c r="G1013" s="202"/>
      <c r="H1013" s="205">
        <v>26.24</v>
      </c>
      <c r="I1013" s="206"/>
      <c r="J1013" s="202"/>
      <c r="K1013" s="202"/>
      <c r="L1013" s="207"/>
      <c r="M1013" s="208"/>
      <c r="N1013" s="209"/>
      <c r="O1013" s="209"/>
      <c r="P1013" s="209"/>
      <c r="Q1013" s="209"/>
      <c r="R1013" s="209"/>
      <c r="S1013" s="209"/>
      <c r="T1013" s="210"/>
      <c r="AT1013" s="211" t="s">
        <v>208</v>
      </c>
      <c r="AU1013" s="211" t="s">
        <v>82</v>
      </c>
      <c r="AV1013" s="13" t="s">
        <v>82</v>
      </c>
      <c r="AW1013" s="13" t="s">
        <v>34</v>
      </c>
      <c r="AX1013" s="13" t="s">
        <v>73</v>
      </c>
      <c r="AY1013" s="211" t="s">
        <v>191</v>
      </c>
    </row>
    <row r="1014" spans="1:65" s="13" customFormat="1" ht="11.25">
      <c r="B1014" s="201"/>
      <c r="C1014" s="202"/>
      <c r="D1014" s="194" t="s">
        <v>208</v>
      </c>
      <c r="E1014" s="203" t="s">
        <v>19</v>
      </c>
      <c r="F1014" s="204" t="s">
        <v>1298</v>
      </c>
      <c r="G1014" s="202"/>
      <c r="H1014" s="205">
        <v>19.399999999999999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208</v>
      </c>
      <c r="AU1014" s="211" t="s">
        <v>82</v>
      </c>
      <c r="AV1014" s="13" t="s">
        <v>82</v>
      </c>
      <c r="AW1014" s="13" t="s">
        <v>34</v>
      </c>
      <c r="AX1014" s="13" t="s">
        <v>73</v>
      </c>
      <c r="AY1014" s="211" t="s">
        <v>191</v>
      </c>
    </row>
    <row r="1015" spans="1:65" s="13" customFormat="1" ht="11.25">
      <c r="B1015" s="201"/>
      <c r="C1015" s="202"/>
      <c r="D1015" s="194" t="s">
        <v>208</v>
      </c>
      <c r="E1015" s="203" t="s">
        <v>19</v>
      </c>
      <c r="F1015" s="204" t="s">
        <v>1299</v>
      </c>
      <c r="G1015" s="202"/>
      <c r="H1015" s="205">
        <v>59.36</v>
      </c>
      <c r="I1015" s="206"/>
      <c r="J1015" s="202"/>
      <c r="K1015" s="202"/>
      <c r="L1015" s="207"/>
      <c r="M1015" s="208"/>
      <c r="N1015" s="209"/>
      <c r="O1015" s="209"/>
      <c r="P1015" s="209"/>
      <c r="Q1015" s="209"/>
      <c r="R1015" s="209"/>
      <c r="S1015" s="209"/>
      <c r="T1015" s="210"/>
      <c r="AT1015" s="211" t="s">
        <v>208</v>
      </c>
      <c r="AU1015" s="211" t="s">
        <v>82</v>
      </c>
      <c r="AV1015" s="13" t="s">
        <v>82</v>
      </c>
      <c r="AW1015" s="13" t="s">
        <v>34</v>
      </c>
      <c r="AX1015" s="13" t="s">
        <v>73</v>
      </c>
      <c r="AY1015" s="211" t="s">
        <v>191</v>
      </c>
    </row>
    <row r="1016" spans="1:65" s="13" customFormat="1" ht="11.25">
      <c r="B1016" s="201"/>
      <c r="C1016" s="202"/>
      <c r="D1016" s="194" t="s">
        <v>208</v>
      </c>
      <c r="E1016" s="203" t="s">
        <v>19</v>
      </c>
      <c r="F1016" s="204" t="s">
        <v>780</v>
      </c>
      <c r="G1016" s="202"/>
      <c r="H1016" s="205">
        <v>9.91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208</v>
      </c>
      <c r="AU1016" s="211" t="s">
        <v>82</v>
      </c>
      <c r="AV1016" s="13" t="s">
        <v>82</v>
      </c>
      <c r="AW1016" s="13" t="s">
        <v>34</v>
      </c>
      <c r="AX1016" s="13" t="s">
        <v>73</v>
      </c>
      <c r="AY1016" s="211" t="s">
        <v>191</v>
      </c>
    </row>
    <row r="1017" spans="1:65" s="13" customFormat="1" ht="11.25">
      <c r="B1017" s="201"/>
      <c r="C1017" s="202"/>
      <c r="D1017" s="194" t="s">
        <v>208</v>
      </c>
      <c r="E1017" s="203" t="s">
        <v>19</v>
      </c>
      <c r="F1017" s="204" t="s">
        <v>1300</v>
      </c>
      <c r="G1017" s="202"/>
      <c r="H1017" s="205">
        <v>138.86099999999999</v>
      </c>
      <c r="I1017" s="206"/>
      <c r="J1017" s="202"/>
      <c r="K1017" s="202"/>
      <c r="L1017" s="207"/>
      <c r="M1017" s="208"/>
      <c r="N1017" s="209"/>
      <c r="O1017" s="209"/>
      <c r="P1017" s="209"/>
      <c r="Q1017" s="209"/>
      <c r="R1017" s="209"/>
      <c r="S1017" s="209"/>
      <c r="T1017" s="210"/>
      <c r="AT1017" s="211" t="s">
        <v>208</v>
      </c>
      <c r="AU1017" s="211" t="s">
        <v>82</v>
      </c>
      <c r="AV1017" s="13" t="s">
        <v>82</v>
      </c>
      <c r="AW1017" s="13" t="s">
        <v>34</v>
      </c>
      <c r="AX1017" s="13" t="s">
        <v>73</v>
      </c>
      <c r="AY1017" s="211" t="s">
        <v>191</v>
      </c>
    </row>
    <row r="1018" spans="1:65" s="14" customFormat="1" ht="11.25">
      <c r="B1018" s="212"/>
      <c r="C1018" s="213"/>
      <c r="D1018" s="194" t="s">
        <v>208</v>
      </c>
      <c r="E1018" s="214" t="s">
        <v>19</v>
      </c>
      <c r="F1018" s="215" t="s">
        <v>238</v>
      </c>
      <c r="G1018" s="213"/>
      <c r="H1018" s="216">
        <v>2327.9929999999995</v>
      </c>
      <c r="I1018" s="217"/>
      <c r="J1018" s="213"/>
      <c r="K1018" s="213"/>
      <c r="L1018" s="218"/>
      <c r="M1018" s="219"/>
      <c r="N1018" s="220"/>
      <c r="O1018" s="220"/>
      <c r="P1018" s="220"/>
      <c r="Q1018" s="220"/>
      <c r="R1018" s="220"/>
      <c r="S1018" s="220"/>
      <c r="T1018" s="221"/>
      <c r="AT1018" s="222" t="s">
        <v>208</v>
      </c>
      <c r="AU1018" s="222" t="s">
        <v>82</v>
      </c>
      <c r="AV1018" s="14" t="s">
        <v>197</v>
      </c>
      <c r="AW1018" s="14" t="s">
        <v>34</v>
      </c>
      <c r="AX1018" s="14" t="s">
        <v>80</v>
      </c>
      <c r="AY1018" s="222" t="s">
        <v>191</v>
      </c>
    </row>
    <row r="1019" spans="1:65" s="12" customFormat="1" ht="22.9" customHeight="1">
      <c r="B1019" s="165"/>
      <c r="C1019" s="166"/>
      <c r="D1019" s="167" t="s">
        <v>72</v>
      </c>
      <c r="E1019" s="179" t="s">
        <v>971</v>
      </c>
      <c r="F1019" s="179" t="s">
        <v>1305</v>
      </c>
      <c r="G1019" s="166"/>
      <c r="H1019" s="166"/>
      <c r="I1019" s="169"/>
      <c r="J1019" s="180">
        <f>BK1019</f>
        <v>0</v>
      </c>
      <c r="K1019" s="166"/>
      <c r="L1019" s="171"/>
      <c r="M1019" s="172"/>
      <c r="N1019" s="173"/>
      <c r="O1019" s="173"/>
      <c r="P1019" s="174">
        <f>SUM(P1020:P1039)</f>
        <v>0</v>
      </c>
      <c r="Q1019" s="173"/>
      <c r="R1019" s="174">
        <f>SUM(R1020:R1039)</f>
        <v>0.3575835</v>
      </c>
      <c r="S1019" s="173"/>
      <c r="T1019" s="175">
        <f>SUM(T1020:T1039)</f>
        <v>0</v>
      </c>
      <c r="AR1019" s="176" t="s">
        <v>80</v>
      </c>
      <c r="AT1019" s="177" t="s">
        <v>72</v>
      </c>
      <c r="AU1019" s="177" t="s">
        <v>80</v>
      </c>
      <c r="AY1019" s="176" t="s">
        <v>191</v>
      </c>
      <c r="BK1019" s="178">
        <f>SUM(BK1020:BK1039)</f>
        <v>0</v>
      </c>
    </row>
    <row r="1020" spans="1:65" s="2" customFormat="1" ht="21.75" customHeight="1">
      <c r="A1020" s="37"/>
      <c r="B1020" s="38"/>
      <c r="C1020" s="181" t="s">
        <v>1306</v>
      </c>
      <c r="D1020" s="181" t="s">
        <v>193</v>
      </c>
      <c r="E1020" s="182" t="s">
        <v>1307</v>
      </c>
      <c r="F1020" s="183" t="s">
        <v>1308</v>
      </c>
      <c r="G1020" s="184" t="s">
        <v>282</v>
      </c>
      <c r="H1020" s="185">
        <v>101.145</v>
      </c>
      <c r="I1020" s="186"/>
      <c r="J1020" s="187">
        <f>ROUND(I1020*H1020,2)</f>
        <v>0</v>
      </c>
      <c r="K1020" s="183" t="s">
        <v>203</v>
      </c>
      <c r="L1020" s="42"/>
      <c r="M1020" s="188" t="s">
        <v>19</v>
      </c>
      <c r="N1020" s="189" t="s">
        <v>44</v>
      </c>
      <c r="O1020" s="67"/>
      <c r="P1020" s="190">
        <f>O1020*H1020</f>
        <v>0</v>
      </c>
      <c r="Q1020" s="190">
        <v>0</v>
      </c>
      <c r="R1020" s="190">
        <f>Q1020*H1020</f>
        <v>0</v>
      </c>
      <c r="S1020" s="190">
        <v>0</v>
      </c>
      <c r="T1020" s="191">
        <f>S1020*H1020</f>
        <v>0</v>
      </c>
      <c r="U1020" s="37"/>
      <c r="V1020" s="37"/>
      <c r="W1020" s="37"/>
      <c r="X1020" s="37"/>
      <c r="Y1020" s="37"/>
      <c r="Z1020" s="37"/>
      <c r="AA1020" s="37"/>
      <c r="AB1020" s="37"/>
      <c r="AC1020" s="37"/>
      <c r="AD1020" s="37"/>
      <c r="AE1020" s="37"/>
      <c r="AR1020" s="192" t="s">
        <v>197</v>
      </c>
      <c r="AT1020" s="192" t="s">
        <v>193</v>
      </c>
      <c r="AU1020" s="192" t="s">
        <v>82</v>
      </c>
      <c r="AY1020" s="20" t="s">
        <v>191</v>
      </c>
      <c r="BE1020" s="193">
        <f>IF(N1020="základní",J1020,0)</f>
        <v>0</v>
      </c>
      <c r="BF1020" s="193">
        <f>IF(N1020="snížená",J1020,0)</f>
        <v>0</v>
      </c>
      <c r="BG1020" s="193">
        <f>IF(N1020="zákl. přenesená",J1020,0)</f>
        <v>0</v>
      </c>
      <c r="BH1020" s="193">
        <f>IF(N1020="sníž. přenesená",J1020,0)</f>
        <v>0</v>
      </c>
      <c r="BI1020" s="193">
        <f>IF(N1020="nulová",J1020,0)</f>
        <v>0</v>
      </c>
      <c r="BJ1020" s="20" t="s">
        <v>80</v>
      </c>
      <c r="BK1020" s="193">
        <f>ROUND(I1020*H1020,2)</f>
        <v>0</v>
      </c>
      <c r="BL1020" s="20" t="s">
        <v>197</v>
      </c>
      <c r="BM1020" s="192" t="s">
        <v>1309</v>
      </c>
    </row>
    <row r="1021" spans="1:65" s="2" customFormat="1" ht="19.5">
      <c r="A1021" s="37"/>
      <c r="B1021" s="38"/>
      <c r="C1021" s="39"/>
      <c r="D1021" s="194" t="s">
        <v>199</v>
      </c>
      <c r="E1021" s="39"/>
      <c r="F1021" s="195" t="s">
        <v>1310</v>
      </c>
      <c r="G1021" s="39"/>
      <c r="H1021" s="39"/>
      <c r="I1021" s="196"/>
      <c r="J1021" s="39"/>
      <c r="K1021" s="39"/>
      <c r="L1021" s="42"/>
      <c r="M1021" s="197"/>
      <c r="N1021" s="198"/>
      <c r="O1021" s="67"/>
      <c r="P1021" s="67"/>
      <c r="Q1021" s="67"/>
      <c r="R1021" s="67"/>
      <c r="S1021" s="67"/>
      <c r="T1021" s="68"/>
      <c r="U1021" s="37"/>
      <c r="V1021" s="37"/>
      <c r="W1021" s="37"/>
      <c r="X1021" s="37"/>
      <c r="Y1021" s="37"/>
      <c r="Z1021" s="37"/>
      <c r="AA1021" s="37"/>
      <c r="AB1021" s="37"/>
      <c r="AC1021" s="37"/>
      <c r="AD1021" s="37"/>
      <c r="AE1021" s="37"/>
      <c r="AT1021" s="20" t="s">
        <v>199</v>
      </c>
      <c r="AU1021" s="20" t="s">
        <v>82</v>
      </c>
    </row>
    <row r="1022" spans="1:65" s="2" customFormat="1" ht="11.25">
      <c r="A1022" s="37"/>
      <c r="B1022" s="38"/>
      <c r="C1022" s="39"/>
      <c r="D1022" s="199" t="s">
        <v>206</v>
      </c>
      <c r="E1022" s="39"/>
      <c r="F1022" s="200" t="s">
        <v>1311</v>
      </c>
      <c r="G1022" s="39"/>
      <c r="H1022" s="39"/>
      <c r="I1022" s="196"/>
      <c r="J1022" s="39"/>
      <c r="K1022" s="39"/>
      <c r="L1022" s="42"/>
      <c r="M1022" s="197"/>
      <c r="N1022" s="198"/>
      <c r="O1022" s="67"/>
      <c r="P1022" s="67"/>
      <c r="Q1022" s="67"/>
      <c r="R1022" s="67"/>
      <c r="S1022" s="67"/>
      <c r="T1022" s="68"/>
      <c r="U1022" s="37"/>
      <c r="V1022" s="37"/>
      <c r="W1022" s="37"/>
      <c r="X1022" s="37"/>
      <c r="Y1022" s="37"/>
      <c r="Z1022" s="37"/>
      <c r="AA1022" s="37"/>
      <c r="AB1022" s="37"/>
      <c r="AC1022" s="37"/>
      <c r="AD1022" s="37"/>
      <c r="AE1022" s="37"/>
      <c r="AT1022" s="20" t="s">
        <v>206</v>
      </c>
      <c r="AU1022" s="20" t="s">
        <v>82</v>
      </c>
    </row>
    <row r="1023" spans="1:65" s="13" customFormat="1" ht="11.25">
      <c r="B1023" s="201"/>
      <c r="C1023" s="202"/>
      <c r="D1023" s="194" t="s">
        <v>208</v>
      </c>
      <c r="E1023" s="203" t="s">
        <v>19</v>
      </c>
      <c r="F1023" s="204" t="s">
        <v>661</v>
      </c>
      <c r="G1023" s="202"/>
      <c r="H1023" s="205">
        <v>101.145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208</v>
      </c>
      <c r="AU1023" s="211" t="s">
        <v>82</v>
      </c>
      <c r="AV1023" s="13" t="s">
        <v>82</v>
      </c>
      <c r="AW1023" s="13" t="s">
        <v>34</v>
      </c>
      <c r="AX1023" s="13" t="s">
        <v>80</v>
      </c>
      <c r="AY1023" s="211" t="s">
        <v>191</v>
      </c>
    </row>
    <row r="1024" spans="1:65" s="2" customFormat="1" ht="24.2" customHeight="1">
      <c r="A1024" s="37"/>
      <c r="B1024" s="38"/>
      <c r="C1024" s="181" t="s">
        <v>1312</v>
      </c>
      <c r="D1024" s="181" t="s">
        <v>193</v>
      </c>
      <c r="E1024" s="182" t="s">
        <v>1313</v>
      </c>
      <c r="F1024" s="183" t="s">
        <v>1314</v>
      </c>
      <c r="G1024" s="184" t="s">
        <v>282</v>
      </c>
      <c r="H1024" s="185">
        <v>101.145</v>
      </c>
      <c r="I1024" s="186"/>
      <c r="J1024" s="187">
        <f>ROUND(I1024*H1024,2)</f>
        <v>0</v>
      </c>
      <c r="K1024" s="183" t="s">
        <v>19</v>
      </c>
      <c r="L1024" s="42"/>
      <c r="M1024" s="188" t="s">
        <v>19</v>
      </c>
      <c r="N1024" s="189" t="s">
        <v>44</v>
      </c>
      <c r="O1024" s="67"/>
      <c r="P1024" s="190">
        <f>O1024*H1024</f>
        <v>0</v>
      </c>
      <c r="Q1024" s="190">
        <v>0</v>
      </c>
      <c r="R1024" s="190">
        <f>Q1024*H1024</f>
        <v>0</v>
      </c>
      <c r="S1024" s="190">
        <v>0</v>
      </c>
      <c r="T1024" s="191">
        <f>S1024*H1024</f>
        <v>0</v>
      </c>
      <c r="U1024" s="37"/>
      <c r="V1024" s="37"/>
      <c r="W1024" s="37"/>
      <c r="X1024" s="37"/>
      <c r="Y1024" s="37"/>
      <c r="Z1024" s="37"/>
      <c r="AA1024" s="37"/>
      <c r="AB1024" s="37"/>
      <c r="AC1024" s="37"/>
      <c r="AD1024" s="37"/>
      <c r="AE1024" s="37"/>
      <c r="AR1024" s="192" t="s">
        <v>197</v>
      </c>
      <c r="AT1024" s="192" t="s">
        <v>193</v>
      </c>
      <c r="AU1024" s="192" t="s">
        <v>82</v>
      </c>
      <c r="AY1024" s="20" t="s">
        <v>191</v>
      </c>
      <c r="BE1024" s="193">
        <f>IF(N1024="základní",J1024,0)</f>
        <v>0</v>
      </c>
      <c r="BF1024" s="193">
        <f>IF(N1024="snížená",J1024,0)</f>
        <v>0</v>
      </c>
      <c r="BG1024" s="193">
        <f>IF(N1024="zákl. přenesená",J1024,0)</f>
        <v>0</v>
      </c>
      <c r="BH1024" s="193">
        <f>IF(N1024="sníž. přenesená",J1024,0)</f>
        <v>0</v>
      </c>
      <c r="BI1024" s="193">
        <f>IF(N1024="nulová",J1024,0)</f>
        <v>0</v>
      </c>
      <c r="BJ1024" s="20" t="s">
        <v>80</v>
      </c>
      <c r="BK1024" s="193">
        <f>ROUND(I1024*H1024,2)</f>
        <v>0</v>
      </c>
      <c r="BL1024" s="20" t="s">
        <v>197</v>
      </c>
      <c r="BM1024" s="192" t="s">
        <v>1315</v>
      </c>
    </row>
    <row r="1025" spans="1:65" s="2" customFormat="1" ht="19.5">
      <c r="A1025" s="37"/>
      <c r="B1025" s="38"/>
      <c r="C1025" s="39"/>
      <c r="D1025" s="194" t="s">
        <v>199</v>
      </c>
      <c r="E1025" s="39"/>
      <c r="F1025" s="195" t="s">
        <v>1316</v>
      </c>
      <c r="G1025" s="39"/>
      <c r="H1025" s="39"/>
      <c r="I1025" s="196"/>
      <c r="J1025" s="39"/>
      <c r="K1025" s="39"/>
      <c r="L1025" s="42"/>
      <c r="M1025" s="197"/>
      <c r="N1025" s="198"/>
      <c r="O1025" s="67"/>
      <c r="P1025" s="67"/>
      <c r="Q1025" s="67"/>
      <c r="R1025" s="67"/>
      <c r="S1025" s="67"/>
      <c r="T1025" s="68"/>
      <c r="U1025" s="37"/>
      <c r="V1025" s="37"/>
      <c r="W1025" s="37"/>
      <c r="X1025" s="37"/>
      <c r="Y1025" s="37"/>
      <c r="Z1025" s="37"/>
      <c r="AA1025" s="37"/>
      <c r="AB1025" s="37"/>
      <c r="AC1025" s="37"/>
      <c r="AD1025" s="37"/>
      <c r="AE1025" s="37"/>
      <c r="AT1025" s="20" t="s">
        <v>199</v>
      </c>
      <c r="AU1025" s="20" t="s">
        <v>82</v>
      </c>
    </row>
    <row r="1026" spans="1:65" s="2" customFormat="1" ht="21.75" customHeight="1">
      <c r="A1026" s="37"/>
      <c r="B1026" s="38"/>
      <c r="C1026" s="181" t="s">
        <v>1317</v>
      </c>
      <c r="D1026" s="181" t="s">
        <v>193</v>
      </c>
      <c r="E1026" s="182" t="s">
        <v>1318</v>
      </c>
      <c r="F1026" s="183" t="s">
        <v>1319</v>
      </c>
      <c r="G1026" s="184" t="s">
        <v>282</v>
      </c>
      <c r="H1026" s="185">
        <v>101.145</v>
      </c>
      <c r="I1026" s="186"/>
      <c r="J1026" s="187">
        <f>ROUND(I1026*H1026,2)</f>
        <v>0</v>
      </c>
      <c r="K1026" s="183" t="s">
        <v>203</v>
      </c>
      <c r="L1026" s="42"/>
      <c r="M1026" s="188" t="s">
        <v>19</v>
      </c>
      <c r="N1026" s="189" t="s">
        <v>44</v>
      </c>
      <c r="O1026" s="67"/>
      <c r="P1026" s="190">
        <f>O1026*H1026</f>
        <v>0</v>
      </c>
      <c r="Q1026" s="190">
        <v>0</v>
      </c>
      <c r="R1026" s="190">
        <f>Q1026*H1026</f>
        <v>0</v>
      </c>
      <c r="S1026" s="190">
        <v>0</v>
      </c>
      <c r="T1026" s="191">
        <f>S1026*H1026</f>
        <v>0</v>
      </c>
      <c r="U1026" s="37"/>
      <c r="V1026" s="37"/>
      <c r="W1026" s="37"/>
      <c r="X1026" s="37"/>
      <c r="Y1026" s="37"/>
      <c r="Z1026" s="37"/>
      <c r="AA1026" s="37"/>
      <c r="AB1026" s="37"/>
      <c r="AC1026" s="37"/>
      <c r="AD1026" s="37"/>
      <c r="AE1026" s="37"/>
      <c r="AR1026" s="192" t="s">
        <v>197</v>
      </c>
      <c r="AT1026" s="192" t="s">
        <v>193</v>
      </c>
      <c r="AU1026" s="192" t="s">
        <v>82</v>
      </c>
      <c r="AY1026" s="20" t="s">
        <v>191</v>
      </c>
      <c r="BE1026" s="193">
        <f>IF(N1026="základní",J1026,0)</f>
        <v>0</v>
      </c>
      <c r="BF1026" s="193">
        <f>IF(N1026="snížená",J1026,0)</f>
        <v>0</v>
      </c>
      <c r="BG1026" s="193">
        <f>IF(N1026="zákl. přenesená",J1026,0)</f>
        <v>0</v>
      </c>
      <c r="BH1026" s="193">
        <f>IF(N1026="sníž. přenesená",J1026,0)</f>
        <v>0</v>
      </c>
      <c r="BI1026" s="193">
        <f>IF(N1026="nulová",J1026,0)</f>
        <v>0</v>
      </c>
      <c r="BJ1026" s="20" t="s">
        <v>80</v>
      </c>
      <c r="BK1026" s="193">
        <f>ROUND(I1026*H1026,2)</f>
        <v>0</v>
      </c>
      <c r="BL1026" s="20" t="s">
        <v>197</v>
      </c>
      <c r="BM1026" s="192" t="s">
        <v>1320</v>
      </c>
    </row>
    <row r="1027" spans="1:65" s="2" customFormat="1" ht="19.5">
      <c r="A1027" s="37"/>
      <c r="B1027" s="38"/>
      <c r="C1027" s="39"/>
      <c r="D1027" s="194" t="s">
        <v>199</v>
      </c>
      <c r="E1027" s="39"/>
      <c r="F1027" s="195" t="s">
        <v>1321</v>
      </c>
      <c r="G1027" s="39"/>
      <c r="H1027" s="39"/>
      <c r="I1027" s="196"/>
      <c r="J1027" s="39"/>
      <c r="K1027" s="39"/>
      <c r="L1027" s="42"/>
      <c r="M1027" s="197"/>
      <c r="N1027" s="198"/>
      <c r="O1027" s="67"/>
      <c r="P1027" s="67"/>
      <c r="Q1027" s="67"/>
      <c r="R1027" s="67"/>
      <c r="S1027" s="67"/>
      <c r="T1027" s="68"/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T1027" s="20" t="s">
        <v>199</v>
      </c>
      <c r="AU1027" s="20" t="s">
        <v>82</v>
      </c>
    </row>
    <row r="1028" spans="1:65" s="2" customFormat="1" ht="11.25">
      <c r="A1028" s="37"/>
      <c r="B1028" s="38"/>
      <c r="C1028" s="39"/>
      <c r="D1028" s="199" t="s">
        <v>206</v>
      </c>
      <c r="E1028" s="39"/>
      <c r="F1028" s="200" t="s">
        <v>1322</v>
      </c>
      <c r="G1028" s="39"/>
      <c r="H1028" s="39"/>
      <c r="I1028" s="196"/>
      <c r="J1028" s="39"/>
      <c r="K1028" s="39"/>
      <c r="L1028" s="42"/>
      <c r="M1028" s="197"/>
      <c r="N1028" s="198"/>
      <c r="O1028" s="67"/>
      <c r="P1028" s="67"/>
      <c r="Q1028" s="67"/>
      <c r="R1028" s="67"/>
      <c r="S1028" s="67"/>
      <c r="T1028" s="68"/>
      <c r="U1028" s="37"/>
      <c r="V1028" s="37"/>
      <c r="W1028" s="37"/>
      <c r="X1028" s="37"/>
      <c r="Y1028" s="37"/>
      <c r="Z1028" s="37"/>
      <c r="AA1028" s="37"/>
      <c r="AB1028" s="37"/>
      <c r="AC1028" s="37"/>
      <c r="AD1028" s="37"/>
      <c r="AE1028" s="37"/>
      <c r="AT1028" s="20" t="s">
        <v>206</v>
      </c>
      <c r="AU1028" s="20" t="s">
        <v>82</v>
      </c>
    </row>
    <row r="1029" spans="1:65" s="2" customFormat="1" ht="21.75" customHeight="1">
      <c r="A1029" s="37"/>
      <c r="B1029" s="38"/>
      <c r="C1029" s="181" t="s">
        <v>1323</v>
      </c>
      <c r="D1029" s="181" t="s">
        <v>193</v>
      </c>
      <c r="E1029" s="182" t="s">
        <v>1324</v>
      </c>
      <c r="F1029" s="183" t="s">
        <v>1325</v>
      </c>
      <c r="G1029" s="184" t="s">
        <v>282</v>
      </c>
      <c r="H1029" s="185">
        <v>1336.47</v>
      </c>
      <c r="I1029" s="186"/>
      <c r="J1029" s="187">
        <f>ROUND(I1029*H1029,2)</f>
        <v>0</v>
      </c>
      <c r="K1029" s="183" t="s">
        <v>203</v>
      </c>
      <c r="L1029" s="42"/>
      <c r="M1029" s="188" t="s">
        <v>19</v>
      </c>
      <c r="N1029" s="189" t="s">
        <v>44</v>
      </c>
      <c r="O1029" s="67"/>
      <c r="P1029" s="190">
        <f>O1029*H1029</f>
        <v>0</v>
      </c>
      <c r="Q1029" s="190">
        <v>1.2999999999999999E-4</v>
      </c>
      <c r="R1029" s="190">
        <f>Q1029*H1029</f>
        <v>0.17374109999999998</v>
      </c>
      <c r="S1029" s="190">
        <v>0</v>
      </c>
      <c r="T1029" s="191">
        <f>S1029*H1029</f>
        <v>0</v>
      </c>
      <c r="U1029" s="37"/>
      <c r="V1029" s="37"/>
      <c r="W1029" s="37"/>
      <c r="X1029" s="37"/>
      <c r="Y1029" s="37"/>
      <c r="Z1029" s="37"/>
      <c r="AA1029" s="37"/>
      <c r="AB1029" s="37"/>
      <c r="AC1029" s="37"/>
      <c r="AD1029" s="37"/>
      <c r="AE1029" s="37"/>
      <c r="AR1029" s="192" t="s">
        <v>197</v>
      </c>
      <c r="AT1029" s="192" t="s">
        <v>193</v>
      </c>
      <c r="AU1029" s="192" t="s">
        <v>82</v>
      </c>
      <c r="AY1029" s="20" t="s">
        <v>191</v>
      </c>
      <c r="BE1029" s="193">
        <f>IF(N1029="základní",J1029,0)</f>
        <v>0</v>
      </c>
      <c r="BF1029" s="193">
        <f>IF(N1029="snížená",J1029,0)</f>
        <v>0</v>
      </c>
      <c r="BG1029" s="193">
        <f>IF(N1029="zákl. přenesená",J1029,0)</f>
        <v>0</v>
      </c>
      <c r="BH1029" s="193">
        <f>IF(N1029="sníž. přenesená",J1029,0)</f>
        <v>0</v>
      </c>
      <c r="BI1029" s="193">
        <f>IF(N1029="nulová",J1029,0)</f>
        <v>0</v>
      </c>
      <c r="BJ1029" s="20" t="s">
        <v>80</v>
      </c>
      <c r="BK1029" s="193">
        <f>ROUND(I1029*H1029,2)</f>
        <v>0</v>
      </c>
      <c r="BL1029" s="20" t="s">
        <v>197</v>
      </c>
      <c r="BM1029" s="192" t="s">
        <v>1326</v>
      </c>
    </row>
    <row r="1030" spans="1:65" s="2" customFormat="1" ht="11.25">
      <c r="A1030" s="37"/>
      <c r="B1030" s="38"/>
      <c r="C1030" s="39"/>
      <c r="D1030" s="194" t="s">
        <v>199</v>
      </c>
      <c r="E1030" s="39"/>
      <c r="F1030" s="195" t="s">
        <v>1327</v>
      </c>
      <c r="G1030" s="39"/>
      <c r="H1030" s="39"/>
      <c r="I1030" s="196"/>
      <c r="J1030" s="39"/>
      <c r="K1030" s="39"/>
      <c r="L1030" s="42"/>
      <c r="M1030" s="197"/>
      <c r="N1030" s="198"/>
      <c r="O1030" s="67"/>
      <c r="P1030" s="67"/>
      <c r="Q1030" s="67"/>
      <c r="R1030" s="67"/>
      <c r="S1030" s="67"/>
      <c r="T1030" s="68"/>
      <c r="U1030" s="37"/>
      <c r="V1030" s="37"/>
      <c r="W1030" s="37"/>
      <c r="X1030" s="37"/>
      <c r="Y1030" s="37"/>
      <c r="Z1030" s="37"/>
      <c r="AA1030" s="37"/>
      <c r="AB1030" s="37"/>
      <c r="AC1030" s="37"/>
      <c r="AD1030" s="37"/>
      <c r="AE1030" s="37"/>
      <c r="AT1030" s="20" t="s">
        <v>199</v>
      </c>
      <c r="AU1030" s="20" t="s">
        <v>82</v>
      </c>
    </row>
    <row r="1031" spans="1:65" s="2" customFormat="1" ht="11.25">
      <c r="A1031" s="37"/>
      <c r="B1031" s="38"/>
      <c r="C1031" s="39"/>
      <c r="D1031" s="199" t="s">
        <v>206</v>
      </c>
      <c r="E1031" s="39"/>
      <c r="F1031" s="200" t="s">
        <v>1328</v>
      </c>
      <c r="G1031" s="39"/>
      <c r="H1031" s="39"/>
      <c r="I1031" s="196"/>
      <c r="J1031" s="39"/>
      <c r="K1031" s="39"/>
      <c r="L1031" s="42"/>
      <c r="M1031" s="197"/>
      <c r="N1031" s="198"/>
      <c r="O1031" s="67"/>
      <c r="P1031" s="67"/>
      <c r="Q1031" s="67"/>
      <c r="R1031" s="67"/>
      <c r="S1031" s="67"/>
      <c r="T1031" s="68"/>
      <c r="U1031" s="37"/>
      <c r="V1031" s="37"/>
      <c r="W1031" s="37"/>
      <c r="X1031" s="37"/>
      <c r="Y1031" s="37"/>
      <c r="Z1031" s="37"/>
      <c r="AA1031" s="37"/>
      <c r="AB1031" s="37"/>
      <c r="AC1031" s="37"/>
      <c r="AD1031" s="37"/>
      <c r="AE1031" s="37"/>
      <c r="AT1031" s="20" t="s">
        <v>206</v>
      </c>
      <c r="AU1031" s="20" t="s">
        <v>82</v>
      </c>
    </row>
    <row r="1032" spans="1:65" s="13" customFormat="1" ht="11.25">
      <c r="B1032" s="201"/>
      <c r="C1032" s="202"/>
      <c r="D1032" s="194" t="s">
        <v>208</v>
      </c>
      <c r="E1032" s="203" t="s">
        <v>19</v>
      </c>
      <c r="F1032" s="204" t="s">
        <v>550</v>
      </c>
      <c r="G1032" s="202"/>
      <c r="H1032" s="205">
        <v>386.95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208</v>
      </c>
      <c r="AU1032" s="211" t="s">
        <v>82</v>
      </c>
      <c r="AV1032" s="13" t="s">
        <v>82</v>
      </c>
      <c r="AW1032" s="13" t="s">
        <v>34</v>
      </c>
      <c r="AX1032" s="13" t="s">
        <v>73</v>
      </c>
      <c r="AY1032" s="211" t="s">
        <v>191</v>
      </c>
    </row>
    <row r="1033" spans="1:65" s="13" customFormat="1" ht="11.25">
      <c r="B1033" s="201"/>
      <c r="C1033" s="202"/>
      <c r="D1033" s="194" t="s">
        <v>208</v>
      </c>
      <c r="E1033" s="203" t="s">
        <v>19</v>
      </c>
      <c r="F1033" s="204" t="s">
        <v>1329</v>
      </c>
      <c r="G1033" s="202"/>
      <c r="H1033" s="205">
        <v>1249.56</v>
      </c>
      <c r="I1033" s="206"/>
      <c r="J1033" s="202"/>
      <c r="K1033" s="202"/>
      <c r="L1033" s="207"/>
      <c r="M1033" s="208"/>
      <c r="N1033" s="209"/>
      <c r="O1033" s="209"/>
      <c r="P1033" s="209"/>
      <c r="Q1033" s="209"/>
      <c r="R1033" s="209"/>
      <c r="S1033" s="209"/>
      <c r="T1033" s="210"/>
      <c r="AT1033" s="211" t="s">
        <v>208</v>
      </c>
      <c r="AU1033" s="211" t="s">
        <v>82</v>
      </c>
      <c r="AV1033" s="13" t="s">
        <v>82</v>
      </c>
      <c r="AW1033" s="13" t="s">
        <v>34</v>
      </c>
      <c r="AX1033" s="13" t="s">
        <v>73</v>
      </c>
      <c r="AY1033" s="211" t="s">
        <v>191</v>
      </c>
    </row>
    <row r="1034" spans="1:65" s="13" customFormat="1" ht="11.25">
      <c r="B1034" s="201"/>
      <c r="C1034" s="202"/>
      <c r="D1034" s="194" t="s">
        <v>208</v>
      </c>
      <c r="E1034" s="203" t="s">
        <v>19</v>
      </c>
      <c r="F1034" s="204" t="s">
        <v>1330</v>
      </c>
      <c r="G1034" s="202"/>
      <c r="H1034" s="205">
        <v>-300.04000000000002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208</v>
      </c>
      <c r="AU1034" s="211" t="s">
        <v>82</v>
      </c>
      <c r="AV1034" s="13" t="s">
        <v>82</v>
      </c>
      <c r="AW1034" s="13" t="s">
        <v>34</v>
      </c>
      <c r="AX1034" s="13" t="s">
        <v>73</v>
      </c>
      <c r="AY1034" s="211" t="s">
        <v>191</v>
      </c>
    </row>
    <row r="1035" spans="1:65" s="14" customFormat="1" ht="11.25">
      <c r="B1035" s="212"/>
      <c r="C1035" s="213"/>
      <c r="D1035" s="194" t="s">
        <v>208</v>
      </c>
      <c r="E1035" s="214" t="s">
        <v>19</v>
      </c>
      <c r="F1035" s="215" t="s">
        <v>238</v>
      </c>
      <c r="G1035" s="213"/>
      <c r="H1035" s="216">
        <v>1336.47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208</v>
      </c>
      <c r="AU1035" s="222" t="s">
        <v>82</v>
      </c>
      <c r="AV1035" s="14" t="s">
        <v>197</v>
      </c>
      <c r="AW1035" s="14" t="s">
        <v>34</v>
      </c>
      <c r="AX1035" s="14" t="s">
        <v>80</v>
      </c>
      <c r="AY1035" s="222" t="s">
        <v>191</v>
      </c>
    </row>
    <row r="1036" spans="1:65" s="2" customFormat="1" ht="24.2" customHeight="1">
      <c r="A1036" s="37"/>
      <c r="B1036" s="38"/>
      <c r="C1036" s="181" t="s">
        <v>1331</v>
      </c>
      <c r="D1036" s="181" t="s">
        <v>193</v>
      </c>
      <c r="E1036" s="182" t="s">
        <v>1332</v>
      </c>
      <c r="F1036" s="183" t="s">
        <v>1333</v>
      </c>
      <c r="G1036" s="184" t="s">
        <v>282</v>
      </c>
      <c r="H1036" s="185">
        <v>875.44</v>
      </c>
      <c r="I1036" s="186"/>
      <c r="J1036" s="187">
        <f>ROUND(I1036*H1036,2)</f>
        <v>0</v>
      </c>
      <c r="K1036" s="183" t="s">
        <v>203</v>
      </c>
      <c r="L1036" s="42"/>
      <c r="M1036" s="188" t="s">
        <v>19</v>
      </c>
      <c r="N1036" s="189" t="s">
        <v>44</v>
      </c>
      <c r="O1036" s="67"/>
      <c r="P1036" s="190">
        <f>O1036*H1036</f>
        <v>0</v>
      </c>
      <c r="Q1036" s="190">
        <v>2.1000000000000001E-4</v>
      </c>
      <c r="R1036" s="190">
        <f>Q1036*H1036</f>
        <v>0.18384240000000002</v>
      </c>
      <c r="S1036" s="190">
        <v>0</v>
      </c>
      <c r="T1036" s="191">
        <f>S1036*H1036</f>
        <v>0</v>
      </c>
      <c r="U1036" s="37"/>
      <c r="V1036" s="37"/>
      <c r="W1036" s="37"/>
      <c r="X1036" s="37"/>
      <c r="Y1036" s="37"/>
      <c r="Z1036" s="37"/>
      <c r="AA1036" s="37"/>
      <c r="AB1036" s="37"/>
      <c r="AC1036" s="37"/>
      <c r="AD1036" s="37"/>
      <c r="AE1036" s="37"/>
      <c r="AR1036" s="192" t="s">
        <v>197</v>
      </c>
      <c r="AT1036" s="192" t="s">
        <v>193</v>
      </c>
      <c r="AU1036" s="192" t="s">
        <v>82</v>
      </c>
      <c r="AY1036" s="20" t="s">
        <v>191</v>
      </c>
      <c r="BE1036" s="193">
        <f>IF(N1036="základní",J1036,0)</f>
        <v>0</v>
      </c>
      <c r="BF1036" s="193">
        <f>IF(N1036="snížená",J1036,0)</f>
        <v>0</v>
      </c>
      <c r="BG1036" s="193">
        <f>IF(N1036="zákl. přenesená",J1036,0)</f>
        <v>0</v>
      </c>
      <c r="BH1036" s="193">
        <f>IF(N1036="sníž. přenesená",J1036,0)</f>
        <v>0</v>
      </c>
      <c r="BI1036" s="193">
        <f>IF(N1036="nulová",J1036,0)</f>
        <v>0</v>
      </c>
      <c r="BJ1036" s="20" t="s">
        <v>80</v>
      </c>
      <c r="BK1036" s="193">
        <f>ROUND(I1036*H1036,2)</f>
        <v>0</v>
      </c>
      <c r="BL1036" s="20" t="s">
        <v>197</v>
      </c>
      <c r="BM1036" s="192" t="s">
        <v>1334</v>
      </c>
    </row>
    <row r="1037" spans="1:65" s="2" customFormat="1" ht="11.25">
      <c r="A1037" s="37"/>
      <c r="B1037" s="38"/>
      <c r="C1037" s="39"/>
      <c r="D1037" s="194" t="s">
        <v>199</v>
      </c>
      <c r="E1037" s="39"/>
      <c r="F1037" s="195" t="s">
        <v>1335</v>
      </c>
      <c r="G1037" s="39"/>
      <c r="H1037" s="39"/>
      <c r="I1037" s="196"/>
      <c r="J1037" s="39"/>
      <c r="K1037" s="39"/>
      <c r="L1037" s="42"/>
      <c r="M1037" s="197"/>
      <c r="N1037" s="198"/>
      <c r="O1037" s="67"/>
      <c r="P1037" s="67"/>
      <c r="Q1037" s="67"/>
      <c r="R1037" s="67"/>
      <c r="S1037" s="67"/>
      <c r="T1037" s="68"/>
      <c r="U1037" s="37"/>
      <c r="V1037" s="37"/>
      <c r="W1037" s="37"/>
      <c r="X1037" s="37"/>
      <c r="Y1037" s="37"/>
      <c r="Z1037" s="37"/>
      <c r="AA1037" s="37"/>
      <c r="AB1037" s="37"/>
      <c r="AC1037" s="37"/>
      <c r="AD1037" s="37"/>
      <c r="AE1037" s="37"/>
      <c r="AT1037" s="20" t="s">
        <v>199</v>
      </c>
      <c r="AU1037" s="20" t="s">
        <v>82</v>
      </c>
    </row>
    <row r="1038" spans="1:65" s="2" customFormat="1" ht="11.25">
      <c r="A1038" s="37"/>
      <c r="B1038" s="38"/>
      <c r="C1038" s="39"/>
      <c r="D1038" s="199" t="s">
        <v>206</v>
      </c>
      <c r="E1038" s="39"/>
      <c r="F1038" s="200" t="s">
        <v>1336</v>
      </c>
      <c r="G1038" s="39"/>
      <c r="H1038" s="39"/>
      <c r="I1038" s="196"/>
      <c r="J1038" s="39"/>
      <c r="K1038" s="39"/>
      <c r="L1038" s="42"/>
      <c r="M1038" s="197"/>
      <c r="N1038" s="198"/>
      <c r="O1038" s="67"/>
      <c r="P1038" s="67"/>
      <c r="Q1038" s="67"/>
      <c r="R1038" s="67"/>
      <c r="S1038" s="67"/>
      <c r="T1038" s="68"/>
      <c r="U1038" s="37"/>
      <c r="V1038" s="37"/>
      <c r="W1038" s="37"/>
      <c r="X1038" s="37"/>
      <c r="Y1038" s="37"/>
      <c r="Z1038" s="37"/>
      <c r="AA1038" s="37"/>
      <c r="AB1038" s="37"/>
      <c r="AC1038" s="37"/>
      <c r="AD1038" s="37"/>
      <c r="AE1038" s="37"/>
      <c r="AT1038" s="20" t="s">
        <v>206</v>
      </c>
      <c r="AU1038" s="20" t="s">
        <v>82</v>
      </c>
    </row>
    <row r="1039" spans="1:65" s="13" customFormat="1" ht="11.25">
      <c r="B1039" s="201"/>
      <c r="C1039" s="202"/>
      <c r="D1039" s="194" t="s">
        <v>208</v>
      </c>
      <c r="E1039" s="203" t="s">
        <v>19</v>
      </c>
      <c r="F1039" s="204" t="s">
        <v>1337</v>
      </c>
      <c r="G1039" s="202"/>
      <c r="H1039" s="205">
        <v>875.44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208</v>
      </c>
      <c r="AU1039" s="211" t="s">
        <v>82</v>
      </c>
      <c r="AV1039" s="13" t="s">
        <v>82</v>
      </c>
      <c r="AW1039" s="13" t="s">
        <v>34</v>
      </c>
      <c r="AX1039" s="13" t="s">
        <v>80</v>
      </c>
      <c r="AY1039" s="211" t="s">
        <v>191</v>
      </c>
    </row>
    <row r="1040" spans="1:65" s="12" customFormat="1" ht="22.9" customHeight="1">
      <c r="B1040" s="165"/>
      <c r="C1040" s="166"/>
      <c r="D1040" s="167" t="s">
        <v>72</v>
      </c>
      <c r="E1040" s="179" t="s">
        <v>979</v>
      </c>
      <c r="F1040" s="179" t="s">
        <v>1338</v>
      </c>
      <c r="G1040" s="166"/>
      <c r="H1040" s="166"/>
      <c r="I1040" s="169"/>
      <c r="J1040" s="180">
        <f>BK1040</f>
        <v>0</v>
      </c>
      <c r="K1040" s="166"/>
      <c r="L1040" s="171"/>
      <c r="M1040" s="172"/>
      <c r="N1040" s="173"/>
      <c r="O1040" s="173"/>
      <c r="P1040" s="174">
        <f>SUM(P1041:P1052)</f>
        <v>0</v>
      </c>
      <c r="Q1040" s="173"/>
      <c r="R1040" s="174">
        <f>SUM(R1041:R1052)</f>
        <v>6.5460400000000002E-2</v>
      </c>
      <c r="S1040" s="173"/>
      <c r="T1040" s="175">
        <f>SUM(T1041:T1052)</f>
        <v>0</v>
      </c>
      <c r="AR1040" s="176" t="s">
        <v>80</v>
      </c>
      <c r="AT1040" s="177" t="s">
        <v>72</v>
      </c>
      <c r="AU1040" s="177" t="s">
        <v>80</v>
      </c>
      <c r="AY1040" s="176" t="s">
        <v>191</v>
      </c>
      <c r="BK1040" s="178">
        <f>SUM(BK1041:BK1052)</f>
        <v>0</v>
      </c>
    </row>
    <row r="1041" spans="1:65" s="2" customFormat="1" ht="16.5" customHeight="1">
      <c r="A1041" s="37"/>
      <c r="B1041" s="38"/>
      <c r="C1041" s="181" t="s">
        <v>1339</v>
      </c>
      <c r="D1041" s="181" t="s">
        <v>193</v>
      </c>
      <c r="E1041" s="182" t="s">
        <v>1340</v>
      </c>
      <c r="F1041" s="183" t="s">
        <v>1341</v>
      </c>
      <c r="G1041" s="184" t="s">
        <v>282</v>
      </c>
      <c r="H1041" s="185">
        <v>875.44</v>
      </c>
      <c r="I1041" s="186"/>
      <c r="J1041" s="187">
        <f>ROUND(I1041*H1041,2)</f>
        <v>0</v>
      </c>
      <c r="K1041" s="183" t="s">
        <v>203</v>
      </c>
      <c r="L1041" s="42"/>
      <c r="M1041" s="188" t="s">
        <v>19</v>
      </c>
      <c r="N1041" s="189" t="s">
        <v>44</v>
      </c>
      <c r="O1041" s="67"/>
      <c r="P1041" s="190">
        <f>O1041*H1041</f>
        <v>0</v>
      </c>
      <c r="Q1041" s="190">
        <v>4.0000000000000003E-5</v>
      </c>
      <c r="R1041" s="190">
        <f>Q1041*H1041</f>
        <v>3.5017600000000003E-2</v>
      </c>
      <c r="S1041" s="190">
        <v>0</v>
      </c>
      <c r="T1041" s="191">
        <f>S1041*H1041</f>
        <v>0</v>
      </c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R1041" s="192" t="s">
        <v>197</v>
      </c>
      <c r="AT1041" s="192" t="s">
        <v>193</v>
      </c>
      <c r="AU1041" s="192" t="s">
        <v>82</v>
      </c>
      <c r="AY1041" s="20" t="s">
        <v>191</v>
      </c>
      <c r="BE1041" s="193">
        <f>IF(N1041="základní",J1041,0)</f>
        <v>0</v>
      </c>
      <c r="BF1041" s="193">
        <f>IF(N1041="snížená",J1041,0)</f>
        <v>0</v>
      </c>
      <c r="BG1041" s="193">
        <f>IF(N1041="zákl. přenesená",J1041,0)</f>
        <v>0</v>
      </c>
      <c r="BH1041" s="193">
        <f>IF(N1041="sníž. přenesená",J1041,0)</f>
        <v>0</v>
      </c>
      <c r="BI1041" s="193">
        <f>IF(N1041="nulová",J1041,0)</f>
        <v>0</v>
      </c>
      <c r="BJ1041" s="20" t="s">
        <v>80</v>
      </c>
      <c r="BK1041" s="193">
        <f>ROUND(I1041*H1041,2)</f>
        <v>0</v>
      </c>
      <c r="BL1041" s="20" t="s">
        <v>197</v>
      </c>
      <c r="BM1041" s="192" t="s">
        <v>1342</v>
      </c>
    </row>
    <row r="1042" spans="1:65" s="2" customFormat="1" ht="11.25">
      <c r="A1042" s="37"/>
      <c r="B1042" s="38"/>
      <c r="C1042" s="39"/>
      <c r="D1042" s="194" t="s">
        <v>199</v>
      </c>
      <c r="E1042" s="39"/>
      <c r="F1042" s="195" t="s">
        <v>1343</v>
      </c>
      <c r="G1042" s="39"/>
      <c r="H1042" s="39"/>
      <c r="I1042" s="196"/>
      <c r="J1042" s="39"/>
      <c r="K1042" s="39"/>
      <c r="L1042" s="42"/>
      <c r="M1042" s="197"/>
      <c r="N1042" s="198"/>
      <c r="O1042" s="67"/>
      <c r="P1042" s="67"/>
      <c r="Q1042" s="67"/>
      <c r="R1042" s="67"/>
      <c r="S1042" s="67"/>
      <c r="T1042" s="68"/>
      <c r="U1042" s="37"/>
      <c r="V1042" s="37"/>
      <c r="W1042" s="37"/>
      <c r="X1042" s="37"/>
      <c r="Y1042" s="37"/>
      <c r="Z1042" s="37"/>
      <c r="AA1042" s="37"/>
      <c r="AB1042" s="37"/>
      <c r="AC1042" s="37"/>
      <c r="AD1042" s="37"/>
      <c r="AE1042" s="37"/>
      <c r="AT1042" s="20" t="s">
        <v>199</v>
      </c>
      <c r="AU1042" s="20" t="s">
        <v>82</v>
      </c>
    </row>
    <row r="1043" spans="1:65" s="2" customFormat="1" ht="11.25">
      <c r="A1043" s="37"/>
      <c r="B1043" s="38"/>
      <c r="C1043" s="39"/>
      <c r="D1043" s="199" t="s">
        <v>206</v>
      </c>
      <c r="E1043" s="39"/>
      <c r="F1043" s="200" t="s">
        <v>1344</v>
      </c>
      <c r="G1043" s="39"/>
      <c r="H1043" s="39"/>
      <c r="I1043" s="196"/>
      <c r="J1043" s="39"/>
      <c r="K1043" s="39"/>
      <c r="L1043" s="42"/>
      <c r="M1043" s="197"/>
      <c r="N1043" s="198"/>
      <c r="O1043" s="67"/>
      <c r="P1043" s="67"/>
      <c r="Q1043" s="67"/>
      <c r="R1043" s="67"/>
      <c r="S1043" s="67"/>
      <c r="T1043" s="68"/>
      <c r="U1043" s="37"/>
      <c r="V1043" s="37"/>
      <c r="W1043" s="37"/>
      <c r="X1043" s="37"/>
      <c r="Y1043" s="37"/>
      <c r="Z1043" s="37"/>
      <c r="AA1043" s="37"/>
      <c r="AB1043" s="37"/>
      <c r="AC1043" s="37"/>
      <c r="AD1043" s="37"/>
      <c r="AE1043" s="37"/>
      <c r="AT1043" s="20" t="s">
        <v>206</v>
      </c>
      <c r="AU1043" s="20" t="s">
        <v>82</v>
      </c>
    </row>
    <row r="1044" spans="1:65" s="13" customFormat="1" ht="11.25">
      <c r="B1044" s="201"/>
      <c r="C1044" s="202"/>
      <c r="D1044" s="194" t="s">
        <v>208</v>
      </c>
      <c r="E1044" s="203" t="s">
        <v>19</v>
      </c>
      <c r="F1044" s="204" t="s">
        <v>1337</v>
      </c>
      <c r="G1044" s="202"/>
      <c r="H1044" s="205">
        <v>875.44</v>
      </c>
      <c r="I1044" s="206"/>
      <c r="J1044" s="202"/>
      <c r="K1044" s="202"/>
      <c r="L1044" s="207"/>
      <c r="M1044" s="208"/>
      <c r="N1044" s="209"/>
      <c r="O1044" s="209"/>
      <c r="P1044" s="209"/>
      <c r="Q1044" s="209"/>
      <c r="R1044" s="209"/>
      <c r="S1044" s="209"/>
      <c r="T1044" s="210"/>
      <c r="AT1044" s="211" t="s">
        <v>208</v>
      </c>
      <c r="AU1044" s="211" t="s">
        <v>82</v>
      </c>
      <c r="AV1044" s="13" t="s">
        <v>82</v>
      </c>
      <c r="AW1044" s="13" t="s">
        <v>34</v>
      </c>
      <c r="AX1044" s="13" t="s">
        <v>80</v>
      </c>
      <c r="AY1044" s="211" t="s">
        <v>191</v>
      </c>
    </row>
    <row r="1045" spans="1:65" s="2" customFormat="1" ht="16.5" customHeight="1">
      <c r="A1045" s="37"/>
      <c r="B1045" s="38"/>
      <c r="C1045" s="181" t="s">
        <v>1345</v>
      </c>
      <c r="D1045" s="181" t="s">
        <v>193</v>
      </c>
      <c r="E1045" s="182" t="s">
        <v>1346</v>
      </c>
      <c r="F1045" s="183" t="s">
        <v>1347</v>
      </c>
      <c r="G1045" s="184" t="s">
        <v>282</v>
      </c>
      <c r="H1045" s="185">
        <v>761.07</v>
      </c>
      <c r="I1045" s="186"/>
      <c r="J1045" s="187">
        <f>ROUND(I1045*H1045,2)</f>
        <v>0</v>
      </c>
      <c r="K1045" s="183" t="s">
        <v>203</v>
      </c>
      <c r="L1045" s="42"/>
      <c r="M1045" s="188" t="s">
        <v>19</v>
      </c>
      <c r="N1045" s="189" t="s">
        <v>44</v>
      </c>
      <c r="O1045" s="67"/>
      <c r="P1045" s="190">
        <f>O1045*H1045</f>
        <v>0</v>
      </c>
      <c r="Q1045" s="190">
        <v>4.0000000000000003E-5</v>
      </c>
      <c r="R1045" s="190">
        <f>Q1045*H1045</f>
        <v>3.0442800000000006E-2</v>
      </c>
      <c r="S1045" s="190">
        <v>0</v>
      </c>
      <c r="T1045" s="191">
        <f>S1045*H1045</f>
        <v>0</v>
      </c>
      <c r="U1045" s="37"/>
      <c r="V1045" s="37"/>
      <c r="W1045" s="37"/>
      <c r="X1045" s="37"/>
      <c r="Y1045" s="37"/>
      <c r="Z1045" s="37"/>
      <c r="AA1045" s="37"/>
      <c r="AB1045" s="37"/>
      <c r="AC1045" s="37"/>
      <c r="AD1045" s="37"/>
      <c r="AE1045" s="37"/>
      <c r="AR1045" s="192" t="s">
        <v>197</v>
      </c>
      <c r="AT1045" s="192" t="s">
        <v>193</v>
      </c>
      <c r="AU1045" s="192" t="s">
        <v>82</v>
      </c>
      <c r="AY1045" s="20" t="s">
        <v>191</v>
      </c>
      <c r="BE1045" s="193">
        <f>IF(N1045="základní",J1045,0)</f>
        <v>0</v>
      </c>
      <c r="BF1045" s="193">
        <f>IF(N1045="snížená",J1045,0)</f>
        <v>0</v>
      </c>
      <c r="BG1045" s="193">
        <f>IF(N1045="zákl. přenesená",J1045,0)</f>
        <v>0</v>
      </c>
      <c r="BH1045" s="193">
        <f>IF(N1045="sníž. přenesená",J1045,0)</f>
        <v>0</v>
      </c>
      <c r="BI1045" s="193">
        <f>IF(N1045="nulová",J1045,0)</f>
        <v>0</v>
      </c>
      <c r="BJ1045" s="20" t="s">
        <v>80</v>
      </c>
      <c r="BK1045" s="193">
        <f>ROUND(I1045*H1045,2)</f>
        <v>0</v>
      </c>
      <c r="BL1045" s="20" t="s">
        <v>197</v>
      </c>
      <c r="BM1045" s="192" t="s">
        <v>1348</v>
      </c>
    </row>
    <row r="1046" spans="1:65" s="2" customFormat="1" ht="11.25">
      <c r="A1046" s="37"/>
      <c r="B1046" s="38"/>
      <c r="C1046" s="39"/>
      <c r="D1046" s="194" t="s">
        <v>199</v>
      </c>
      <c r="E1046" s="39"/>
      <c r="F1046" s="195" t="s">
        <v>1349</v>
      </c>
      <c r="G1046" s="39"/>
      <c r="H1046" s="39"/>
      <c r="I1046" s="196"/>
      <c r="J1046" s="39"/>
      <c r="K1046" s="39"/>
      <c r="L1046" s="42"/>
      <c r="M1046" s="197"/>
      <c r="N1046" s="198"/>
      <c r="O1046" s="67"/>
      <c r="P1046" s="67"/>
      <c r="Q1046" s="67"/>
      <c r="R1046" s="67"/>
      <c r="S1046" s="67"/>
      <c r="T1046" s="68"/>
      <c r="U1046" s="37"/>
      <c r="V1046" s="37"/>
      <c r="W1046" s="37"/>
      <c r="X1046" s="37"/>
      <c r="Y1046" s="37"/>
      <c r="Z1046" s="37"/>
      <c r="AA1046" s="37"/>
      <c r="AB1046" s="37"/>
      <c r="AC1046" s="37"/>
      <c r="AD1046" s="37"/>
      <c r="AE1046" s="37"/>
      <c r="AT1046" s="20" t="s">
        <v>199</v>
      </c>
      <c r="AU1046" s="20" t="s">
        <v>82</v>
      </c>
    </row>
    <row r="1047" spans="1:65" s="2" customFormat="1" ht="11.25">
      <c r="A1047" s="37"/>
      <c r="B1047" s="38"/>
      <c r="C1047" s="39"/>
      <c r="D1047" s="199" t="s">
        <v>206</v>
      </c>
      <c r="E1047" s="39"/>
      <c r="F1047" s="200" t="s">
        <v>1350</v>
      </c>
      <c r="G1047" s="39"/>
      <c r="H1047" s="39"/>
      <c r="I1047" s="196"/>
      <c r="J1047" s="39"/>
      <c r="K1047" s="39"/>
      <c r="L1047" s="42"/>
      <c r="M1047" s="197"/>
      <c r="N1047" s="198"/>
      <c r="O1047" s="67"/>
      <c r="P1047" s="67"/>
      <c r="Q1047" s="67"/>
      <c r="R1047" s="67"/>
      <c r="S1047" s="67"/>
      <c r="T1047" s="68"/>
      <c r="U1047" s="37"/>
      <c r="V1047" s="37"/>
      <c r="W1047" s="37"/>
      <c r="X1047" s="37"/>
      <c r="Y1047" s="37"/>
      <c r="Z1047" s="37"/>
      <c r="AA1047" s="37"/>
      <c r="AB1047" s="37"/>
      <c r="AC1047" s="37"/>
      <c r="AD1047" s="37"/>
      <c r="AE1047" s="37"/>
      <c r="AT1047" s="20" t="s">
        <v>206</v>
      </c>
      <c r="AU1047" s="20" t="s">
        <v>82</v>
      </c>
    </row>
    <row r="1048" spans="1:65" s="13" customFormat="1" ht="11.25">
      <c r="B1048" s="201"/>
      <c r="C1048" s="202"/>
      <c r="D1048" s="194" t="s">
        <v>208</v>
      </c>
      <c r="E1048" s="203" t="s">
        <v>19</v>
      </c>
      <c r="F1048" s="204" t="s">
        <v>550</v>
      </c>
      <c r="G1048" s="202"/>
      <c r="H1048" s="205">
        <v>386.95</v>
      </c>
      <c r="I1048" s="206"/>
      <c r="J1048" s="202"/>
      <c r="K1048" s="202"/>
      <c r="L1048" s="207"/>
      <c r="M1048" s="208"/>
      <c r="N1048" s="209"/>
      <c r="O1048" s="209"/>
      <c r="P1048" s="209"/>
      <c r="Q1048" s="209"/>
      <c r="R1048" s="209"/>
      <c r="S1048" s="209"/>
      <c r="T1048" s="210"/>
      <c r="AT1048" s="211" t="s">
        <v>208</v>
      </c>
      <c r="AU1048" s="211" t="s">
        <v>82</v>
      </c>
      <c r="AV1048" s="13" t="s">
        <v>82</v>
      </c>
      <c r="AW1048" s="13" t="s">
        <v>34</v>
      </c>
      <c r="AX1048" s="13" t="s">
        <v>73</v>
      </c>
      <c r="AY1048" s="211" t="s">
        <v>191</v>
      </c>
    </row>
    <row r="1049" spans="1:65" s="13" customFormat="1" ht="11.25">
      <c r="B1049" s="201"/>
      <c r="C1049" s="202"/>
      <c r="D1049" s="194" t="s">
        <v>208</v>
      </c>
      <c r="E1049" s="203" t="s">
        <v>19</v>
      </c>
      <c r="F1049" s="204" t="s">
        <v>1351</v>
      </c>
      <c r="G1049" s="202"/>
      <c r="H1049" s="205">
        <v>374.12</v>
      </c>
      <c r="I1049" s="206"/>
      <c r="J1049" s="202"/>
      <c r="K1049" s="202"/>
      <c r="L1049" s="207"/>
      <c r="M1049" s="208"/>
      <c r="N1049" s="209"/>
      <c r="O1049" s="209"/>
      <c r="P1049" s="209"/>
      <c r="Q1049" s="209"/>
      <c r="R1049" s="209"/>
      <c r="S1049" s="209"/>
      <c r="T1049" s="210"/>
      <c r="AT1049" s="211" t="s">
        <v>208</v>
      </c>
      <c r="AU1049" s="211" t="s">
        <v>82</v>
      </c>
      <c r="AV1049" s="13" t="s">
        <v>82</v>
      </c>
      <c r="AW1049" s="13" t="s">
        <v>34</v>
      </c>
      <c r="AX1049" s="13" t="s">
        <v>73</v>
      </c>
      <c r="AY1049" s="211" t="s">
        <v>191</v>
      </c>
    </row>
    <row r="1050" spans="1:65" s="14" customFormat="1" ht="11.25">
      <c r="B1050" s="212"/>
      <c r="C1050" s="213"/>
      <c r="D1050" s="194" t="s">
        <v>208</v>
      </c>
      <c r="E1050" s="214" t="s">
        <v>19</v>
      </c>
      <c r="F1050" s="215" t="s">
        <v>238</v>
      </c>
      <c r="G1050" s="213"/>
      <c r="H1050" s="216">
        <v>761.06999999999994</v>
      </c>
      <c r="I1050" s="217"/>
      <c r="J1050" s="213"/>
      <c r="K1050" s="213"/>
      <c r="L1050" s="218"/>
      <c r="M1050" s="219"/>
      <c r="N1050" s="220"/>
      <c r="O1050" s="220"/>
      <c r="P1050" s="220"/>
      <c r="Q1050" s="220"/>
      <c r="R1050" s="220"/>
      <c r="S1050" s="220"/>
      <c r="T1050" s="221"/>
      <c r="AT1050" s="222" t="s">
        <v>208</v>
      </c>
      <c r="AU1050" s="222" t="s">
        <v>82</v>
      </c>
      <c r="AV1050" s="14" t="s">
        <v>197</v>
      </c>
      <c r="AW1050" s="14" t="s">
        <v>34</v>
      </c>
      <c r="AX1050" s="14" t="s">
        <v>80</v>
      </c>
      <c r="AY1050" s="222" t="s">
        <v>191</v>
      </c>
    </row>
    <row r="1051" spans="1:65" s="2" customFormat="1" ht="16.5" customHeight="1">
      <c r="A1051" s="37"/>
      <c r="B1051" s="38"/>
      <c r="C1051" s="181" t="s">
        <v>1352</v>
      </c>
      <c r="D1051" s="181" t="s">
        <v>193</v>
      </c>
      <c r="E1051" s="182" t="s">
        <v>1353</v>
      </c>
      <c r="F1051" s="183" t="s">
        <v>1354</v>
      </c>
      <c r="G1051" s="184" t="s">
        <v>1355</v>
      </c>
      <c r="H1051" s="185">
        <v>1</v>
      </c>
      <c r="I1051" s="186"/>
      <c r="J1051" s="187">
        <f>ROUND(I1051*H1051,2)</f>
        <v>0</v>
      </c>
      <c r="K1051" s="183" t="s">
        <v>19</v>
      </c>
      <c r="L1051" s="42"/>
      <c r="M1051" s="188" t="s">
        <v>19</v>
      </c>
      <c r="N1051" s="189" t="s">
        <v>44</v>
      </c>
      <c r="O1051" s="67"/>
      <c r="P1051" s="190">
        <f>O1051*H1051</f>
        <v>0</v>
      </c>
      <c r="Q1051" s="190">
        <v>0</v>
      </c>
      <c r="R1051" s="190">
        <f>Q1051*H1051</f>
        <v>0</v>
      </c>
      <c r="S1051" s="190">
        <v>0</v>
      </c>
      <c r="T1051" s="191">
        <f>S1051*H1051</f>
        <v>0</v>
      </c>
      <c r="U1051" s="37"/>
      <c r="V1051" s="37"/>
      <c r="W1051" s="37"/>
      <c r="X1051" s="37"/>
      <c r="Y1051" s="37"/>
      <c r="Z1051" s="37"/>
      <c r="AA1051" s="37"/>
      <c r="AB1051" s="37"/>
      <c r="AC1051" s="37"/>
      <c r="AD1051" s="37"/>
      <c r="AE1051" s="37"/>
      <c r="AR1051" s="192" t="s">
        <v>197</v>
      </c>
      <c r="AT1051" s="192" t="s">
        <v>193</v>
      </c>
      <c r="AU1051" s="192" t="s">
        <v>82</v>
      </c>
      <c r="AY1051" s="20" t="s">
        <v>191</v>
      </c>
      <c r="BE1051" s="193">
        <f>IF(N1051="základní",J1051,0)</f>
        <v>0</v>
      </c>
      <c r="BF1051" s="193">
        <f>IF(N1051="snížená",J1051,0)</f>
        <v>0</v>
      </c>
      <c r="BG1051" s="193">
        <f>IF(N1051="zákl. přenesená",J1051,0)</f>
        <v>0</v>
      </c>
      <c r="BH1051" s="193">
        <f>IF(N1051="sníž. přenesená",J1051,0)</f>
        <v>0</v>
      </c>
      <c r="BI1051" s="193">
        <f>IF(N1051="nulová",J1051,0)</f>
        <v>0</v>
      </c>
      <c r="BJ1051" s="20" t="s">
        <v>80</v>
      </c>
      <c r="BK1051" s="193">
        <f>ROUND(I1051*H1051,2)</f>
        <v>0</v>
      </c>
      <c r="BL1051" s="20" t="s">
        <v>197</v>
      </c>
      <c r="BM1051" s="192" t="s">
        <v>1356</v>
      </c>
    </row>
    <row r="1052" spans="1:65" s="2" customFormat="1" ht="11.25">
      <c r="A1052" s="37"/>
      <c r="B1052" s="38"/>
      <c r="C1052" s="39"/>
      <c r="D1052" s="194" t="s">
        <v>199</v>
      </c>
      <c r="E1052" s="39"/>
      <c r="F1052" s="195" t="s">
        <v>1354</v>
      </c>
      <c r="G1052" s="39"/>
      <c r="H1052" s="39"/>
      <c r="I1052" s="196"/>
      <c r="J1052" s="39"/>
      <c r="K1052" s="39"/>
      <c r="L1052" s="42"/>
      <c r="M1052" s="197"/>
      <c r="N1052" s="198"/>
      <c r="O1052" s="67"/>
      <c r="P1052" s="67"/>
      <c r="Q1052" s="67"/>
      <c r="R1052" s="67"/>
      <c r="S1052" s="67"/>
      <c r="T1052" s="68"/>
      <c r="U1052" s="37"/>
      <c r="V1052" s="37"/>
      <c r="W1052" s="37"/>
      <c r="X1052" s="37"/>
      <c r="Y1052" s="37"/>
      <c r="Z1052" s="37"/>
      <c r="AA1052" s="37"/>
      <c r="AB1052" s="37"/>
      <c r="AC1052" s="37"/>
      <c r="AD1052" s="37"/>
      <c r="AE1052" s="37"/>
      <c r="AT1052" s="20" t="s">
        <v>199</v>
      </c>
      <c r="AU1052" s="20" t="s">
        <v>82</v>
      </c>
    </row>
    <row r="1053" spans="1:65" s="12" customFormat="1" ht="22.9" customHeight="1">
      <c r="B1053" s="165"/>
      <c r="C1053" s="166"/>
      <c r="D1053" s="167" t="s">
        <v>72</v>
      </c>
      <c r="E1053" s="179" t="s">
        <v>1357</v>
      </c>
      <c r="F1053" s="179" t="s">
        <v>1358</v>
      </c>
      <c r="G1053" s="166"/>
      <c r="H1053" s="166"/>
      <c r="I1053" s="169"/>
      <c r="J1053" s="180">
        <f>BK1053</f>
        <v>0</v>
      </c>
      <c r="K1053" s="166"/>
      <c r="L1053" s="171"/>
      <c r="M1053" s="172"/>
      <c r="N1053" s="173"/>
      <c r="O1053" s="173"/>
      <c r="P1053" s="174">
        <f>SUM(P1054:P1071)</f>
        <v>0</v>
      </c>
      <c r="Q1053" s="173"/>
      <c r="R1053" s="174">
        <f>SUM(R1054:R1071)</f>
        <v>0</v>
      </c>
      <c r="S1053" s="173"/>
      <c r="T1053" s="175">
        <f>SUM(T1054:T1071)</f>
        <v>0</v>
      </c>
      <c r="AR1053" s="176" t="s">
        <v>80</v>
      </c>
      <c r="AT1053" s="177" t="s">
        <v>72</v>
      </c>
      <c r="AU1053" s="177" t="s">
        <v>80</v>
      </c>
      <c r="AY1053" s="176" t="s">
        <v>191</v>
      </c>
      <c r="BK1053" s="178">
        <f>SUM(BK1054:BK1071)</f>
        <v>0</v>
      </c>
    </row>
    <row r="1054" spans="1:65" s="2" customFormat="1" ht="21.75" customHeight="1">
      <c r="A1054" s="37"/>
      <c r="B1054" s="38"/>
      <c r="C1054" s="181" t="s">
        <v>1359</v>
      </c>
      <c r="D1054" s="181" t="s">
        <v>193</v>
      </c>
      <c r="E1054" s="182" t="s">
        <v>1360</v>
      </c>
      <c r="F1054" s="183" t="s">
        <v>1361</v>
      </c>
      <c r="G1054" s="184" t="s">
        <v>255</v>
      </c>
      <c r="H1054" s="185">
        <v>1448.0930000000001</v>
      </c>
      <c r="I1054" s="186"/>
      <c r="J1054" s="187">
        <f>ROUND(I1054*H1054,2)</f>
        <v>0</v>
      </c>
      <c r="K1054" s="183" t="s">
        <v>203</v>
      </c>
      <c r="L1054" s="42"/>
      <c r="M1054" s="188" t="s">
        <v>19</v>
      </c>
      <c r="N1054" s="189" t="s">
        <v>44</v>
      </c>
      <c r="O1054" s="67"/>
      <c r="P1054" s="190">
        <f>O1054*H1054</f>
        <v>0</v>
      </c>
      <c r="Q1054" s="190">
        <v>0</v>
      </c>
      <c r="R1054" s="190">
        <f>Q1054*H1054</f>
        <v>0</v>
      </c>
      <c r="S1054" s="190">
        <v>0</v>
      </c>
      <c r="T1054" s="191">
        <f>S1054*H1054</f>
        <v>0</v>
      </c>
      <c r="U1054" s="37"/>
      <c r="V1054" s="37"/>
      <c r="W1054" s="37"/>
      <c r="X1054" s="37"/>
      <c r="Y1054" s="37"/>
      <c r="Z1054" s="37"/>
      <c r="AA1054" s="37"/>
      <c r="AB1054" s="37"/>
      <c r="AC1054" s="37"/>
      <c r="AD1054" s="37"/>
      <c r="AE1054" s="37"/>
      <c r="AR1054" s="192" t="s">
        <v>197</v>
      </c>
      <c r="AT1054" s="192" t="s">
        <v>193</v>
      </c>
      <c r="AU1054" s="192" t="s">
        <v>82</v>
      </c>
      <c r="AY1054" s="20" t="s">
        <v>191</v>
      </c>
      <c r="BE1054" s="193">
        <f>IF(N1054="základní",J1054,0)</f>
        <v>0</v>
      </c>
      <c r="BF1054" s="193">
        <f>IF(N1054="snížená",J1054,0)</f>
        <v>0</v>
      </c>
      <c r="BG1054" s="193">
        <f>IF(N1054="zákl. přenesená",J1054,0)</f>
        <v>0</v>
      </c>
      <c r="BH1054" s="193">
        <f>IF(N1054="sníž. přenesená",J1054,0)</f>
        <v>0</v>
      </c>
      <c r="BI1054" s="193">
        <f>IF(N1054="nulová",J1054,0)</f>
        <v>0</v>
      </c>
      <c r="BJ1054" s="20" t="s">
        <v>80</v>
      </c>
      <c r="BK1054" s="193">
        <f>ROUND(I1054*H1054,2)</f>
        <v>0</v>
      </c>
      <c r="BL1054" s="20" t="s">
        <v>197</v>
      </c>
      <c r="BM1054" s="192" t="s">
        <v>1362</v>
      </c>
    </row>
    <row r="1055" spans="1:65" s="2" customFormat="1" ht="19.5">
      <c r="A1055" s="37"/>
      <c r="B1055" s="38"/>
      <c r="C1055" s="39"/>
      <c r="D1055" s="194" t="s">
        <v>199</v>
      </c>
      <c r="E1055" s="39"/>
      <c r="F1055" s="195" t="s">
        <v>1363</v>
      </c>
      <c r="G1055" s="39"/>
      <c r="H1055" s="39"/>
      <c r="I1055" s="196"/>
      <c r="J1055" s="39"/>
      <c r="K1055" s="39"/>
      <c r="L1055" s="42"/>
      <c r="M1055" s="197"/>
      <c r="N1055" s="198"/>
      <c r="O1055" s="67"/>
      <c r="P1055" s="67"/>
      <c r="Q1055" s="67"/>
      <c r="R1055" s="67"/>
      <c r="S1055" s="67"/>
      <c r="T1055" s="68"/>
      <c r="U1055" s="37"/>
      <c r="V1055" s="37"/>
      <c r="W1055" s="37"/>
      <c r="X1055" s="37"/>
      <c r="Y1055" s="37"/>
      <c r="Z1055" s="37"/>
      <c r="AA1055" s="37"/>
      <c r="AB1055" s="37"/>
      <c r="AC1055" s="37"/>
      <c r="AD1055" s="37"/>
      <c r="AE1055" s="37"/>
      <c r="AT1055" s="20" t="s">
        <v>199</v>
      </c>
      <c r="AU1055" s="20" t="s">
        <v>82</v>
      </c>
    </row>
    <row r="1056" spans="1:65" s="2" customFormat="1" ht="11.25">
      <c r="A1056" s="37"/>
      <c r="B1056" s="38"/>
      <c r="C1056" s="39"/>
      <c r="D1056" s="199" t="s">
        <v>206</v>
      </c>
      <c r="E1056" s="39"/>
      <c r="F1056" s="200" t="s">
        <v>1364</v>
      </c>
      <c r="G1056" s="39"/>
      <c r="H1056" s="39"/>
      <c r="I1056" s="196"/>
      <c r="J1056" s="39"/>
      <c r="K1056" s="39"/>
      <c r="L1056" s="42"/>
      <c r="M1056" s="197"/>
      <c r="N1056" s="198"/>
      <c r="O1056" s="67"/>
      <c r="P1056" s="67"/>
      <c r="Q1056" s="67"/>
      <c r="R1056" s="67"/>
      <c r="S1056" s="67"/>
      <c r="T1056" s="68"/>
      <c r="U1056" s="37"/>
      <c r="V1056" s="37"/>
      <c r="W1056" s="37"/>
      <c r="X1056" s="37"/>
      <c r="Y1056" s="37"/>
      <c r="Z1056" s="37"/>
      <c r="AA1056" s="37"/>
      <c r="AB1056" s="37"/>
      <c r="AC1056" s="37"/>
      <c r="AD1056" s="37"/>
      <c r="AE1056" s="37"/>
      <c r="AT1056" s="20" t="s">
        <v>206</v>
      </c>
      <c r="AU1056" s="20" t="s">
        <v>82</v>
      </c>
    </row>
    <row r="1057" spans="1:65" s="2" customFormat="1" ht="16.5" customHeight="1">
      <c r="A1057" s="37"/>
      <c r="B1057" s="38"/>
      <c r="C1057" s="181" t="s">
        <v>1365</v>
      </c>
      <c r="D1057" s="181" t="s">
        <v>193</v>
      </c>
      <c r="E1057" s="182" t="s">
        <v>1366</v>
      </c>
      <c r="F1057" s="183" t="s">
        <v>1367</v>
      </c>
      <c r="G1057" s="184" t="s">
        <v>255</v>
      </c>
      <c r="H1057" s="185">
        <v>1448.0930000000001</v>
      </c>
      <c r="I1057" s="186"/>
      <c r="J1057" s="187">
        <f>ROUND(I1057*H1057,2)</f>
        <v>0</v>
      </c>
      <c r="K1057" s="183" t="s">
        <v>203</v>
      </c>
      <c r="L1057" s="42"/>
      <c r="M1057" s="188" t="s">
        <v>19</v>
      </c>
      <c r="N1057" s="189" t="s">
        <v>44</v>
      </c>
      <c r="O1057" s="67"/>
      <c r="P1057" s="190">
        <f>O1057*H1057</f>
        <v>0</v>
      </c>
      <c r="Q1057" s="190">
        <v>0</v>
      </c>
      <c r="R1057" s="190">
        <f>Q1057*H1057</f>
        <v>0</v>
      </c>
      <c r="S1057" s="190">
        <v>0</v>
      </c>
      <c r="T1057" s="191">
        <f>S1057*H1057</f>
        <v>0</v>
      </c>
      <c r="U1057" s="37"/>
      <c r="V1057" s="37"/>
      <c r="W1057" s="37"/>
      <c r="X1057" s="37"/>
      <c r="Y1057" s="37"/>
      <c r="Z1057" s="37"/>
      <c r="AA1057" s="37"/>
      <c r="AB1057" s="37"/>
      <c r="AC1057" s="37"/>
      <c r="AD1057" s="37"/>
      <c r="AE1057" s="37"/>
      <c r="AR1057" s="192" t="s">
        <v>197</v>
      </c>
      <c r="AT1057" s="192" t="s">
        <v>193</v>
      </c>
      <c r="AU1057" s="192" t="s">
        <v>82</v>
      </c>
      <c r="AY1057" s="20" t="s">
        <v>191</v>
      </c>
      <c r="BE1057" s="193">
        <f>IF(N1057="základní",J1057,0)</f>
        <v>0</v>
      </c>
      <c r="BF1057" s="193">
        <f>IF(N1057="snížená",J1057,0)</f>
        <v>0</v>
      </c>
      <c r="BG1057" s="193">
        <f>IF(N1057="zákl. přenesená",J1057,0)</f>
        <v>0</v>
      </c>
      <c r="BH1057" s="193">
        <f>IF(N1057="sníž. přenesená",J1057,0)</f>
        <v>0</v>
      </c>
      <c r="BI1057" s="193">
        <f>IF(N1057="nulová",J1057,0)</f>
        <v>0</v>
      </c>
      <c r="BJ1057" s="20" t="s">
        <v>80</v>
      </c>
      <c r="BK1057" s="193">
        <f>ROUND(I1057*H1057,2)</f>
        <v>0</v>
      </c>
      <c r="BL1057" s="20" t="s">
        <v>197</v>
      </c>
      <c r="BM1057" s="192" t="s">
        <v>1368</v>
      </c>
    </row>
    <row r="1058" spans="1:65" s="2" customFormat="1" ht="11.25">
      <c r="A1058" s="37"/>
      <c r="B1058" s="38"/>
      <c r="C1058" s="39"/>
      <c r="D1058" s="194" t="s">
        <v>199</v>
      </c>
      <c r="E1058" s="39"/>
      <c r="F1058" s="195" t="s">
        <v>1369</v>
      </c>
      <c r="G1058" s="39"/>
      <c r="H1058" s="39"/>
      <c r="I1058" s="196"/>
      <c r="J1058" s="39"/>
      <c r="K1058" s="39"/>
      <c r="L1058" s="42"/>
      <c r="M1058" s="197"/>
      <c r="N1058" s="198"/>
      <c r="O1058" s="67"/>
      <c r="P1058" s="67"/>
      <c r="Q1058" s="67"/>
      <c r="R1058" s="67"/>
      <c r="S1058" s="67"/>
      <c r="T1058" s="68"/>
      <c r="U1058" s="37"/>
      <c r="V1058" s="37"/>
      <c r="W1058" s="37"/>
      <c r="X1058" s="37"/>
      <c r="Y1058" s="37"/>
      <c r="Z1058" s="37"/>
      <c r="AA1058" s="37"/>
      <c r="AB1058" s="37"/>
      <c r="AC1058" s="37"/>
      <c r="AD1058" s="37"/>
      <c r="AE1058" s="37"/>
      <c r="AT1058" s="20" t="s">
        <v>199</v>
      </c>
      <c r="AU1058" s="20" t="s">
        <v>82</v>
      </c>
    </row>
    <row r="1059" spans="1:65" s="2" customFormat="1" ht="11.25">
      <c r="A1059" s="37"/>
      <c r="B1059" s="38"/>
      <c r="C1059" s="39"/>
      <c r="D1059" s="199" t="s">
        <v>206</v>
      </c>
      <c r="E1059" s="39"/>
      <c r="F1059" s="200" t="s">
        <v>1370</v>
      </c>
      <c r="G1059" s="39"/>
      <c r="H1059" s="39"/>
      <c r="I1059" s="196"/>
      <c r="J1059" s="39"/>
      <c r="K1059" s="39"/>
      <c r="L1059" s="42"/>
      <c r="M1059" s="197"/>
      <c r="N1059" s="198"/>
      <c r="O1059" s="67"/>
      <c r="P1059" s="67"/>
      <c r="Q1059" s="67"/>
      <c r="R1059" s="67"/>
      <c r="S1059" s="67"/>
      <c r="T1059" s="68"/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T1059" s="20" t="s">
        <v>206</v>
      </c>
      <c r="AU1059" s="20" t="s">
        <v>82</v>
      </c>
    </row>
    <row r="1060" spans="1:65" s="2" customFormat="1" ht="16.5" customHeight="1">
      <c r="A1060" s="37"/>
      <c r="B1060" s="38"/>
      <c r="C1060" s="181" t="s">
        <v>1371</v>
      </c>
      <c r="D1060" s="181" t="s">
        <v>193</v>
      </c>
      <c r="E1060" s="182" t="s">
        <v>1372</v>
      </c>
      <c r="F1060" s="183" t="s">
        <v>1373</v>
      </c>
      <c r="G1060" s="184" t="s">
        <v>255</v>
      </c>
      <c r="H1060" s="185">
        <v>27513.767</v>
      </c>
      <c r="I1060" s="186"/>
      <c r="J1060" s="187">
        <f>ROUND(I1060*H1060,2)</f>
        <v>0</v>
      </c>
      <c r="K1060" s="183" t="s">
        <v>203</v>
      </c>
      <c r="L1060" s="42"/>
      <c r="M1060" s="188" t="s">
        <v>19</v>
      </c>
      <c r="N1060" s="189" t="s">
        <v>44</v>
      </c>
      <c r="O1060" s="67"/>
      <c r="P1060" s="190">
        <f>O1060*H1060</f>
        <v>0</v>
      </c>
      <c r="Q1060" s="190">
        <v>0</v>
      </c>
      <c r="R1060" s="190">
        <f>Q1060*H1060</f>
        <v>0</v>
      </c>
      <c r="S1060" s="190">
        <v>0</v>
      </c>
      <c r="T1060" s="191">
        <f>S1060*H1060</f>
        <v>0</v>
      </c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R1060" s="192" t="s">
        <v>197</v>
      </c>
      <c r="AT1060" s="192" t="s">
        <v>193</v>
      </c>
      <c r="AU1060" s="192" t="s">
        <v>82</v>
      </c>
      <c r="AY1060" s="20" t="s">
        <v>191</v>
      </c>
      <c r="BE1060" s="193">
        <f>IF(N1060="základní",J1060,0)</f>
        <v>0</v>
      </c>
      <c r="BF1060" s="193">
        <f>IF(N1060="snížená",J1060,0)</f>
        <v>0</v>
      </c>
      <c r="BG1060" s="193">
        <f>IF(N1060="zákl. přenesená",J1060,0)</f>
        <v>0</v>
      </c>
      <c r="BH1060" s="193">
        <f>IF(N1060="sníž. přenesená",J1060,0)</f>
        <v>0</v>
      </c>
      <c r="BI1060" s="193">
        <f>IF(N1060="nulová",J1060,0)</f>
        <v>0</v>
      </c>
      <c r="BJ1060" s="20" t="s">
        <v>80</v>
      </c>
      <c r="BK1060" s="193">
        <f>ROUND(I1060*H1060,2)</f>
        <v>0</v>
      </c>
      <c r="BL1060" s="20" t="s">
        <v>197</v>
      </c>
      <c r="BM1060" s="192" t="s">
        <v>1374</v>
      </c>
    </row>
    <row r="1061" spans="1:65" s="2" customFormat="1" ht="19.5">
      <c r="A1061" s="37"/>
      <c r="B1061" s="38"/>
      <c r="C1061" s="39"/>
      <c r="D1061" s="194" t="s">
        <v>199</v>
      </c>
      <c r="E1061" s="39"/>
      <c r="F1061" s="195" t="s">
        <v>1375</v>
      </c>
      <c r="G1061" s="39"/>
      <c r="H1061" s="39"/>
      <c r="I1061" s="196"/>
      <c r="J1061" s="39"/>
      <c r="K1061" s="39"/>
      <c r="L1061" s="42"/>
      <c r="M1061" s="197"/>
      <c r="N1061" s="198"/>
      <c r="O1061" s="67"/>
      <c r="P1061" s="67"/>
      <c r="Q1061" s="67"/>
      <c r="R1061" s="67"/>
      <c r="S1061" s="67"/>
      <c r="T1061" s="68"/>
      <c r="U1061" s="37"/>
      <c r="V1061" s="37"/>
      <c r="W1061" s="37"/>
      <c r="X1061" s="37"/>
      <c r="Y1061" s="37"/>
      <c r="Z1061" s="37"/>
      <c r="AA1061" s="37"/>
      <c r="AB1061" s="37"/>
      <c r="AC1061" s="37"/>
      <c r="AD1061" s="37"/>
      <c r="AE1061" s="37"/>
      <c r="AT1061" s="20" t="s">
        <v>199</v>
      </c>
      <c r="AU1061" s="20" t="s">
        <v>82</v>
      </c>
    </row>
    <row r="1062" spans="1:65" s="2" customFormat="1" ht="11.25">
      <c r="A1062" s="37"/>
      <c r="B1062" s="38"/>
      <c r="C1062" s="39"/>
      <c r="D1062" s="199" t="s">
        <v>206</v>
      </c>
      <c r="E1062" s="39"/>
      <c r="F1062" s="200" t="s">
        <v>1376</v>
      </c>
      <c r="G1062" s="39"/>
      <c r="H1062" s="39"/>
      <c r="I1062" s="196"/>
      <c r="J1062" s="39"/>
      <c r="K1062" s="39"/>
      <c r="L1062" s="42"/>
      <c r="M1062" s="197"/>
      <c r="N1062" s="198"/>
      <c r="O1062" s="67"/>
      <c r="P1062" s="67"/>
      <c r="Q1062" s="67"/>
      <c r="R1062" s="67"/>
      <c r="S1062" s="67"/>
      <c r="T1062" s="68"/>
      <c r="U1062" s="37"/>
      <c r="V1062" s="37"/>
      <c r="W1062" s="37"/>
      <c r="X1062" s="37"/>
      <c r="Y1062" s="37"/>
      <c r="Z1062" s="37"/>
      <c r="AA1062" s="37"/>
      <c r="AB1062" s="37"/>
      <c r="AC1062" s="37"/>
      <c r="AD1062" s="37"/>
      <c r="AE1062" s="37"/>
      <c r="AT1062" s="20" t="s">
        <v>206</v>
      </c>
      <c r="AU1062" s="20" t="s">
        <v>82</v>
      </c>
    </row>
    <row r="1063" spans="1:65" s="13" customFormat="1" ht="11.25">
      <c r="B1063" s="201"/>
      <c r="C1063" s="202"/>
      <c r="D1063" s="194" t="s">
        <v>208</v>
      </c>
      <c r="E1063" s="203" t="s">
        <v>19</v>
      </c>
      <c r="F1063" s="204" t="s">
        <v>1377</v>
      </c>
      <c r="G1063" s="202"/>
      <c r="H1063" s="205">
        <v>27513.767</v>
      </c>
      <c r="I1063" s="206"/>
      <c r="J1063" s="202"/>
      <c r="K1063" s="202"/>
      <c r="L1063" s="207"/>
      <c r="M1063" s="208"/>
      <c r="N1063" s="209"/>
      <c r="O1063" s="209"/>
      <c r="P1063" s="209"/>
      <c r="Q1063" s="209"/>
      <c r="R1063" s="209"/>
      <c r="S1063" s="209"/>
      <c r="T1063" s="210"/>
      <c r="AT1063" s="211" t="s">
        <v>208</v>
      </c>
      <c r="AU1063" s="211" t="s">
        <v>82</v>
      </c>
      <c r="AV1063" s="13" t="s">
        <v>82</v>
      </c>
      <c r="AW1063" s="13" t="s">
        <v>34</v>
      </c>
      <c r="AX1063" s="13" t="s">
        <v>80</v>
      </c>
      <c r="AY1063" s="211" t="s">
        <v>191</v>
      </c>
    </row>
    <row r="1064" spans="1:65" s="2" customFormat="1" ht="24.2" customHeight="1">
      <c r="A1064" s="37"/>
      <c r="B1064" s="38"/>
      <c r="C1064" s="181" t="s">
        <v>1378</v>
      </c>
      <c r="D1064" s="181" t="s">
        <v>193</v>
      </c>
      <c r="E1064" s="182" t="s">
        <v>1379</v>
      </c>
      <c r="F1064" s="183" t="s">
        <v>1380</v>
      </c>
      <c r="G1064" s="184" t="s">
        <v>255</v>
      </c>
      <c r="H1064" s="185">
        <v>1400.2170000000001</v>
      </c>
      <c r="I1064" s="186"/>
      <c r="J1064" s="187">
        <f>ROUND(I1064*H1064,2)</f>
        <v>0</v>
      </c>
      <c r="K1064" s="183" t="s">
        <v>203</v>
      </c>
      <c r="L1064" s="42"/>
      <c r="M1064" s="188" t="s">
        <v>19</v>
      </c>
      <c r="N1064" s="189" t="s">
        <v>44</v>
      </c>
      <c r="O1064" s="67"/>
      <c r="P1064" s="190">
        <f>O1064*H1064</f>
        <v>0</v>
      </c>
      <c r="Q1064" s="190">
        <v>0</v>
      </c>
      <c r="R1064" s="190">
        <f>Q1064*H1064</f>
        <v>0</v>
      </c>
      <c r="S1064" s="190">
        <v>0</v>
      </c>
      <c r="T1064" s="191">
        <f>S1064*H1064</f>
        <v>0</v>
      </c>
      <c r="U1064" s="37"/>
      <c r="V1064" s="37"/>
      <c r="W1064" s="37"/>
      <c r="X1064" s="37"/>
      <c r="Y1064" s="37"/>
      <c r="Z1064" s="37"/>
      <c r="AA1064" s="37"/>
      <c r="AB1064" s="37"/>
      <c r="AC1064" s="37"/>
      <c r="AD1064" s="37"/>
      <c r="AE1064" s="37"/>
      <c r="AR1064" s="192" t="s">
        <v>197</v>
      </c>
      <c r="AT1064" s="192" t="s">
        <v>193</v>
      </c>
      <c r="AU1064" s="192" t="s">
        <v>82</v>
      </c>
      <c r="AY1064" s="20" t="s">
        <v>191</v>
      </c>
      <c r="BE1064" s="193">
        <f>IF(N1064="základní",J1064,0)</f>
        <v>0</v>
      </c>
      <c r="BF1064" s="193">
        <f>IF(N1064="snížená",J1064,0)</f>
        <v>0</v>
      </c>
      <c r="BG1064" s="193">
        <f>IF(N1064="zákl. přenesená",J1064,0)</f>
        <v>0</v>
      </c>
      <c r="BH1064" s="193">
        <f>IF(N1064="sníž. přenesená",J1064,0)</f>
        <v>0</v>
      </c>
      <c r="BI1064" s="193">
        <f>IF(N1064="nulová",J1064,0)</f>
        <v>0</v>
      </c>
      <c r="BJ1064" s="20" t="s">
        <v>80</v>
      </c>
      <c r="BK1064" s="193">
        <f>ROUND(I1064*H1064,2)</f>
        <v>0</v>
      </c>
      <c r="BL1064" s="20" t="s">
        <v>197</v>
      </c>
      <c r="BM1064" s="192" t="s">
        <v>1381</v>
      </c>
    </row>
    <row r="1065" spans="1:65" s="2" customFormat="1" ht="19.5">
      <c r="A1065" s="37"/>
      <c r="B1065" s="38"/>
      <c r="C1065" s="39"/>
      <c r="D1065" s="194" t="s">
        <v>199</v>
      </c>
      <c r="E1065" s="39"/>
      <c r="F1065" s="195" t="s">
        <v>1382</v>
      </c>
      <c r="G1065" s="39"/>
      <c r="H1065" s="39"/>
      <c r="I1065" s="196"/>
      <c r="J1065" s="39"/>
      <c r="K1065" s="39"/>
      <c r="L1065" s="42"/>
      <c r="M1065" s="197"/>
      <c r="N1065" s="198"/>
      <c r="O1065" s="67"/>
      <c r="P1065" s="67"/>
      <c r="Q1065" s="67"/>
      <c r="R1065" s="67"/>
      <c r="S1065" s="67"/>
      <c r="T1065" s="68"/>
      <c r="U1065" s="37"/>
      <c r="V1065" s="37"/>
      <c r="W1065" s="37"/>
      <c r="X1065" s="37"/>
      <c r="Y1065" s="37"/>
      <c r="Z1065" s="37"/>
      <c r="AA1065" s="37"/>
      <c r="AB1065" s="37"/>
      <c r="AC1065" s="37"/>
      <c r="AD1065" s="37"/>
      <c r="AE1065" s="37"/>
      <c r="AT1065" s="20" t="s">
        <v>199</v>
      </c>
      <c r="AU1065" s="20" t="s">
        <v>82</v>
      </c>
    </row>
    <row r="1066" spans="1:65" s="2" customFormat="1" ht="11.25">
      <c r="A1066" s="37"/>
      <c r="B1066" s="38"/>
      <c r="C1066" s="39"/>
      <c r="D1066" s="199" t="s">
        <v>206</v>
      </c>
      <c r="E1066" s="39"/>
      <c r="F1066" s="200" t="s">
        <v>1383</v>
      </c>
      <c r="G1066" s="39"/>
      <c r="H1066" s="39"/>
      <c r="I1066" s="196"/>
      <c r="J1066" s="39"/>
      <c r="K1066" s="39"/>
      <c r="L1066" s="42"/>
      <c r="M1066" s="197"/>
      <c r="N1066" s="198"/>
      <c r="O1066" s="67"/>
      <c r="P1066" s="67"/>
      <c r="Q1066" s="67"/>
      <c r="R1066" s="67"/>
      <c r="S1066" s="67"/>
      <c r="T1066" s="68"/>
      <c r="U1066" s="37"/>
      <c r="V1066" s="37"/>
      <c r="W1066" s="37"/>
      <c r="X1066" s="37"/>
      <c r="Y1066" s="37"/>
      <c r="Z1066" s="37"/>
      <c r="AA1066" s="37"/>
      <c r="AB1066" s="37"/>
      <c r="AC1066" s="37"/>
      <c r="AD1066" s="37"/>
      <c r="AE1066" s="37"/>
      <c r="AT1066" s="20" t="s">
        <v>206</v>
      </c>
      <c r="AU1066" s="20" t="s">
        <v>82</v>
      </c>
    </row>
    <row r="1067" spans="1:65" s="13" customFormat="1" ht="11.25">
      <c r="B1067" s="201"/>
      <c r="C1067" s="202"/>
      <c r="D1067" s="194" t="s">
        <v>208</v>
      </c>
      <c r="E1067" s="203" t="s">
        <v>19</v>
      </c>
      <c r="F1067" s="204" t="s">
        <v>1384</v>
      </c>
      <c r="G1067" s="202"/>
      <c r="H1067" s="205">
        <v>1400.2170000000001</v>
      </c>
      <c r="I1067" s="206"/>
      <c r="J1067" s="202"/>
      <c r="K1067" s="202"/>
      <c r="L1067" s="207"/>
      <c r="M1067" s="208"/>
      <c r="N1067" s="209"/>
      <c r="O1067" s="209"/>
      <c r="P1067" s="209"/>
      <c r="Q1067" s="209"/>
      <c r="R1067" s="209"/>
      <c r="S1067" s="209"/>
      <c r="T1067" s="210"/>
      <c r="AT1067" s="211" t="s">
        <v>208</v>
      </c>
      <c r="AU1067" s="211" t="s">
        <v>82</v>
      </c>
      <c r="AV1067" s="13" t="s">
        <v>82</v>
      </c>
      <c r="AW1067" s="13" t="s">
        <v>34</v>
      </c>
      <c r="AX1067" s="13" t="s">
        <v>80</v>
      </c>
      <c r="AY1067" s="211" t="s">
        <v>191</v>
      </c>
    </row>
    <row r="1068" spans="1:65" s="2" customFormat="1" ht="21.75" customHeight="1">
      <c r="A1068" s="37"/>
      <c r="B1068" s="38"/>
      <c r="C1068" s="181" t="s">
        <v>1385</v>
      </c>
      <c r="D1068" s="181" t="s">
        <v>193</v>
      </c>
      <c r="E1068" s="182" t="s">
        <v>1386</v>
      </c>
      <c r="F1068" s="183" t="s">
        <v>1387</v>
      </c>
      <c r="G1068" s="184" t="s">
        <v>255</v>
      </c>
      <c r="H1068" s="185">
        <v>13.59</v>
      </c>
      <c r="I1068" s="186"/>
      <c r="J1068" s="187">
        <f>ROUND(I1068*H1068,2)</f>
        <v>0</v>
      </c>
      <c r="K1068" s="183" t="s">
        <v>203</v>
      </c>
      <c r="L1068" s="42"/>
      <c r="M1068" s="188" t="s">
        <v>19</v>
      </c>
      <c r="N1068" s="189" t="s">
        <v>44</v>
      </c>
      <c r="O1068" s="67"/>
      <c r="P1068" s="190">
        <f>O1068*H1068</f>
        <v>0</v>
      </c>
      <c r="Q1068" s="190">
        <v>0</v>
      </c>
      <c r="R1068" s="190">
        <f>Q1068*H1068</f>
        <v>0</v>
      </c>
      <c r="S1068" s="190">
        <v>0</v>
      </c>
      <c r="T1068" s="191">
        <f>S1068*H1068</f>
        <v>0</v>
      </c>
      <c r="U1068" s="37"/>
      <c r="V1068" s="37"/>
      <c r="W1068" s="37"/>
      <c r="X1068" s="37"/>
      <c r="Y1068" s="37"/>
      <c r="Z1068" s="37"/>
      <c r="AA1068" s="37"/>
      <c r="AB1068" s="37"/>
      <c r="AC1068" s="37"/>
      <c r="AD1068" s="37"/>
      <c r="AE1068" s="37"/>
      <c r="AR1068" s="192" t="s">
        <v>197</v>
      </c>
      <c r="AT1068" s="192" t="s">
        <v>193</v>
      </c>
      <c r="AU1068" s="192" t="s">
        <v>82</v>
      </c>
      <c r="AY1068" s="20" t="s">
        <v>191</v>
      </c>
      <c r="BE1068" s="193">
        <f>IF(N1068="základní",J1068,0)</f>
        <v>0</v>
      </c>
      <c r="BF1068" s="193">
        <f>IF(N1068="snížená",J1068,0)</f>
        <v>0</v>
      </c>
      <c r="BG1068" s="193">
        <f>IF(N1068="zákl. přenesená",J1068,0)</f>
        <v>0</v>
      </c>
      <c r="BH1068" s="193">
        <f>IF(N1068="sníž. přenesená",J1068,0)</f>
        <v>0</v>
      </c>
      <c r="BI1068" s="193">
        <f>IF(N1068="nulová",J1068,0)</f>
        <v>0</v>
      </c>
      <c r="BJ1068" s="20" t="s">
        <v>80</v>
      </c>
      <c r="BK1068" s="193">
        <f>ROUND(I1068*H1068,2)</f>
        <v>0</v>
      </c>
      <c r="BL1068" s="20" t="s">
        <v>197</v>
      </c>
      <c r="BM1068" s="192" t="s">
        <v>1388</v>
      </c>
    </row>
    <row r="1069" spans="1:65" s="2" customFormat="1" ht="19.5">
      <c r="A1069" s="37"/>
      <c r="B1069" s="38"/>
      <c r="C1069" s="39"/>
      <c r="D1069" s="194" t="s">
        <v>199</v>
      </c>
      <c r="E1069" s="39"/>
      <c r="F1069" s="195" t="s">
        <v>1389</v>
      </c>
      <c r="G1069" s="39"/>
      <c r="H1069" s="39"/>
      <c r="I1069" s="196"/>
      <c r="J1069" s="39"/>
      <c r="K1069" s="39"/>
      <c r="L1069" s="42"/>
      <c r="M1069" s="197"/>
      <c r="N1069" s="198"/>
      <c r="O1069" s="67"/>
      <c r="P1069" s="67"/>
      <c r="Q1069" s="67"/>
      <c r="R1069" s="67"/>
      <c r="S1069" s="67"/>
      <c r="T1069" s="68"/>
      <c r="U1069" s="37"/>
      <c r="V1069" s="37"/>
      <c r="W1069" s="37"/>
      <c r="X1069" s="37"/>
      <c r="Y1069" s="37"/>
      <c r="Z1069" s="37"/>
      <c r="AA1069" s="37"/>
      <c r="AB1069" s="37"/>
      <c r="AC1069" s="37"/>
      <c r="AD1069" s="37"/>
      <c r="AE1069" s="37"/>
      <c r="AT1069" s="20" t="s">
        <v>199</v>
      </c>
      <c r="AU1069" s="20" t="s">
        <v>82</v>
      </c>
    </row>
    <row r="1070" spans="1:65" s="2" customFormat="1" ht="11.25">
      <c r="A1070" s="37"/>
      <c r="B1070" s="38"/>
      <c r="C1070" s="39"/>
      <c r="D1070" s="199" t="s">
        <v>206</v>
      </c>
      <c r="E1070" s="39"/>
      <c r="F1070" s="200" t="s">
        <v>1390</v>
      </c>
      <c r="G1070" s="39"/>
      <c r="H1070" s="39"/>
      <c r="I1070" s="196"/>
      <c r="J1070" s="39"/>
      <c r="K1070" s="39"/>
      <c r="L1070" s="42"/>
      <c r="M1070" s="197"/>
      <c r="N1070" s="198"/>
      <c r="O1070" s="67"/>
      <c r="P1070" s="67"/>
      <c r="Q1070" s="67"/>
      <c r="R1070" s="67"/>
      <c r="S1070" s="67"/>
      <c r="T1070" s="68"/>
      <c r="U1070" s="37"/>
      <c r="V1070" s="37"/>
      <c r="W1070" s="37"/>
      <c r="X1070" s="37"/>
      <c r="Y1070" s="37"/>
      <c r="Z1070" s="37"/>
      <c r="AA1070" s="37"/>
      <c r="AB1070" s="37"/>
      <c r="AC1070" s="37"/>
      <c r="AD1070" s="37"/>
      <c r="AE1070" s="37"/>
      <c r="AT1070" s="20" t="s">
        <v>206</v>
      </c>
      <c r="AU1070" s="20" t="s">
        <v>82</v>
      </c>
    </row>
    <row r="1071" spans="1:65" s="13" customFormat="1" ht="11.25">
      <c r="B1071" s="201"/>
      <c r="C1071" s="202"/>
      <c r="D1071" s="194" t="s">
        <v>208</v>
      </c>
      <c r="E1071" s="203" t="s">
        <v>19</v>
      </c>
      <c r="F1071" s="204" t="s">
        <v>1391</v>
      </c>
      <c r="G1071" s="202"/>
      <c r="H1071" s="205">
        <v>13.59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208</v>
      </c>
      <c r="AU1071" s="211" t="s">
        <v>82</v>
      </c>
      <c r="AV1071" s="13" t="s">
        <v>82</v>
      </c>
      <c r="AW1071" s="13" t="s">
        <v>34</v>
      </c>
      <c r="AX1071" s="13" t="s">
        <v>80</v>
      </c>
      <c r="AY1071" s="211" t="s">
        <v>191</v>
      </c>
    </row>
    <row r="1072" spans="1:65" s="12" customFormat="1" ht="22.9" customHeight="1">
      <c r="B1072" s="165"/>
      <c r="C1072" s="166"/>
      <c r="D1072" s="167" t="s">
        <v>72</v>
      </c>
      <c r="E1072" s="179" t="s">
        <v>1392</v>
      </c>
      <c r="F1072" s="179" t="s">
        <v>1393</v>
      </c>
      <c r="G1072" s="166"/>
      <c r="H1072" s="166"/>
      <c r="I1072" s="169"/>
      <c r="J1072" s="180">
        <f>BK1072</f>
        <v>0</v>
      </c>
      <c r="K1072" s="166"/>
      <c r="L1072" s="171"/>
      <c r="M1072" s="172"/>
      <c r="N1072" s="173"/>
      <c r="O1072" s="173"/>
      <c r="P1072" s="174">
        <f>SUM(P1073:P1075)</f>
        <v>0</v>
      </c>
      <c r="Q1072" s="173"/>
      <c r="R1072" s="174">
        <f>SUM(R1073:R1075)</f>
        <v>0</v>
      </c>
      <c r="S1072" s="173"/>
      <c r="T1072" s="175">
        <f>SUM(T1073:T1075)</f>
        <v>0</v>
      </c>
      <c r="AR1072" s="176" t="s">
        <v>80</v>
      </c>
      <c r="AT1072" s="177" t="s">
        <v>72</v>
      </c>
      <c r="AU1072" s="177" t="s">
        <v>80</v>
      </c>
      <c r="AY1072" s="176" t="s">
        <v>191</v>
      </c>
      <c r="BK1072" s="178">
        <f>SUM(BK1073:BK1075)</f>
        <v>0</v>
      </c>
    </row>
    <row r="1073" spans="1:65" s="2" customFormat="1" ht="16.5" customHeight="1">
      <c r="A1073" s="37"/>
      <c r="B1073" s="38"/>
      <c r="C1073" s="181" t="s">
        <v>1394</v>
      </c>
      <c r="D1073" s="181" t="s">
        <v>193</v>
      </c>
      <c r="E1073" s="182" t="s">
        <v>1395</v>
      </c>
      <c r="F1073" s="183" t="s">
        <v>1396</v>
      </c>
      <c r="G1073" s="184" t="s">
        <v>255</v>
      </c>
      <c r="H1073" s="185">
        <v>1337.5170000000001</v>
      </c>
      <c r="I1073" s="186"/>
      <c r="J1073" s="187">
        <f>ROUND(I1073*H1073,2)</f>
        <v>0</v>
      </c>
      <c r="K1073" s="183" t="s">
        <v>203</v>
      </c>
      <c r="L1073" s="42"/>
      <c r="M1073" s="188" t="s">
        <v>19</v>
      </c>
      <c r="N1073" s="189" t="s">
        <v>44</v>
      </c>
      <c r="O1073" s="67"/>
      <c r="P1073" s="190">
        <f>O1073*H1073</f>
        <v>0</v>
      </c>
      <c r="Q1073" s="190">
        <v>0</v>
      </c>
      <c r="R1073" s="190">
        <f>Q1073*H1073</f>
        <v>0</v>
      </c>
      <c r="S1073" s="190">
        <v>0</v>
      </c>
      <c r="T1073" s="191">
        <f>S1073*H1073</f>
        <v>0</v>
      </c>
      <c r="U1073" s="37"/>
      <c r="V1073" s="37"/>
      <c r="W1073" s="37"/>
      <c r="X1073" s="37"/>
      <c r="Y1073" s="37"/>
      <c r="Z1073" s="37"/>
      <c r="AA1073" s="37"/>
      <c r="AB1073" s="37"/>
      <c r="AC1073" s="37"/>
      <c r="AD1073" s="37"/>
      <c r="AE1073" s="37"/>
      <c r="AR1073" s="192" t="s">
        <v>197</v>
      </c>
      <c r="AT1073" s="192" t="s">
        <v>193</v>
      </c>
      <c r="AU1073" s="192" t="s">
        <v>82</v>
      </c>
      <c r="AY1073" s="20" t="s">
        <v>191</v>
      </c>
      <c r="BE1073" s="193">
        <f>IF(N1073="základní",J1073,0)</f>
        <v>0</v>
      </c>
      <c r="BF1073" s="193">
        <f>IF(N1073="snížená",J1073,0)</f>
        <v>0</v>
      </c>
      <c r="BG1073" s="193">
        <f>IF(N1073="zákl. přenesená",J1073,0)</f>
        <v>0</v>
      </c>
      <c r="BH1073" s="193">
        <f>IF(N1073="sníž. přenesená",J1073,0)</f>
        <v>0</v>
      </c>
      <c r="BI1073" s="193">
        <f>IF(N1073="nulová",J1073,0)</f>
        <v>0</v>
      </c>
      <c r="BJ1073" s="20" t="s">
        <v>80</v>
      </c>
      <c r="BK1073" s="193">
        <f>ROUND(I1073*H1073,2)</f>
        <v>0</v>
      </c>
      <c r="BL1073" s="20" t="s">
        <v>197</v>
      </c>
      <c r="BM1073" s="192" t="s">
        <v>1397</v>
      </c>
    </row>
    <row r="1074" spans="1:65" s="2" customFormat="1" ht="19.5">
      <c r="A1074" s="37"/>
      <c r="B1074" s="38"/>
      <c r="C1074" s="39"/>
      <c r="D1074" s="194" t="s">
        <v>199</v>
      </c>
      <c r="E1074" s="39"/>
      <c r="F1074" s="195" t="s">
        <v>1398</v>
      </c>
      <c r="G1074" s="39"/>
      <c r="H1074" s="39"/>
      <c r="I1074" s="196"/>
      <c r="J1074" s="39"/>
      <c r="K1074" s="39"/>
      <c r="L1074" s="42"/>
      <c r="M1074" s="197"/>
      <c r="N1074" s="198"/>
      <c r="O1074" s="67"/>
      <c r="P1074" s="67"/>
      <c r="Q1074" s="67"/>
      <c r="R1074" s="67"/>
      <c r="S1074" s="67"/>
      <c r="T1074" s="68"/>
      <c r="U1074" s="37"/>
      <c r="V1074" s="37"/>
      <c r="W1074" s="37"/>
      <c r="X1074" s="37"/>
      <c r="Y1074" s="37"/>
      <c r="Z1074" s="37"/>
      <c r="AA1074" s="37"/>
      <c r="AB1074" s="37"/>
      <c r="AC1074" s="37"/>
      <c r="AD1074" s="37"/>
      <c r="AE1074" s="37"/>
      <c r="AT1074" s="20" t="s">
        <v>199</v>
      </c>
      <c r="AU1074" s="20" t="s">
        <v>82</v>
      </c>
    </row>
    <row r="1075" spans="1:65" s="2" customFormat="1" ht="11.25">
      <c r="A1075" s="37"/>
      <c r="B1075" s="38"/>
      <c r="C1075" s="39"/>
      <c r="D1075" s="199" t="s">
        <v>206</v>
      </c>
      <c r="E1075" s="39"/>
      <c r="F1075" s="200" t="s">
        <v>1399</v>
      </c>
      <c r="G1075" s="39"/>
      <c r="H1075" s="39"/>
      <c r="I1075" s="196"/>
      <c r="J1075" s="39"/>
      <c r="K1075" s="39"/>
      <c r="L1075" s="42"/>
      <c r="M1075" s="197"/>
      <c r="N1075" s="198"/>
      <c r="O1075" s="67"/>
      <c r="P1075" s="67"/>
      <c r="Q1075" s="67"/>
      <c r="R1075" s="67"/>
      <c r="S1075" s="67"/>
      <c r="T1075" s="68"/>
      <c r="U1075" s="37"/>
      <c r="V1075" s="37"/>
      <c r="W1075" s="37"/>
      <c r="X1075" s="37"/>
      <c r="Y1075" s="37"/>
      <c r="Z1075" s="37"/>
      <c r="AA1075" s="37"/>
      <c r="AB1075" s="37"/>
      <c r="AC1075" s="37"/>
      <c r="AD1075" s="37"/>
      <c r="AE1075" s="37"/>
      <c r="AT1075" s="20" t="s">
        <v>206</v>
      </c>
      <c r="AU1075" s="20" t="s">
        <v>82</v>
      </c>
    </row>
    <row r="1076" spans="1:65" s="12" customFormat="1" ht="25.9" customHeight="1">
      <c r="B1076" s="165"/>
      <c r="C1076" s="166"/>
      <c r="D1076" s="167" t="s">
        <v>72</v>
      </c>
      <c r="E1076" s="168" t="s">
        <v>1400</v>
      </c>
      <c r="F1076" s="168" t="s">
        <v>1400</v>
      </c>
      <c r="G1076" s="166"/>
      <c r="H1076" s="166"/>
      <c r="I1076" s="169"/>
      <c r="J1076" s="170">
        <f>BK1076</f>
        <v>0</v>
      </c>
      <c r="K1076" s="166"/>
      <c r="L1076" s="171"/>
      <c r="M1076" s="172"/>
      <c r="N1076" s="173"/>
      <c r="O1076" s="173"/>
      <c r="P1076" s="174">
        <f>P1077+P1180+P1246+P1308+P1315+P1375+P1390+P1449+P1462+P1524+P1537+P1585+P1637+P1812+P1872+P2081+P2103</f>
        <v>0</v>
      </c>
      <c r="Q1076" s="173"/>
      <c r="R1076" s="174">
        <f>R1077+R1180+R1246+R1308+R1315+R1375+R1390+R1449+R1462+R1524+R1537+R1585+R1637+R1812+R1872+R2081+R2103</f>
        <v>149.31238716799999</v>
      </c>
      <c r="S1076" s="173"/>
      <c r="T1076" s="175">
        <f>T1077+T1180+T1246+T1308+T1315+T1375+T1390+T1449+T1462+T1524+T1537+T1585+T1637+T1812+T1872+T2081+T2103</f>
        <v>41.286436999999999</v>
      </c>
      <c r="AR1076" s="176" t="s">
        <v>82</v>
      </c>
      <c r="AT1076" s="177" t="s">
        <v>72</v>
      </c>
      <c r="AU1076" s="177" t="s">
        <v>73</v>
      </c>
      <c r="AY1076" s="176" t="s">
        <v>191</v>
      </c>
      <c r="BK1076" s="178">
        <f>BK1077+BK1180+BK1246+BK1308+BK1315+BK1375+BK1390+BK1449+BK1462+BK1524+BK1537+BK1585+BK1637+BK1812+BK1872+BK2081+BK2103</f>
        <v>0</v>
      </c>
    </row>
    <row r="1077" spans="1:65" s="12" customFormat="1" ht="22.9" customHeight="1">
      <c r="B1077" s="165"/>
      <c r="C1077" s="166"/>
      <c r="D1077" s="167" t="s">
        <v>72</v>
      </c>
      <c r="E1077" s="179" t="s">
        <v>1401</v>
      </c>
      <c r="F1077" s="179" t="s">
        <v>1402</v>
      </c>
      <c r="G1077" s="166"/>
      <c r="H1077" s="166"/>
      <c r="I1077" s="169"/>
      <c r="J1077" s="180">
        <f>BK1077</f>
        <v>0</v>
      </c>
      <c r="K1077" s="166"/>
      <c r="L1077" s="171"/>
      <c r="M1077" s="172"/>
      <c r="N1077" s="173"/>
      <c r="O1077" s="173"/>
      <c r="P1077" s="174">
        <f>SUM(P1078:P1179)</f>
        <v>0</v>
      </c>
      <c r="Q1077" s="173"/>
      <c r="R1077" s="174">
        <f>SUM(R1078:R1179)</f>
        <v>11.329932849999999</v>
      </c>
      <c r="S1077" s="173"/>
      <c r="T1077" s="175">
        <f>SUM(T1078:T1179)</f>
        <v>0</v>
      </c>
      <c r="AR1077" s="176" t="s">
        <v>82</v>
      </c>
      <c r="AT1077" s="177" t="s">
        <v>72</v>
      </c>
      <c r="AU1077" s="177" t="s">
        <v>80</v>
      </c>
      <c r="AY1077" s="176" t="s">
        <v>191</v>
      </c>
      <c r="BK1077" s="178">
        <f>SUM(BK1078:BK1179)</f>
        <v>0</v>
      </c>
    </row>
    <row r="1078" spans="1:65" s="2" customFormat="1" ht="16.5" customHeight="1">
      <c r="A1078" s="37"/>
      <c r="B1078" s="38"/>
      <c r="C1078" s="181" t="s">
        <v>1403</v>
      </c>
      <c r="D1078" s="181" t="s">
        <v>193</v>
      </c>
      <c r="E1078" s="182" t="s">
        <v>1404</v>
      </c>
      <c r="F1078" s="183" t="s">
        <v>1405</v>
      </c>
      <c r="G1078" s="184" t="s">
        <v>282</v>
      </c>
      <c r="H1078" s="185">
        <v>1290.1559999999999</v>
      </c>
      <c r="I1078" s="186"/>
      <c r="J1078" s="187">
        <f>ROUND(I1078*H1078,2)</f>
        <v>0</v>
      </c>
      <c r="K1078" s="183" t="s">
        <v>203</v>
      </c>
      <c r="L1078" s="42"/>
      <c r="M1078" s="188" t="s">
        <v>19</v>
      </c>
      <c r="N1078" s="189" t="s">
        <v>44</v>
      </c>
      <c r="O1078" s="67"/>
      <c r="P1078" s="190">
        <f>O1078*H1078</f>
        <v>0</v>
      </c>
      <c r="Q1078" s="190">
        <v>0</v>
      </c>
      <c r="R1078" s="190">
        <f>Q1078*H1078</f>
        <v>0</v>
      </c>
      <c r="S1078" s="190">
        <v>0</v>
      </c>
      <c r="T1078" s="191">
        <f>S1078*H1078</f>
        <v>0</v>
      </c>
      <c r="U1078" s="37"/>
      <c r="V1078" s="37"/>
      <c r="W1078" s="37"/>
      <c r="X1078" s="37"/>
      <c r="Y1078" s="37"/>
      <c r="Z1078" s="37"/>
      <c r="AA1078" s="37"/>
      <c r="AB1078" s="37"/>
      <c r="AC1078" s="37"/>
      <c r="AD1078" s="37"/>
      <c r="AE1078" s="37"/>
      <c r="AR1078" s="192" t="s">
        <v>292</v>
      </c>
      <c r="AT1078" s="192" t="s">
        <v>193</v>
      </c>
      <c r="AU1078" s="192" t="s">
        <v>82</v>
      </c>
      <c r="AY1078" s="20" t="s">
        <v>191</v>
      </c>
      <c r="BE1078" s="193">
        <f>IF(N1078="základní",J1078,0)</f>
        <v>0</v>
      </c>
      <c r="BF1078" s="193">
        <f>IF(N1078="snížená",J1078,0)</f>
        <v>0</v>
      </c>
      <c r="BG1078" s="193">
        <f>IF(N1078="zákl. přenesená",J1078,0)</f>
        <v>0</v>
      </c>
      <c r="BH1078" s="193">
        <f>IF(N1078="sníž. přenesená",J1078,0)</f>
        <v>0</v>
      </c>
      <c r="BI1078" s="193">
        <f>IF(N1078="nulová",J1078,0)</f>
        <v>0</v>
      </c>
      <c r="BJ1078" s="20" t="s">
        <v>80</v>
      </c>
      <c r="BK1078" s="193">
        <f>ROUND(I1078*H1078,2)</f>
        <v>0</v>
      </c>
      <c r="BL1078" s="20" t="s">
        <v>292</v>
      </c>
      <c r="BM1078" s="192" t="s">
        <v>1406</v>
      </c>
    </row>
    <row r="1079" spans="1:65" s="2" customFormat="1" ht="11.25">
      <c r="A1079" s="37"/>
      <c r="B1079" s="38"/>
      <c r="C1079" s="39"/>
      <c r="D1079" s="194" t="s">
        <v>199</v>
      </c>
      <c r="E1079" s="39"/>
      <c r="F1079" s="195" t="s">
        <v>1407</v>
      </c>
      <c r="G1079" s="39"/>
      <c r="H1079" s="39"/>
      <c r="I1079" s="196"/>
      <c r="J1079" s="39"/>
      <c r="K1079" s="39"/>
      <c r="L1079" s="42"/>
      <c r="M1079" s="197"/>
      <c r="N1079" s="198"/>
      <c r="O1079" s="67"/>
      <c r="P1079" s="67"/>
      <c r="Q1079" s="67"/>
      <c r="R1079" s="67"/>
      <c r="S1079" s="67"/>
      <c r="T1079" s="68"/>
      <c r="U1079" s="37"/>
      <c r="V1079" s="37"/>
      <c r="W1079" s="37"/>
      <c r="X1079" s="37"/>
      <c r="Y1079" s="37"/>
      <c r="Z1079" s="37"/>
      <c r="AA1079" s="37"/>
      <c r="AB1079" s="37"/>
      <c r="AC1079" s="37"/>
      <c r="AD1079" s="37"/>
      <c r="AE1079" s="37"/>
      <c r="AT1079" s="20" t="s">
        <v>199</v>
      </c>
      <c r="AU1079" s="20" t="s">
        <v>82</v>
      </c>
    </row>
    <row r="1080" spans="1:65" s="2" customFormat="1" ht="11.25">
      <c r="A1080" s="37"/>
      <c r="B1080" s="38"/>
      <c r="C1080" s="39"/>
      <c r="D1080" s="199" t="s">
        <v>206</v>
      </c>
      <c r="E1080" s="39"/>
      <c r="F1080" s="200" t="s">
        <v>1408</v>
      </c>
      <c r="G1080" s="39"/>
      <c r="H1080" s="39"/>
      <c r="I1080" s="196"/>
      <c r="J1080" s="39"/>
      <c r="K1080" s="39"/>
      <c r="L1080" s="42"/>
      <c r="M1080" s="197"/>
      <c r="N1080" s="198"/>
      <c r="O1080" s="67"/>
      <c r="P1080" s="67"/>
      <c r="Q1080" s="67"/>
      <c r="R1080" s="67"/>
      <c r="S1080" s="67"/>
      <c r="T1080" s="68"/>
      <c r="U1080" s="37"/>
      <c r="V1080" s="37"/>
      <c r="W1080" s="37"/>
      <c r="X1080" s="37"/>
      <c r="Y1080" s="37"/>
      <c r="Z1080" s="37"/>
      <c r="AA1080" s="37"/>
      <c r="AB1080" s="37"/>
      <c r="AC1080" s="37"/>
      <c r="AD1080" s="37"/>
      <c r="AE1080" s="37"/>
      <c r="AT1080" s="20" t="s">
        <v>206</v>
      </c>
      <c r="AU1080" s="20" t="s">
        <v>82</v>
      </c>
    </row>
    <row r="1081" spans="1:65" s="13" customFormat="1" ht="11.25">
      <c r="B1081" s="201"/>
      <c r="C1081" s="202"/>
      <c r="D1081" s="194" t="s">
        <v>208</v>
      </c>
      <c r="E1081" s="203" t="s">
        <v>19</v>
      </c>
      <c r="F1081" s="204" t="s">
        <v>806</v>
      </c>
      <c r="G1081" s="202"/>
      <c r="H1081" s="205">
        <v>181.6</v>
      </c>
      <c r="I1081" s="206"/>
      <c r="J1081" s="202"/>
      <c r="K1081" s="202"/>
      <c r="L1081" s="207"/>
      <c r="M1081" s="208"/>
      <c r="N1081" s="209"/>
      <c r="O1081" s="209"/>
      <c r="P1081" s="209"/>
      <c r="Q1081" s="209"/>
      <c r="R1081" s="209"/>
      <c r="S1081" s="209"/>
      <c r="T1081" s="210"/>
      <c r="AT1081" s="211" t="s">
        <v>208</v>
      </c>
      <c r="AU1081" s="211" t="s">
        <v>82</v>
      </c>
      <c r="AV1081" s="13" t="s">
        <v>82</v>
      </c>
      <c r="AW1081" s="13" t="s">
        <v>34</v>
      </c>
      <c r="AX1081" s="13" t="s">
        <v>73</v>
      </c>
      <c r="AY1081" s="211" t="s">
        <v>191</v>
      </c>
    </row>
    <row r="1082" spans="1:65" s="13" customFormat="1" ht="11.25">
      <c r="B1082" s="201"/>
      <c r="C1082" s="202"/>
      <c r="D1082" s="194" t="s">
        <v>208</v>
      </c>
      <c r="E1082" s="203" t="s">
        <v>19</v>
      </c>
      <c r="F1082" s="204" t="s">
        <v>1296</v>
      </c>
      <c r="G1082" s="202"/>
      <c r="H1082" s="205">
        <v>56.88</v>
      </c>
      <c r="I1082" s="206"/>
      <c r="J1082" s="202"/>
      <c r="K1082" s="202"/>
      <c r="L1082" s="207"/>
      <c r="M1082" s="208"/>
      <c r="N1082" s="209"/>
      <c r="O1082" s="209"/>
      <c r="P1082" s="209"/>
      <c r="Q1082" s="209"/>
      <c r="R1082" s="209"/>
      <c r="S1082" s="209"/>
      <c r="T1082" s="210"/>
      <c r="AT1082" s="211" t="s">
        <v>208</v>
      </c>
      <c r="AU1082" s="211" t="s">
        <v>82</v>
      </c>
      <c r="AV1082" s="13" t="s">
        <v>82</v>
      </c>
      <c r="AW1082" s="13" t="s">
        <v>34</v>
      </c>
      <c r="AX1082" s="13" t="s">
        <v>73</v>
      </c>
      <c r="AY1082" s="211" t="s">
        <v>191</v>
      </c>
    </row>
    <row r="1083" spans="1:65" s="13" customFormat="1" ht="11.25">
      <c r="B1083" s="201"/>
      <c r="C1083" s="202"/>
      <c r="D1083" s="194" t="s">
        <v>208</v>
      </c>
      <c r="E1083" s="203" t="s">
        <v>19</v>
      </c>
      <c r="F1083" s="204" t="s">
        <v>1297</v>
      </c>
      <c r="G1083" s="202"/>
      <c r="H1083" s="205">
        <v>26.24</v>
      </c>
      <c r="I1083" s="206"/>
      <c r="J1083" s="202"/>
      <c r="K1083" s="202"/>
      <c r="L1083" s="207"/>
      <c r="M1083" s="208"/>
      <c r="N1083" s="209"/>
      <c r="O1083" s="209"/>
      <c r="P1083" s="209"/>
      <c r="Q1083" s="209"/>
      <c r="R1083" s="209"/>
      <c r="S1083" s="209"/>
      <c r="T1083" s="210"/>
      <c r="AT1083" s="211" t="s">
        <v>208</v>
      </c>
      <c r="AU1083" s="211" t="s">
        <v>82</v>
      </c>
      <c r="AV1083" s="13" t="s">
        <v>82</v>
      </c>
      <c r="AW1083" s="13" t="s">
        <v>34</v>
      </c>
      <c r="AX1083" s="13" t="s">
        <v>73</v>
      </c>
      <c r="AY1083" s="211" t="s">
        <v>191</v>
      </c>
    </row>
    <row r="1084" spans="1:65" s="13" customFormat="1" ht="11.25">
      <c r="B1084" s="201"/>
      <c r="C1084" s="202"/>
      <c r="D1084" s="194" t="s">
        <v>208</v>
      </c>
      <c r="E1084" s="203" t="s">
        <v>19</v>
      </c>
      <c r="F1084" s="204" t="s">
        <v>1299</v>
      </c>
      <c r="G1084" s="202"/>
      <c r="H1084" s="205">
        <v>59.36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208</v>
      </c>
      <c r="AU1084" s="211" t="s">
        <v>82</v>
      </c>
      <c r="AV1084" s="13" t="s">
        <v>82</v>
      </c>
      <c r="AW1084" s="13" t="s">
        <v>34</v>
      </c>
      <c r="AX1084" s="13" t="s">
        <v>73</v>
      </c>
      <c r="AY1084" s="211" t="s">
        <v>191</v>
      </c>
    </row>
    <row r="1085" spans="1:65" s="13" customFormat="1" ht="11.25">
      <c r="B1085" s="201"/>
      <c r="C1085" s="202"/>
      <c r="D1085" s="194" t="s">
        <v>208</v>
      </c>
      <c r="E1085" s="203" t="s">
        <v>19</v>
      </c>
      <c r="F1085" s="204" t="s">
        <v>780</v>
      </c>
      <c r="G1085" s="202"/>
      <c r="H1085" s="205">
        <v>9.91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208</v>
      </c>
      <c r="AU1085" s="211" t="s">
        <v>82</v>
      </c>
      <c r="AV1085" s="13" t="s">
        <v>82</v>
      </c>
      <c r="AW1085" s="13" t="s">
        <v>34</v>
      </c>
      <c r="AX1085" s="13" t="s">
        <v>73</v>
      </c>
      <c r="AY1085" s="211" t="s">
        <v>191</v>
      </c>
    </row>
    <row r="1086" spans="1:65" s="15" customFormat="1" ht="11.25">
      <c r="B1086" s="233"/>
      <c r="C1086" s="234"/>
      <c r="D1086" s="194" t="s">
        <v>208</v>
      </c>
      <c r="E1086" s="235" t="s">
        <v>19</v>
      </c>
      <c r="F1086" s="236" t="s">
        <v>570</v>
      </c>
      <c r="G1086" s="234"/>
      <c r="H1086" s="235" t="s">
        <v>19</v>
      </c>
      <c r="I1086" s="237"/>
      <c r="J1086" s="234"/>
      <c r="K1086" s="234"/>
      <c r="L1086" s="238"/>
      <c r="M1086" s="239"/>
      <c r="N1086" s="240"/>
      <c r="O1086" s="240"/>
      <c r="P1086" s="240"/>
      <c r="Q1086" s="240"/>
      <c r="R1086" s="240"/>
      <c r="S1086" s="240"/>
      <c r="T1086" s="241"/>
      <c r="AT1086" s="242" t="s">
        <v>208</v>
      </c>
      <c r="AU1086" s="242" t="s">
        <v>82</v>
      </c>
      <c r="AV1086" s="15" t="s">
        <v>80</v>
      </c>
      <c r="AW1086" s="15" t="s">
        <v>34</v>
      </c>
      <c r="AX1086" s="15" t="s">
        <v>73</v>
      </c>
      <c r="AY1086" s="242" t="s">
        <v>191</v>
      </c>
    </row>
    <row r="1087" spans="1:65" s="13" customFormat="1" ht="11.25">
      <c r="B1087" s="201"/>
      <c r="C1087" s="202"/>
      <c r="D1087" s="194" t="s">
        <v>208</v>
      </c>
      <c r="E1087" s="203" t="s">
        <v>19</v>
      </c>
      <c r="F1087" s="204" t="s">
        <v>783</v>
      </c>
      <c r="G1087" s="202"/>
      <c r="H1087" s="205">
        <v>28.61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208</v>
      </c>
      <c r="AU1087" s="211" t="s">
        <v>82</v>
      </c>
      <c r="AV1087" s="13" t="s">
        <v>82</v>
      </c>
      <c r="AW1087" s="13" t="s">
        <v>34</v>
      </c>
      <c r="AX1087" s="13" t="s">
        <v>73</v>
      </c>
      <c r="AY1087" s="211" t="s">
        <v>191</v>
      </c>
    </row>
    <row r="1088" spans="1:65" s="13" customFormat="1" ht="11.25">
      <c r="B1088" s="201"/>
      <c r="C1088" s="202"/>
      <c r="D1088" s="194" t="s">
        <v>208</v>
      </c>
      <c r="E1088" s="203" t="s">
        <v>19</v>
      </c>
      <c r="F1088" s="204" t="s">
        <v>868</v>
      </c>
      <c r="G1088" s="202"/>
      <c r="H1088" s="205">
        <v>27.405999999999999</v>
      </c>
      <c r="I1088" s="206"/>
      <c r="J1088" s="202"/>
      <c r="K1088" s="202"/>
      <c r="L1088" s="207"/>
      <c r="M1088" s="208"/>
      <c r="N1088" s="209"/>
      <c r="O1088" s="209"/>
      <c r="P1088" s="209"/>
      <c r="Q1088" s="209"/>
      <c r="R1088" s="209"/>
      <c r="S1088" s="209"/>
      <c r="T1088" s="210"/>
      <c r="AT1088" s="211" t="s">
        <v>208</v>
      </c>
      <c r="AU1088" s="211" t="s">
        <v>82</v>
      </c>
      <c r="AV1088" s="13" t="s">
        <v>82</v>
      </c>
      <c r="AW1088" s="13" t="s">
        <v>34</v>
      </c>
      <c r="AX1088" s="13" t="s">
        <v>73</v>
      </c>
      <c r="AY1088" s="211" t="s">
        <v>191</v>
      </c>
    </row>
    <row r="1089" spans="1:65" s="13" customFormat="1" ht="11.25">
      <c r="B1089" s="201"/>
      <c r="C1089" s="202"/>
      <c r="D1089" s="194" t="s">
        <v>208</v>
      </c>
      <c r="E1089" s="203" t="s">
        <v>19</v>
      </c>
      <c r="F1089" s="204" t="s">
        <v>784</v>
      </c>
      <c r="G1089" s="202"/>
      <c r="H1089" s="205">
        <v>89.4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208</v>
      </c>
      <c r="AU1089" s="211" t="s">
        <v>82</v>
      </c>
      <c r="AV1089" s="13" t="s">
        <v>82</v>
      </c>
      <c r="AW1089" s="13" t="s">
        <v>34</v>
      </c>
      <c r="AX1089" s="13" t="s">
        <v>73</v>
      </c>
      <c r="AY1089" s="211" t="s">
        <v>191</v>
      </c>
    </row>
    <row r="1090" spans="1:65" s="13" customFormat="1" ht="11.25">
      <c r="B1090" s="201"/>
      <c r="C1090" s="202"/>
      <c r="D1090" s="194" t="s">
        <v>208</v>
      </c>
      <c r="E1090" s="203" t="s">
        <v>19</v>
      </c>
      <c r="F1090" s="204" t="s">
        <v>869</v>
      </c>
      <c r="G1090" s="202"/>
      <c r="H1090" s="205">
        <v>102.99</v>
      </c>
      <c r="I1090" s="206"/>
      <c r="J1090" s="202"/>
      <c r="K1090" s="202"/>
      <c r="L1090" s="207"/>
      <c r="M1090" s="208"/>
      <c r="N1090" s="209"/>
      <c r="O1090" s="209"/>
      <c r="P1090" s="209"/>
      <c r="Q1090" s="209"/>
      <c r="R1090" s="209"/>
      <c r="S1090" s="209"/>
      <c r="T1090" s="210"/>
      <c r="AT1090" s="211" t="s">
        <v>208</v>
      </c>
      <c r="AU1090" s="211" t="s">
        <v>82</v>
      </c>
      <c r="AV1090" s="13" t="s">
        <v>82</v>
      </c>
      <c r="AW1090" s="13" t="s">
        <v>34</v>
      </c>
      <c r="AX1090" s="13" t="s">
        <v>73</v>
      </c>
      <c r="AY1090" s="211" t="s">
        <v>191</v>
      </c>
    </row>
    <row r="1091" spans="1:65" s="13" customFormat="1" ht="11.25">
      <c r="B1091" s="201"/>
      <c r="C1091" s="202"/>
      <c r="D1091" s="194" t="s">
        <v>208</v>
      </c>
      <c r="E1091" s="203" t="s">
        <v>19</v>
      </c>
      <c r="F1091" s="204" t="s">
        <v>870</v>
      </c>
      <c r="G1091" s="202"/>
      <c r="H1091" s="205">
        <v>40.81</v>
      </c>
      <c r="I1091" s="206"/>
      <c r="J1091" s="202"/>
      <c r="K1091" s="202"/>
      <c r="L1091" s="207"/>
      <c r="M1091" s="208"/>
      <c r="N1091" s="209"/>
      <c r="O1091" s="209"/>
      <c r="P1091" s="209"/>
      <c r="Q1091" s="209"/>
      <c r="R1091" s="209"/>
      <c r="S1091" s="209"/>
      <c r="T1091" s="210"/>
      <c r="AT1091" s="211" t="s">
        <v>208</v>
      </c>
      <c r="AU1091" s="211" t="s">
        <v>82</v>
      </c>
      <c r="AV1091" s="13" t="s">
        <v>82</v>
      </c>
      <c r="AW1091" s="13" t="s">
        <v>34</v>
      </c>
      <c r="AX1091" s="13" t="s">
        <v>73</v>
      </c>
      <c r="AY1091" s="211" t="s">
        <v>191</v>
      </c>
    </row>
    <row r="1092" spans="1:65" s="13" customFormat="1" ht="11.25">
      <c r="B1092" s="201"/>
      <c r="C1092" s="202"/>
      <c r="D1092" s="194" t="s">
        <v>208</v>
      </c>
      <c r="E1092" s="203" t="s">
        <v>19</v>
      </c>
      <c r="F1092" s="204" t="s">
        <v>1409</v>
      </c>
      <c r="G1092" s="202"/>
      <c r="H1092" s="205">
        <v>587.74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208</v>
      </c>
      <c r="AU1092" s="211" t="s">
        <v>82</v>
      </c>
      <c r="AV1092" s="13" t="s">
        <v>82</v>
      </c>
      <c r="AW1092" s="13" t="s">
        <v>34</v>
      </c>
      <c r="AX1092" s="13" t="s">
        <v>73</v>
      </c>
      <c r="AY1092" s="211" t="s">
        <v>191</v>
      </c>
    </row>
    <row r="1093" spans="1:65" s="13" customFormat="1" ht="11.25">
      <c r="B1093" s="201"/>
      <c r="C1093" s="202"/>
      <c r="D1093" s="194" t="s">
        <v>208</v>
      </c>
      <c r="E1093" s="203" t="s">
        <v>19</v>
      </c>
      <c r="F1093" s="204" t="s">
        <v>808</v>
      </c>
      <c r="G1093" s="202"/>
      <c r="H1093" s="205">
        <v>79.209999999999994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208</v>
      </c>
      <c r="AU1093" s="211" t="s">
        <v>82</v>
      </c>
      <c r="AV1093" s="13" t="s">
        <v>82</v>
      </c>
      <c r="AW1093" s="13" t="s">
        <v>34</v>
      </c>
      <c r="AX1093" s="13" t="s">
        <v>73</v>
      </c>
      <c r="AY1093" s="211" t="s">
        <v>191</v>
      </c>
    </row>
    <row r="1094" spans="1:65" s="14" customFormat="1" ht="11.25">
      <c r="B1094" s="212"/>
      <c r="C1094" s="213"/>
      <c r="D1094" s="194" t="s">
        <v>208</v>
      </c>
      <c r="E1094" s="214" t="s">
        <v>19</v>
      </c>
      <c r="F1094" s="215" t="s">
        <v>238</v>
      </c>
      <c r="G1094" s="213"/>
      <c r="H1094" s="216">
        <v>1290.1560000000002</v>
      </c>
      <c r="I1094" s="217"/>
      <c r="J1094" s="213"/>
      <c r="K1094" s="213"/>
      <c r="L1094" s="218"/>
      <c r="M1094" s="219"/>
      <c r="N1094" s="220"/>
      <c r="O1094" s="220"/>
      <c r="P1094" s="220"/>
      <c r="Q1094" s="220"/>
      <c r="R1094" s="220"/>
      <c r="S1094" s="220"/>
      <c r="T1094" s="221"/>
      <c r="AT1094" s="222" t="s">
        <v>208</v>
      </c>
      <c r="AU1094" s="222" t="s">
        <v>82</v>
      </c>
      <c r="AV1094" s="14" t="s">
        <v>197</v>
      </c>
      <c r="AW1094" s="14" t="s">
        <v>34</v>
      </c>
      <c r="AX1094" s="14" t="s">
        <v>80</v>
      </c>
      <c r="AY1094" s="222" t="s">
        <v>191</v>
      </c>
    </row>
    <row r="1095" spans="1:65" s="2" customFormat="1" ht="16.5" customHeight="1">
      <c r="A1095" s="37"/>
      <c r="B1095" s="38"/>
      <c r="C1095" s="223" t="s">
        <v>1410</v>
      </c>
      <c r="D1095" s="223" t="s">
        <v>273</v>
      </c>
      <c r="E1095" s="224" t="s">
        <v>1411</v>
      </c>
      <c r="F1095" s="225" t="s">
        <v>1412</v>
      </c>
      <c r="G1095" s="226" t="s">
        <v>255</v>
      </c>
      <c r="H1095" s="227">
        <v>1.355</v>
      </c>
      <c r="I1095" s="228"/>
      <c r="J1095" s="229">
        <f>ROUND(I1095*H1095,2)</f>
        <v>0</v>
      </c>
      <c r="K1095" s="225" t="s">
        <v>203</v>
      </c>
      <c r="L1095" s="230"/>
      <c r="M1095" s="231" t="s">
        <v>19</v>
      </c>
      <c r="N1095" s="232" t="s">
        <v>44</v>
      </c>
      <c r="O1095" s="67"/>
      <c r="P1095" s="190">
        <f>O1095*H1095</f>
        <v>0</v>
      </c>
      <c r="Q1095" s="190">
        <v>1</v>
      </c>
      <c r="R1095" s="190">
        <f>Q1095*H1095</f>
        <v>1.355</v>
      </c>
      <c r="S1095" s="190">
        <v>0</v>
      </c>
      <c r="T1095" s="191">
        <f>S1095*H1095</f>
        <v>0</v>
      </c>
      <c r="U1095" s="37"/>
      <c r="V1095" s="37"/>
      <c r="W1095" s="37"/>
      <c r="X1095" s="37"/>
      <c r="Y1095" s="37"/>
      <c r="Z1095" s="37"/>
      <c r="AA1095" s="37"/>
      <c r="AB1095" s="37"/>
      <c r="AC1095" s="37"/>
      <c r="AD1095" s="37"/>
      <c r="AE1095" s="37"/>
      <c r="AR1095" s="192" t="s">
        <v>405</v>
      </c>
      <c r="AT1095" s="192" t="s">
        <v>273</v>
      </c>
      <c r="AU1095" s="192" t="s">
        <v>82</v>
      </c>
      <c r="AY1095" s="20" t="s">
        <v>191</v>
      </c>
      <c r="BE1095" s="193">
        <f>IF(N1095="základní",J1095,0)</f>
        <v>0</v>
      </c>
      <c r="BF1095" s="193">
        <f>IF(N1095="snížená",J1095,0)</f>
        <v>0</v>
      </c>
      <c r="BG1095" s="193">
        <f>IF(N1095="zákl. přenesená",J1095,0)</f>
        <v>0</v>
      </c>
      <c r="BH1095" s="193">
        <f>IF(N1095="sníž. přenesená",J1095,0)</f>
        <v>0</v>
      </c>
      <c r="BI1095" s="193">
        <f>IF(N1095="nulová",J1095,0)</f>
        <v>0</v>
      </c>
      <c r="BJ1095" s="20" t="s">
        <v>80</v>
      </c>
      <c r="BK1095" s="193">
        <f>ROUND(I1095*H1095,2)</f>
        <v>0</v>
      </c>
      <c r="BL1095" s="20" t="s">
        <v>292</v>
      </c>
      <c r="BM1095" s="192" t="s">
        <v>1413</v>
      </c>
    </row>
    <row r="1096" spans="1:65" s="2" customFormat="1" ht="11.25">
      <c r="A1096" s="37"/>
      <c r="B1096" s="38"/>
      <c r="C1096" s="39"/>
      <c r="D1096" s="194" t="s">
        <v>199</v>
      </c>
      <c r="E1096" s="39"/>
      <c r="F1096" s="195" t="s">
        <v>1412</v>
      </c>
      <c r="G1096" s="39"/>
      <c r="H1096" s="39"/>
      <c r="I1096" s="196"/>
      <c r="J1096" s="39"/>
      <c r="K1096" s="39"/>
      <c r="L1096" s="42"/>
      <c r="M1096" s="197"/>
      <c r="N1096" s="198"/>
      <c r="O1096" s="67"/>
      <c r="P1096" s="67"/>
      <c r="Q1096" s="67"/>
      <c r="R1096" s="67"/>
      <c r="S1096" s="67"/>
      <c r="T1096" s="68"/>
      <c r="U1096" s="37"/>
      <c r="V1096" s="37"/>
      <c r="W1096" s="37"/>
      <c r="X1096" s="37"/>
      <c r="Y1096" s="37"/>
      <c r="Z1096" s="37"/>
      <c r="AA1096" s="37"/>
      <c r="AB1096" s="37"/>
      <c r="AC1096" s="37"/>
      <c r="AD1096" s="37"/>
      <c r="AE1096" s="37"/>
      <c r="AT1096" s="20" t="s">
        <v>199</v>
      </c>
      <c r="AU1096" s="20" t="s">
        <v>82</v>
      </c>
    </row>
    <row r="1097" spans="1:65" s="13" customFormat="1" ht="11.25">
      <c r="B1097" s="201"/>
      <c r="C1097" s="202"/>
      <c r="D1097" s="194" t="s">
        <v>208</v>
      </c>
      <c r="E1097" s="203" t="s">
        <v>19</v>
      </c>
      <c r="F1097" s="204" t="s">
        <v>1414</v>
      </c>
      <c r="G1097" s="202"/>
      <c r="H1097" s="205">
        <v>1.355</v>
      </c>
      <c r="I1097" s="206"/>
      <c r="J1097" s="202"/>
      <c r="K1097" s="202"/>
      <c r="L1097" s="207"/>
      <c r="M1097" s="208"/>
      <c r="N1097" s="209"/>
      <c r="O1097" s="209"/>
      <c r="P1097" s="209"/>
      <c r="Q1097" s="209"/>
      <c r="R1097" s="209"/>
      <c r="S1097" s="209"/>
      <c r="T1097" s="210"/>
      <c r="AT1097" s="211" t="s">
        <v>208</v>
      </c>
      <c r="AU1097" s="211" t="s">
        <v>82</v>
      </c>
      <c r="AV1097" s="13" t="s">
        <v>82</v>
      </c>
      <c r="AW1097" s="13" t="s">
        <v>34</v>
      </c>
      <c r="AX1097" s="13" t="s">
        <v>80</v>
      </c>
      <c r="AY1097" s="211" t="s">
        <v>191</v>
      </c>
    </row>
    <row r="1098" spans="1:65" s="2" customFormat="1" ht="16.5" customHeight="1">
      <c r="A1098" s="37"/>
      <c r="B1098" s="38"/>
      <c r="C1098" s="181" t="s">
        <v>1415</v>
      </c>
      <c r="D1098" s="181" t="s">
        <v>193</v>
      </c>
      <c r="E1098" s="182" t="s">
        <v>1416</v>
      </c>
      <c r="F1098" s="183" t="s">
        <v>1417</v>
      </c>
      <c r="G1098" s="184" t="s">
        <v>282</v>
      </c>
      <c r="H1098" s="185">
        <v>102.387</v>
      </c>
      <c r="I1098" s="186"/>
      <c r="J1098" s="187">
        <f>ROUND(I1098*H1098,2)</f>
        <v>0</v>
      </c>
      <c r="K1098" s="183" t="s">
        <v>203</v>
      </c>
      <c r="L1098" s="42"/>
      <c r="M1098" s="188" t="s">
        <v>19</v>
      </c>
      <c r="N1098" s="189" t="s">
        <v>44</v>
      </c>
      <c r="O1098" s="67"/>
      <c r="P1098" s="190">
        <f>O1098*H1098</f>
        <v>0</v>
      </c>
      <c r="Q1098" s="190">
        <v>0</v>
      </c>
      <c r="R1098" s="190">
        <f>Q1098*H1098</f>
        <v>0</v>
      </c>
      <c r="S1098" s="190">
        <v>0</v>
      </c>
      <c r="T1098" s="191">
        <f>S1098*H1098</f>
        <v>0</v>
      </c>
      <c r="U1098" s="37"/>
      <c r="V1098" s="37"/>
      <c r="W1098" s="37"/>
      <c r="X1098" s="37"/>
      <c r="Y1098" s="37"/>
      <c r="Z1098" s="37"/>
      <c r="AA1098" s="37"/>
      <c r="AB1098" s="37"/>
      <c r="AC1098" s="37"/>
      <c r="AD1098" s="37"/>
      <c r="AE1098" s="37"/>
      <c r="AR1098" s="192" t="s">
        <v>292</v>
      </c>
      <c r="AT1098" s="192" t="s">
        <v>193</v>
      </c>
      <c r="AU1098" s="192" t="s">
        <v>82</v>
      </c>
      <c r="AY1098" s="20" t="s">
        <v>191</v>
      </c>
      <c r="BE1098" s="193">
        <f>IF(N1098="základní",J1098,0)</f>
        <v>0</v>
      </c>
      <c r="BF1098" s="193">
        <f>IF(N1098="snížená",J1098,0)</f>
        <v>0</v>
      </c>
      <c r="BG1098" s="193">
        <f>IF(N1098="zákl. přenesená",J1098,0)</f>
        <v>0</v>
      </c>
      <c r="BH1098" s="193">
        <f>IF(N1098="sníž. přenesená",J1098,0)</f>
        <v>0</v>
      </c>
      <c r="BI1098" s="193">
        <f>IF(N1098="nulová",J1098,0)</f>
        <v>0</v>
      </c>
      <c r="BJ1098" s="20" t="s">
        <v>80</v>
      </c>
      <c r="BK1098" s="193">
        <f>ROUND(I1098*H1098,2)</f>
        <v>0</v>
      </c>
      <c r="BL1098" s="20" t="s">
        <v>292</v>
      </c>
      <c r="BM1098" s="192" t="s">
        <v>1418</v>
      </c>
    </row>
    <row r="1099" spans="1:65" s="2" customFormat="1" ht="11.25">
      <c r="A1099" s="37"/>
      <c r="B1099" s="38"/>
      <c r="C1099" s="39"/>
      <c r="D1099" s="194" t="s">
        <v>199</v>
      </c>
      <c r="E1099" s="39"/>
      <c r="F1099" s="195" t="s">
        <v>1419</v>
      </c>
      <c r="G1099" s="39"/>
      <c r="H1099" s="39"/>
      <c r="I1099" s="196"/>
      <c r="J1099" s="39"/>
      <c r="K1099" s="39"/>
      <c r="L1099" s="42"/>
      <c r="M1099" s="197"/>
      <c r="N1099" s="198"/>
      <c r="O1099" s="67"/>
      <c r="P1099" s="67"/>
      <c r="Q1099" s="67"/>
      <c r="R1099" s="67"/>
      <c r="S1099" s="67"/>
      <c r="T1099" s="68"/>
      <c r="U1099" s="37"/>
      <c r="V1099" s="37"/>
      <c r="W1099" s="37"/>
      <c r="X1099" s="37"/>
      <c r="Y1099" s="37"/>
      <c r="Z1099" s="37"/>
      <c r="AA1099" s="37"/>
      <c r="AB1099" s="37"/>
      <c r="AC1099" s="37"/>
      <c r="AD1099" s="37"/>
      <c r="AE1099" s="37"/>
      <c r="AT1099" s="20" t="s">
        <v>199</v>
      </c>
      <c r="AU1099" s="20" t="s">
        <v>82</v>
      </c>
    </row>
    <row r="1100" spans="1:65" s="2" customFormat="1" ht="11.25">
      <c r="A1100" s="37"/>
      <c r="B1100" s="38"/>
      <c r="C1100" s="39"/>
      <c r="D1100" s="199" t="s">
        <v>206</v>
      </c>
      <c r="E1100" s="39"/>
      <c r="F1100" s="200" t="s">
        <v>1420</v>
      </c>
      <c r="G1100" s="39"/>
      <c r="H1100" s="39"/>
      <c r="I1100" s="196"/>
      <c r="J1100" s="39"/>
      <c r="K1100" s="39"/>
      <c r="L1100" s="42"/>
      <c r="M1100" s="197"/>
      <c r="N1100" s="198"/>
      <c r="O1100" s="67"/>
      <c r="P1100" s="67"/>
      <c r="Q1100" s="67"/>
      <c r="R1100" s="67"/>
      <c r="S1100" s="67"/>
      <c r="T1100" s="68"/>
      <c r="U1100" s="37"/>
      <c r="V1100" s="37"/>
      <c r="W1100" s="37"/>
      <c r="X1100" s="37"/>
      <c r="Y1100" s="37"/>
      <c r="Z1100" s="37"/>
      <c r="AA1100" s="37"/>
      <c r="AB1100" s="37"/>
      <c r="AC1100" s="37"/>
      <c r="AD1100" s="37"/>
      <c r="AE1100" s="37"/>
      <c r="AT1100" s="20" t="s">
        <v>206</v>
      </c>
      <c r="AU1100" s="20" t="s">
        <v>82</v>
      </c>
    </row>
    <row r="1101" spans="1:65" s="13" customFormat="1" ht="11.25">
      <c r="B1101" s="201"/>
      <c r="C1101" s="202"/>
      <c r="D1101" s="194" t="s">
        <v>208</v>
      </c>
      <c r="E1101" s="203" t="s">
        <v>19</v>
      </c>
      <c r="F1101" s="204" t="s">
        <v>1421</v>
      </c>
      <c r="G1101" s="202"/>
      <c r="H1101" s="205">
        <v>32.594000000000001</v>
      </c>
      <c r="I1101" s="206"/>
      <c r="J1101" s="202"/>
      <c r="K1101" s="202"/>
      <c r="L1101" s="207"/>
      <c r="M1101" s="208"/>
      <c r="N1101" s="209"/>
      <c r="O1101" s="209"/>
      <c r="P1101" s="209"/>
      <c r="Q1101" s="209"/>
      <c r="R1101" s="209"/>
      <c r="S1101" s="209"/>
      <c r="T1101" s="210"/>
      <c r="AT1101" s="211" t="s">
        <v>208</v>
      </c>
      <c r="AU1101" s="211" t="s">
        <v>82</v>
      </c>
      <c r="AV1101" s="13" t="s">
        <v>82</v>
      </c>
      <c r="AW1101" s="13" t="s">
        <v>34</v>
      </c>
      <c r="AX1101" s="13" t="s">
        <v>73</v>
      </c>
      <c r="AY1101" s="211" t="s">
        <v>191</v>
      </c>
    </row>
    <row r="1102" spans="1:65" s="13" customFormat="1" ht="11.25">
      <c r="B1102" s="201"/>
      <c r="C1102" s="202"/>
      <c r="D1102" s="194" t="s">
        <v>208</v>
      </c>
      <c r="E1102" s="203" t="s">
        <v>19</v>
      </c>
      <c r="F1102" s="204" t="s">
        <v>1422</v>
      </c>
      <c r="G1102" s="202"/>
      <c r="H1102" s="205">
        <v>6.6319999999999997</v>
      </c>
      <c r="I1102" s="206"/>
      <c r="J1102" s="202"/>
      <c r="K1102" s="202"/>
      <c r="L1102" s="207"/>
      <c r="M1102" s="208"/>
      <c r="N1102" s="209"/>
      <c r="O1102" s="209"/>
      <c r="P1102" s="209"/>
      <c r="Q1102" s="209"/>
      <c r="R1102" s="209"/>
      <c r="S1102" s="209"/>
      <c r="T1102" s="210"/>
      <c r="AT1102" s="211" t="s">
        <v>208</v>
      </c>
      <c r="AU1102" s="211" t="s">
        <v>82</v>
      </c>
      <c r="AV1102" s="13" t="s">
        <v>82</v>
      </c>
      <c r="AW1102" s="13" t="s">
        <v>34</v>
      </c>
      <c r="AX1102" s="13" t="s">
        <v>73</v>
      </c>
      <c r="AY1102" s="211" t="s">
        <v>191</v>
      </c>
    </row>
    <row r="1103" spans="1:65" s="13" customFormat="1" ht="11.25">
      <c r="B1103" s="201"/>
      <c r="C1103" s="202"/>
      <c r="D1103" s="194" t="s">
        <v>208</v>
      </c>
      <c r="E1103" s="203" t="s">
        <v>19</v>
      </c>
      <c r="F1103" s="204" t="s">
        <v>1423</v>
      </c>
      <c r="G1103" s="202"/>
      <c r="H1103" s="205">
        <v>2.61</v>
      </c>
      <c r="I1103" s="206"/>
      <c r="J1103" s="202"/>
      <c r="K1103" s="202"/>
      <c r="L1103" s="207"/>
      <c r="M1103" s="208"/>
      <c r="N1103" s="209"/>
      <c r="O1103" s="209"/>
      <c r="P1103" s="209"/>
      <c r="Q1103" s="209"/>
      <c r="R1103" s="209"/>
      <c r="S1103" s="209"/>
      <c r="T1103" s="210"/>
      <c r="AT1103" s="211" t="s">
        <v>208</v>
      </c>
      <c r="AU1103" s="211" t="s">
        <v>82</v>
      </c>
      <c r="AV1103" s="13" t="s">
        <v>82</v>
      </c>
      <c r="AW1103" s="13" t="s">
        <v>34</v>
      </c>
      <c r="AX1103" s="13" t="s">
        <v>73</v>
      </c>
      <c r="AY1103" s="211" t="s">
        <v>191</v>
      </c>
    </row>
    <row r="1104" spans="1:65" s="13" customFormat="1" ht="11.25">
      <c r="B1104" s="201"/>
      <c r="C1104" s="202"/>
      <c r="D1104" s="194" t="s">
        <v>208</v>
      </c>
      <c r="E1104" s="203" t="s">
        <v>19</v>
      </c>
      <c r="F1104" s="204" t="s">
        <v>1424</v>
      </c>
      <c r="G1104" s="202"/>
      <c r="H1104" s="205">
        <v>4.766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208</v>
      </c>
      <c r="AU1104" s="211" t="s">
        <v>82</v>
      </c>
      <c r="AV1104" s="13" t="s">
        <v>82</v>
      </c>
      <c r="AW1104" s="13" t="s">
        <v>34</v>
      </c>
      <c r="AX1104" s="13" t="s">
        <v>73</v>
      </c>
      <c r="AY1104" s="211" t="s">
        <v>191</v>
      </c>
    </row>
    <row r="1105" spans="1:65" s="13" customFormat="1" ht="11.25">
      <c r="B1105" s="201"/>
      <c r="C1105" s="202"/>
      <c r="D1105" s="194" t="s">
        <v>208</v>
      </c>
      <c r="E1105" s="203" t="s">
        <v>19</v>
      </c>
      <c r="F1105" s="204" t="s">
        <v>1425</v>
      </c>
      <c r="G1105" s="202"/>
      <c r="H1105" s="205">
        <v>2.7210000000000001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208</v>
      </c>
      <c r="AU1105" s="211" t="s">
        <v>82</v>
      </c>
      <c r="AV1105" s="13" t="s">
        <v>82</v>
      </c>
      <c r="AW1105" s="13" t="s">
        <v>34</v>
      </c>
      <c r="AX1105" s="13" t="s">
        <v>73</v>
      </c>
      <c r="AY1105" s="211" t="s">
        <v>191</v>
      </c>
    </row>
    <row r="1106" spans="1:65" s="13" customFormat="1" ht="11.25">
      <c r="B1106" s="201"/>
      <c r="C1106" s="202"/>
      <c r="D1106" s="194" t="s">
        <v>208</v>
      </c>
      <c r="E1106" s="203" t="s">
        <v>19</v>
      </c>
      <c r="F1106" s="204" t="s">
        <v>1426</v>
      </c>
      <c r="G1106" s="202"/>
      <c r="H1106" s="205">
        <v>7.3890000000000002</v>
      </c>
      <c r="I1106" s="206"/>
      <c r="J1106" s="202"/>
      <c r="K1106" s="202"/>
      <c r="L1106" s="207"/>
      <c r="M1106" s="208"/>
      <c r="N1106" s="209"/>
      <c r="O1106" s="209"/>
      <c r="P1106" s="209"/>
      <c r="Q1106" s="209"/>
      <c r="R1106" s="209"/>
      <c r="S1106" s="209"/>
      <c r="T1106" s="210"/>
      <c r="AT1106" s="211" t="s">
        <v>208</v>
      </c>
      <c r="AU1106" s="211" t="s">
        <v>82</v>
      </c>
      <c r="AV1106" s="13" t="s">
        <v>82</v>
      </c>
      <c r="AW1106" s="13" t="s">
        <v>34</v>
      </c>
      <c r="AX1106" s="13" t="s">
        <v>73</v>
      </c>
      <c r="AY1106" s="211" t="s">
        <v>191</v>
      </c>
    </row>
    <row r="1107" spans="1:65" s="13" customFormat="1" ht="11.25">
      <c r="B1107" s="201"/>
      <c r="C1107" s="202"/>
      <c r="D1107" s="194" t="s">
        <v>208</v>
      </c>
      <c r="E1107" s="203" t="s">
        <v>19</v>
      </c>
      <c r="F1107" s="204" t="s">
        <v>545</v>
      </c>
      <c r="G1107" s="202"/>
      <c r="H1107" s="205">
        <v>45.674999999999997</v>
      </c>
      <c r="I1107" s="206"/>
      <c r="J1107" s="202"/>
      <c r="K1107" s="202"/>
      <c r="L1107" s="207"/>
      <c r="M1107" s="208"/>
      <c r="N1107" s="209"/>
      <c r="O1107" s="209"/>
      <c r="P1107" s="209"/>
      <c r="Q1107" s="209"/>
      <c r="R1107" s="209"/>
      <c r="S1107" s="209"/>
      <c r="T1107" s="210"/>
      <c r="AT1107" s="211" t="s">
        <v>208</v>
      </c>
      <c r="AU1107" s="211" t="s">
        <v>82</v>
      </c>
      <c r="AV1107" s="13" t="s">
        <v>82</v>
      </c>
      <c r="AW1107" s="13" t="s">
        <v>34</v>
      </c>
      <c r="AX1107" s="13" t="s">
        <v>73</v>
      </c>
      <c r="AY1107" s="211" t="s">
        <v>191</v>
      </c>
    </row>
    <row r="1108" spans="1:65" s="14" customFormat="1" ht="11.25">
      <c r="B1108" s="212"/>
      <c r="C1108" s="213"/>
      <c r="D1108" s="194" t="s">
        <v>208</v>
      </c>
      <c r="E1108" s="214" t="s">
        <v>19</v>
      </c>
      <c r="F1108" s="215" t="s">
        <v>238</v>
      </c>
      <c r="G1108" s="213"/>
      <c r="H1108" s="216">
        <v>102.387</v>
      </c>
      <c r="I1108" s="217"/>
      <c r="J1108" s="213"/>
      <c r="K1108" s="213"/>
      <c r="L1108" s="218"/>
      <c r="M1108" s="219"/>
      <c r="N1108" s="220"/>
      <c r="O1108" s="220"/>
      <c r="P1108" s="220"/>
      <c r="Q1108" s="220"/>
      <c r="R1108" s="220"/>
      <c r="S1108" s="220"/>
      <c r="T1108" s="221"/>
      <c r="AT1108" s="222" t="s">
        <v>208</v>
      </c>
      <c r="AU1108" s="222" t="s">
        <v>82</v>
      </c>
      <c r="AV1108" s="14" t="s">
        <v>197</v>
      </c>
      <c r="AW1108" s="14" t="s">
        <v>34</v>
      </c>
      <c r="AX1108" s="14" t="s">
        <v>80</v>
      </c>
      <c r="AY1108" s="222" t="s">
        <v>191</v>
      </c>
    </row>
    <row r="1109" spans="1:65" s="2" customFormat="1" ht="16.5" customHeight="1">
      <c r="A1109" s="37"/>
      <c r="B1109" s="38"/>
      <c r="C1109" s="223" t="s">
        <v>1427</v>
      </c>
      <c r="D1109" s="223" t="s">
        <v>273</v>
      </c>
      <c r="E1109" s="224" t="s">
        <v>1411</v>
      </c>
      <c r="F1109" s="225" t="s">
        <v>1412</v>
      </c>
      <c r="G1109" s="226" t="s">
        <v>255</v>
      </c>
      <c r="H1109" s="227">
        <v>0.113</v>
      </c>
      <c r="I1109" s="228"/>
      <c r="J1109" s="229">
        <f>ROUND(I1109*H1109,2)</f>
        <v>0</v>
      </c>
      <c r="K1109" s="225" t="s">
        <v>203</v>
      </c>
      <c r="L1109" s="230"/>
      <c r="M1109" s="231" t="s">
        <v>19</v>
      </c>
      <c r="N1109" s="232" t="s">
        <v>44</v>
      </c>
      <c r="O1109" s="67"/>
      <c r="P1109" s="190">
        <f>O1109*H1109</f>
        <v>0</v>
      </c>
      <c r="Q1109" s="190">
        <v>1</v>
      </c>
      <c r="R1109" s="190">
        <f>Q1109*H1109</f>
        <v>0.113</v>
      </c>
      <c r="S1109" s="190">
        <v>0</v>
      </c>
      <c r="T1109" s="191">
        <f>S1109*H1109</f>
        <v>0</v>
      </c>
      <c r="U1109" s="37"/>
      <c r="V1109" s="37"/>
      <c r="W1109" s="37"/>
      <c r="X1109" s="37"/>
      <c r="Y1109" s="37"/>
      <c r="Z1109" s="37"/>
      <c r="AA1109" s="37"/>
      <c r="AB1109" s="37"/>
      <c r="AC1109" s="37"/>
      <c r="AD1109" s="37"/>
      <c r="AE1109" s="37"/>
      <c r="AR1109" s="192" t="s">
        <v>405</v>
      </c>
      <c r="AT1109" s="192" t="s">
        <v>273</v>
      </c>
      <c r="AU1109" s="192" t="s">
        <v>82</v>
      </c>
      <c r="AY1109" s="20" t="s">
        <v>191</v>
      </c>
      <c r="BE1109" s="193">
        <f>IF(N1109="základní",J1109,0)</f>
        <v>0</v>
      </c>
      <c r="BF1109" s="193">
        <f>IF(N1109="snížená",J1109,0)</f>
        <v>0</v>
      </c>
      <c r="BG1109" s="193">
        <f>IF(N1109="zákl. přenesená",J1109,0)</f>
        <v>0</v>
      </c>
      <c r="BH1109" s="193">
        <f>IF(N1109="sníž. přenesená",J1109,0)</f>
        <v>0</v>
      </c>
      <c r="BI1109" s="193">
        <f>IF(N1109="nulová",J1109,0)</f>
        <v>0</v>
      </c>
      <c r="BJ1109" s="20" t="s">
        <v>80</v>
      </c>
      <c r="BK1109" s="193">
        <f>ROUND(I1109*H1109,2)</f>
        <v>0</v>
      </c>
      <c r="BL1109" s="20" t="s">
        <v>292</v>
      </c>
      <c r="BM1109" s="192" t="s">
        <v>1428</v>
      </c>
    </row>
    <row r="1110" spans="1:65" s="2" customFormat="1" ht="11.25">
      <c r="A1110" s="37"/>
      <c r="B1110" s="38"/>
      <c r="C1110" s="39"/>
      <c r="D1110" s="194" t="s">
        <v>199</v>
      </c>
      <c r="E1110" s="39"/>
      <c r="F1110" s="195" t="s">
        <v>1412</v>
      </c>
      <c r="G1110" s="39"/>
      <c r="H1110" s="39"/>
      <c r="I1110" s="196"/>
      <c r="J1110" s="39"/>
      <c r="K1110" s="39"/>
      <c r="L1110" s="42"/>
      <c r="M1110" s="197"/>
      <c r="N1110" s="198"/>
      <c r="O1110" s="67"/>
      <c r="P1110" s="67"/>
      <c r="Q1110" s="67"/>
      <c r="R1110" s="67"/>
      <c r="S1110" s="67"/>
      <c r="T1110" s="68"/>
      <c r="U1110" s="37"/>
      <c r="V1110" s="37"/>
      <c r="W1110" s="37"/>
      <c r="X1110" s="37"/>
      <c r="Y1110" s="37"/>
      <c r="Z1110" s="37"/>
      <c r="AA1110" s="37"/>
      <c r="AB1110" s="37"/>
      <c r="AC1110" s="37"/>
      <c r="AD1110" s="37"/>
      <c r="AE1110" s="37"/>
      <c r="AT1110" s="20" t="s">
        <v>199</v>
      </c>
      <c r="AU1110" s="20" t="s">
        <v>82</v>
      </c>
    </row>
    <row r="1111" spans="1:65" s="13" customFormat="1" ht="11.25">
      <c r="B1111" s="201"/>
      <c r="C1111" s="202"/>
      <c r="D1111" s="194" t="s">
        <v>208</v>
      </c>
      <c r="E1111" s="203" t="s">
        <v>19</v>
      </c>
      <c r="F1111" s="204" t="s">
        <v>1429</v>
      </c>
      <c r="G1111" s="202"/>
      <c r="H1111" s="205">
        <v>0.113</v>
      </c>
      <c r="I1111" s="206"/>
      <c r="J1111" s="202"/>
      <c r="K1111" s="202"/>
      <c r="L1111" s="207"/>
      <c r="M1111" s="208"/>
      <c r="N1111" s="209"/>
      <c r="O1111" s="209"/>
      <c r="P1111" s="209"/>
      <c r="Q1111" s="209"/>
      <c r="R1111" s="209"/>
      <c r="S1111" s="209"/>
      <c r="T1111" s="210"/>
      <c r="AT1111" s="211" t="s">
        <v>208</v>
      </c>
      <c r="AU1111" s="211" t="s">
        <v>82</v>
      </c>
      <c r="AV1111" s="13" t="s">
        <v>82</v>
      </c>
      <c r="AW1111" s="13" t="s">
        <v>34</v>
      </c>
      <c r="AX1111" s="13" t="s">
        <v>80</v>
      </c>
      <c r="AY1111" s="211" t="s">
        <v>191</v>
      </c>
    </row>
    <row r="1112" spans="1:65" s="2" customFormat="1" ht="16.5" customHeight="1">
      <c r="A1112" s="37"/>
      <c r="B1112" s="38"/>
      <c r="C1112" s="181" t="s">
        <v>1430</v>
      </c>
      <c r="D1112" s="181" t="s">
        <v>193</v>
      </c>
      <c r="E1112" s="182" t="s">
        <v>1431</v>
      </c>
      <c r="F1112" s="183" t="s">
        <v>1432</v>
      </c>
      <c r="G1112" s="184" t="s">
        <v>282</v>
      </c>
      <c r="H1112" s="185">
        <v>1290.1559999999999</v>
      </c>
      <c r="I1112" s="186"/>
      <c r="J1112" s="187">
        <f>ROUND(I1112*H1112,2)</f>
        <v>0</v>
      </c>
      <c r="K1112" s="183" t="s">
        <v>203</v>
      </c>
      <c r="L1112" s="42"/>
      <c r="M1112" s="188" t="s">
        <v>19</v>
      </c>
      <c r="N1112" s="189" t="s">
        <v>44</v>
      </c>
      <c r="O1112" s="67"/>
      <c r="P1112" s="190">
        <f>O1112*H1112</f>
        <v>0</v>
      </c>
      <c r="Q1112" s="190">
        <v>4.0000000000000002E-4</v>
      </c>
      <c r="R1112" s="190">
        <f>Q1112*H1112</f>
        <v>0.51606240000000003</v>
      </c>
      <c r="S1112" s="190">
        <v>0</v>
      </c>
      <c r="T1112" s="191">
        <f>S1112*H1112</f>
        <v>0</v>
      </c>
      <c r="U1112" s="37"/>
      <c r="V1112" s="37"/>
      <c r="W1112" s="37"/>
      <c r="X1112" s="37"/>
      <c r="Y1112" s="37"/>
      <c r="Z1112" s="37"/>
      <c r="AA1112" s="37"/>
      <c r="AB1112" s="37"/>
      <c r="AC1112" s="37"/>
      <c r="AD1112" s="37"/>
      <c r="AE1112" s="37"/>
      <c r="AR1112" s="192" t="s">
        <v>292</v>
      </c>
      <c r="AT1112" s="192" t="s">
        <v>193</v>
      </c>
      <c r="AU1112" s="192" t="s">
        <v>82</v>
      </c>
      <c r="AY1112" s="20" t="s">
        <v>191</v>
      </c>
      <c r="BE1112" s="193">
        <f>IF(N1112="základní",J1112,0)</f>
        <v>0</v>
      </c>
      <c r="BF1112" s="193">
        <f>IF(N1112="snížená",J1112,0)</f>
        <v>0</v>
      </c>
      <c r="BG1112" s="193">
        <f>IF(N1112="zákl. přenesená",J1112,0)</f>
        <v>0</v>
      </c>
      <c r="BH1112" s="193">
        <f>IF(N1112="sníž. přenesená",J1112,0)</f>
        <v>0</v>
      </c>
      <c r="BI1112" s="193">
        <f>IF(N1112="nulová",J1112,0)</f>
        <v>0</v>
      </c>
      <c r="BJ1112" s="20" t="s">
        <v>80</v>
      </c>
      <c r="BK1112" s="193">
        <f>ROUND(I1112*H1112,2)</f>
        <v>0</v>
      </c>
      <c r="BL1112" s="20" t="s">
        <v>292</v>
      </c>
      <c r="BM1112" s="192" t="s">
        <v>1433</v>
      </c>
    </row>
    <row r="1113" spans="1:65" s="2" customFormat="1" ht="11.25">
      <c r="A1113" s="37"/>
      <c r="B1113" s="38"/>
      <c r="C1113" s="39"/>
      <c r="D1113" s="194" t="s">
        <v>199</v>
      </c>
      <c r="E1113" s="39"/>
      <c r="F1113" s="195" t="s">
        <v>1434</v>
      </c>
      <c r="G1113" s="39"/>
      <c r="H1113" s="39"/>
      <c r="I1113" s="196"/>
      <c r="J1113" s="39"/>
      <c r="K1113" s="39"/>
      <c r="L1113" s="42"/>
      <c r="M1113" s="197"/>
      <c r="N1113" s="198"/>
      <c r="O1113" s="67"/>
      <c r="P1113" s="67"/>
      <c r="Q1113" s="67"/>
      <c r="R1113" s="67"/>
      <c r="S1113" s="67"/>
      <c r="T1113" s="68"/>
      <c r="U1113" s="37"/>
      <c r="V1113" s="37"/>
      <c r="W1113" s="37"/>
      <c r="X1113" s="37"/>
      <c r="Y1113" s="37"/>
      <c r="Z1113" s="37"/>
      <c r="AA1113" s="37"/>
      <c r="AB1113" s="37"/>
      <c r="AC1113" s="37"/>
      <c r="AD1113" s="37"/>
      <c r="AE1113" s="37"/>
      <c r="AT1113" s="20" t="s">
        <v>199</v>
      </c>
      <c r="AU1113" s="20" t="s">
        <v>82</v>
      </c>
    </row>
    <row r="1114" spans="1:65" s="2" customFormat="1" ht="11.25">
      <c r="A1114" s="37"/>
      <c r="B1114" s="38"/>
      <c r="C1114" s="39"/>
      <c r="D1114" s="199" t="s">
        <v>206</v>
      </c>
      <c r="E1114" s="39"/>
      <c r="F1114" s="200" t="s">
        <v>1435</v>
      </c>
      <c r="G1114" s="39"/>
      <c r="H1114" s="39"/>
      <c r="I1114" s="196"/>
      <c r="J1114" s="39"/>
      <c r="K1114" s="39"/>
      <c r="L1114" s="42"/>
      <c r="M1114" s="197"/>
      <c r="N1114" s="198"/>
      <c r="O1114" s="67"/>
      <c r="P1114" s="67"/>
      <c r="Q1114" s="67"/>
      <c r="R1114" s="67"/>
      <c r="S1114" s="67"/>
      <c r="T1114" s="68"/>
      <c r="U1114" s="37"/>
      <c r="V1114" s="37"/>
      <c r="W1114" s="37"/>
      <c r="X1114" s="37"/>
      <c r="Y1114" s="37"/>
      <c r="Z1114" s="37"/>
      <c r="AA1114" s="37"/>
      <c r="AB1114" s="37"/>
      <c r="AC1114" s="37"/>
      <c r="AD1114" s="37"/>
      <c r="AE1114" s="37"/>
      <c r="AT1114" s="20" t="s">
        <v>206</v>
      </c>
      <c r="AU1114" s="20" t="s">
        <v>82</v>
      </c>
    </row>
    <row r="1115" spans="1:65" s="13" customFormat="1" ht="11.25">
      <c r="B1115" s="201"/>
      <c r="C1115" s="202"/>
      <c r="D1115" s="194" t="s">
        <v>208</v>
      </c>
      <c r="E1115" s="203" t="s">
        <v>19</v>
      </c>
      <c r="F1115" s="204" t="s">
        <v>806</v>
      </c>
      <c r="G1115" s="202"/>
      <c r="H1115" s="205">
        <v>181.6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208</v>
      </c>
      <c r="AU1115" s="211" t="s">
        <v>82</v>
      </c>
      <c r="AV1115" s="13" t="s">
        <v>82</v>
      </c>
      <c r="AW1115" s="13" t="s">
        <v>34</v>
      </c>
      <c r="AX1115" s="13" t="s">
        <v>73</v>
      </c>
      <c r="AY1115" s="211" t="s">
        <v>191</v>
      </c>
    </row>
    <row r="1116" spans="1:65" s="13" customFormat="1" ht="11.25">
      <c r="B1116" s="201"/>
      <c r="C1116" s="202"/>
      <c r="D1116" s="194" t="s">
        <v>208</v>
      </c>
      <c r="E1116" s="203" t="s">
        <v>19</v>
      </c>
      <c r="F1116" s="204" t="s">
        <v>1296</v>
      </c>
      <c r="G1116" s="202"/>
      <c r="H1116" s="205">
        <v>56.88</v>
      </c>
      <c r="I1116" s="206"/>
      <c r="J1116" s="202"/>
      <c r="K1116" s="202"/>
      <c r="L1116" s="207"/>
      <c r="M1116" s="208"/>
      <c r="N1116" s="209"/>
      <c r="O1116" s="209"/>
      <c r="P1116" s="209"/>
      <c r="Q1116" s="209"/>
      <c r="R1116" s="209"/>
      <c r="S1116" s="209"/>
      <c r="T1116" s="210"/>
      <c r="AT1116" s="211" t="s">
        <v>208</v>
      </c>
      <c r="AU1116" s="211" t="s">
        <v>82</v>
      </c>
      <c r="AV1116" s="13" t="s">
        <v>82</v>
      </c>
      <c r="AW1116" s="13" t="s">
        <v>34</v>
      </c>
      <c r="AX1116" s="13" t="s">
        <v>73</v>
      </c>
      <c r="AY1116" s="211" t="s">
        <v>191</v>
      </c>
    </row>
    <row r="1117" spans="1:65" s="13" customFormat="1" ht="11.25">
      <c r="B1117" s="201"/>
      <c r="C1117" s="202"/>
      <c r="D1117" s="194" t="s">
        <v>208</v>
      </c>
      <c r="E1117" s="203" t="s">
        <v>19</v>
      </c>
      <c r="F1117" s="204" t="s">
        <v>1297</v>
      </c>
      <c r="G1117" s="202"/>
      <c r="H1117" s="205">
        <v>26.24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208</v>
      </c>
      <c r="AU1117" s="211" t="s">
        <v>82</v>
      </c>
      <c r="AV1117" s="13" t="s">
        <v>82</v>
      </c>
      <c r="AW1117" s="13" t="s">
        <v>34</v>
      </c>
      <c r="AX1117" s="13" t="s">
        <v>73</v>
      </c>
      <c r="AY1117" s="211" t="s">
        <v>191</v>
      </c>
    </row>
    <row r="1118" spans="1:65" s="13" customFormat="1" ht="11.25">
      <c r="B1118" s="201"/>
      <c r="C1118" s="202"/>
      <c r="D1118" s="194" t="s">
        <v>208</v>
      </c>
      <c r="E1118" s="203" t="s">
        <v>19</v>
      </c>
      <c r="F1118" s="204" t="s">
        <v>1299</v>
      </c>
      <c r="G1118" s="202"/>
      <c r="H1118" s="205">
        <v>59.36</v>
      </c>
      <c r="I1118" s="206"/>
      <c r="J1118" s="202"/>
      <c r="K1118" s="202"/>
      <c r="L1118" s="207"/>
      <c r="M1118" s="208"/>
      <c r="N1118" s="209"/>
      <c r="O1118" s="209"/>
      <c r="P1118" s="209"/>
      <c r="Q1118" s="209"/>
      <c r="R1118" s="209"/>
      <c r="S1118" s="209"/>
      <c r="T1118" s="210"/>
      <c r="AT1118" s="211" t="s">
        <v>208</v>
      </c>
      <c r="AU1118" s="211" t="s">
        <v>82</v>
      </c>
      <c r="AV1118" s="13" t="s">
        <v>82</v>
      </c>
      <c r="AW1118" s="13" t="s">
        <v>34</v>
      </c>
      <c r="AX1118" s="13" t="s">
        <v>73</v>
      </c>
      <c r="AY1118" s="211" t="s">
        <v>191</v>
      </c>
    </row>
    <row r="1119" spans="1:65" s="13" customFormat="1" ht="11.25">
      <c r="B1119" s="201"/>
      <c r="C1119" s="202"/>
      <c r="D1119" s="194" t="s">
        <v>208</v>
      </c>
      <c r="E1119" s="203" t="s">
        <v>19</v>
      </c>
      <c r="F1119" s="204" t="s">
        <v>780</v>
      </c>
      <c r="G1119" s="202"/>
      <c r="H1119" s="205">
        <v>9.91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208</v>
      </c>
      <c r="AU1119" s="211" t="s">
        <v>82</v>
      </c>
      <c r="AV1119" s="13" t="s">
        <v>82</v>
      </c>
      <c r="AW1119" s="13" t="s">
        <v>34</v>
      </c>
      <c r="AX1119" s="13" t="s">
        <v>73</v>
      </c>
      <c r="AY1119" s="211" t="s">
        <v>191</v>
      </c>
    </row>
    <row r="1120" spans="1:65" s="15" customFormat="1" ht="11.25">
      <c r="B1120" s="233"/>
      <c r="C1120" s="234"/>
      <c r="D1120" s="194" t="s">
        <v>208</v>
      </c>
      <c r="E1120" s="235" t="s">
        <v>19</v>
      </c>
      <c r="F1120" s="236" t="s">
        <v>570</v>
      </c>
      <c r="G1120" s="234"/>
      <c r="H1120" s="235" t="s">
        <v>19</v>
      </c>
      <c r="I1120" s="237"/>
      <c r="J1120" s="234"/>
      <c r="K1120" s="234"/>
      <c r="L1120" s="238"/>
      <c r="M1120" s="239"/>
      <c r="N1120" s="240"/>
      <c r="O1120" s="240"/>
      <c r="P1120" s="240"/>
      <c r="Q1120" s="240"/>
      <c r="R1120" s="240"/>
      <c r="S1120" s="240"/>
      <c r="T1120" s="241"/>
      <c r="AT1120" s="242" t="s">
        <v>208</v>
      </c>
      <c r="AU1120" s="242" t="s">
        <v>82</v>
      </c>
      <c r="AV1120" s="15" t="s">
        <v>80</v>
      </c>
      <c r="AW1120" s="15" t="s">
        <v>34</v>
      </c>
      <c r="AX1120" s="15" t="s">
        <v>73</v>
      </c>
      <c r="AY1120" s="242" t="s">
        <v>191</v>
      </c>
    </row>
    <row r="1121" spans="1:65" s="13" customFormat="1" ht="11.25">
      <c r="B1121" s="201"/>
      <c r="C1121" s="202"/>
      <c r="D1121" s="194" t="s">
        <v>208</v>
      </c>
      <c r="E1121" s="203" t="s">
        <v>19</v>
      </c>
      <c r="F1121" s="204" t="s">
        <v>783</v>
      </c>
      <c r="G1121" s="202"/>
      <c r="H1121" s="205">
        <v>28.61</v>
      </c>
      <c r="I1121" s="206"/>
      <c r="J1121" s="202"/>
      <c r="K1121" s="202"/>
      <c r="L1121" s="207"/>
      <c r="M1121" s="208"/>
      <c r="N1121" s="209"/>
      <c r="O1121" s="209"/>
      <c r="P1121" s="209"/>
      <c r="Q1121" s="209"/>
      <c r="R1121" s="209"/>
      <c r="S1121" s="209"/>
      <c r="T1121" s="210"/>
      <c r="AT1121" s="211" t="s">
        <v>208</v>
      </c>
      <c r="AU1121" s="211" t="s">
        <v>82</v>
      </c>
      <c r="AV1121" s="13" t="s">
        <v>82</v>
      </c>
      <c r="AW1121" s="13" t="s">
        <v>34</v>
      </c>
      <c r="AX1121" s="13" t="s">
        <v>73</v>
      </c>
      <c r="AY1121" s="211" t="s">
        <v>191</v>
      </c>
    </row>
    <row r="1122" spans="1:65" s="13" customFormat="1" ht="11.25">
      <c r="B1122" s="201"/>
      <c r="C1122" s="202"/>
      <c r="D1122" s="194" t="s">
        <v>208</v>
      </c>
      <c r="E1122" s="203" t="s">
        <v>19</v>
      </c>
      <c r="F1122" s="204" t="s">
        <v>868</v>
      </c>
      <c r="G1122" s="202"/>
      <c r="H1122" s="205">
        <v>27.405999999999999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208</v>
      </c>
      <c r="AU1122" s="211" t="s">
        <v>82</v>
      </c>
      <c r="AV1122" s="13" t="s">
        <v>82</v>
      </c>
      <c r="AW1122" s="13" t="s">
        <v>34</v>
      </c>
      <c r="AX1122" s="13" t="s">
        <v>73</v>
      </c>
      <c r="AY1122" s="211" t="s">
        <v>191</v>
      </c>
    </row>
    <row r="1123" spans="1:65" s="13" customFormat="1" ht="11.25">
      <c r="B1123" s="201"/>
      <c r="C1123" s="202"/>
      <c r="D1123" s="194" t="s">
        <v>208</v>
      </c>
      <c r="E1123" s="203" t="s">
        <v>19</v>
      </c>
      <c r="F1123" s="204" t="s">
        <v>784</v>
      </c>
      <c r="G1123" s="202"/>
      <c r="H1123" s="205">
        <v>89.4</v>
      </c>
      <c r="I1123" s="206"/>
      <c r="J1123" s="202"/>
      <c r="K1123" s="202"/>
      <c r="L1123" s="207"/>
      <c r="M1123" s="208"/>
      <c r="N1123" s="209"/>
      <c r="O1123" s="209"/>
      <c r="P1123" s="209"/>
      <c r="Q1123" s="209"/>
      <c r="R1123" s="209"/>
      <c r="S1123" s="209"/>
      <c r="T1123" s="210"/>
      <c r="AT1123" s="211" t="s">
        <v>208</v>
      </c>
      <c r="AU1123" s="211" t="s">
        <v>82</v>
      </c>
      <c r="AV1123" s="13" t="s">
        <v>82</v>
      </c>
      <c r="AW1123" s="13" t="s">
        <v>34</v>
      </c>
      <c r="AX1123" s="13" t="s">
        <v>73</v>
      </c>
      <c r="AY1123" s="211" t="s">
        <v>191</v>
      </c>
    </row>
    <row r="1124" spans="1:65" s="13" customFormat="1" ht="11.25">
      <c r="B1124" s="201"/>
      <c r="C1124" s="202"/>
      <c r="D1124" s="194" t="s">
        <v>208</v>
      </c>
      <c r="E1124" s="203" t="s">
        <v>19</v>
      </c>
      <c r="F1124" s="204" t="s">
        <v>869</v>
      </c>
      <c r="G1124" s="202"/>
      <c r="H1124" s="205">
        <v>102.99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208</v>
      </c>
      <c r="AU1124" s="211" t="s">
        <v>82</v>
      </c>
      <c r="AV1124" s="13" t="s">
        <v>82</v>
      </c>
      <c r="AW1124" s="13" t="s">
        <v>34</v>
      </c>
      <c r="AX1124" s="13" t="s">
        <v>73</v>
      </c>
      <c r="AY1124" s="211" t="s">
        <v>191</v>
      </c>
    </row>
    <row r="1125" spans="1:65" s="13" customFormat="1" ht="11.25">
      <c r="B1125" s="201"/>
      <c r="C1125" s="202"/>
      <c r="D1125" s="194" t="s">
        <v>208</v>
      </c>
      <c r="E1125" s="203" t="s">
        <v>19</v>
      </c>
      <c r="F1125" s="204" t="s">
        <v>870</v>
      </c>
      <c r="G1125" s="202"/>
      <c r="H1125" s="205">
        <v>40.81</v>
      </c>
      <c r="I1125" s="206"/>
      <c r="J1125" s="202"/>
      <c r="K1125" s="202"/>
      <c r="L1125" s="207"/>
      <c r="M1125" s="208"/>
      <c r="N1125" s="209"/>
      <c r="O1125" s="209"/>
      <c r="P1125" s="209"/>
      <c r="Q1125" s="209"/>
      <c r="R1125" s="209"/>
      <c r="S1125" s="209"/>
      <c r="T1125" s="210"/>
      <c r="AT1125" s="211" t="s">
        <v>208</v>
      </c>
      <c r="AU1125" s="211" t="s">
        <v>82</v>
      </c>
      <c r="AV1125" s="13" t="s">
        <v>82</v>
      </c>
      <c r="AW1125" s="13" t="s">
        <v>34</v>
      </c>
      <c r="AX1125" s="13" t="s">
        <v>73</v>
      </c>
      <c r="AY1125" s="211" t="s">
        <v>191</v>
      </c>
    </row>
    <row r="1126" spans="1:65" s="13" customFormat="1" ht="11.25">
      <c r="B1126" s="201"/>
      <c r="C1126" s="202"/>
      <c r="D1126" s="194" t="s">
        <v>208</v>
      </c>
      <c r="E1126" s="203" t="s">
        <v>19</v>
      </c>
      <c r="F1126" s="204" t="s">
        <v>1409</v>
      </c>
      <c r="G1126" s="202"/>
      <c r="H1126" s="205">
        <v>587.74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208</v>
      </c>
      <c r="AU1126" s="211" t="s">
        <v>82</v>
      </c>
      <c r="AV1126" s="13" t="s">
        <v>82</v>
      </c>
      <c r="AW1126" s="13" t="s">
        <v>34</v>
      </c>
      <c r="AX1126" s="13" t="s">
        <v>73</v>
      </c>
      <c r="AY1126" s="211" t="s">
        <v>191</v>
      </c>
    </row>
    <row r="1127" spans="1:65" s="13" customFormat="1" ht="11.25">
      <c r="B1127" s="201"/>
      <c r="C1127" s="202"/>
      <c r="D1127" s="194" t="s">
        <v>208</v>
      </c>
      <c r="E1127" s="203" t="s">
        <v>19</v>
      </c>
      <c r="F1127" s="204" t="s">
        <v>808</v>
      </c>
      <c r="G1127" s="202"/>
      <c r="H1127" s="205">
        <v>79.209999999999994</v>
      </c>
      <c r="I1127" s="206"/>
      <c r="J1127" s="202"/>
      <c r="K1127" s="202"/>
      <c r="L1127" s="207"/>
      <c r="M1127" s="208"/>
      <c r="N1127" s="209"/>
      <c r="O1127" s="209"/>
      <c r="P1127" s="209"/>
      <c r="Q1127" s="209"/>
      <c r="R1127" s="209"/>
      <c r="S1127" s="209"/>
      <c r="T1127" s="210"/>
      <c r="AT1127" s="211" t="s">
        <v>208</v>
      </c>
      <c r="AU1127" s="211" t="s">
        <v>82</v>
      </c>
      <c r="AV1127" s="13" t="s">
        <v>82</v>
      </c>
      <c r="AW1127" s="13" t="s">
        <v>34</v>
      </c>
      <c r="AX1127" s="13" t="s">
        <v>73</v>
      </c>
      <c r="AY1127" s="211" t="s">
        <v>191</v>
      </c>
    </row>
    <row r="1128" spans="1:65" s="14" customFormat="1" ht="11.25">
      <c r="B1128" s="212"/>
      <c r="C1128" s="213"/>
      <c r="D1128" s="194" t="s">
        <v>208</v>
      </c>
      <c r="E1128" s="214" t="s">
        <v>19</v>
      </c>
      <c r="F1128" s="215" t="s">
        <v>238</v>
      </c>
      <c r="G1128" s="213"/>
      <c r="H1128" s="216">
        <v>1290.1560000000002</v>
      </c>
      <c r="I1128" s="217"/>
      <c r="J1128" s="213"/>
      <c r="K1128" s="213"/>
      <c r="L1128" s="218"/>
      <c r="M1128" s="219"/>
      <c r="N1128" s="220"/>
      <c r="O1128" s="220"/>
      <c r="P1128" s="220"/>
      <c r="Q1128" s="220"/>
      <c r="R1128" s="220"/>
      <c r="S1128" s="220"/>
      <c r="T1128" s="221"/>
      <c r="AT1128" s="222" t="s">
        <v>208</v>
      </c>
      <c r="AU1128" s="222" t="s">
        <v>82</v>
      </c>
      <c r="AV1128" s="14" t="s">
        <v>197</v>
      </c>
      <c r="AW1128" s="14" t="s">
        <v>34</v>
      </c>
      <c r="AX1128" s="14" t="s">
        <v>80</v>
      </c>
      <c r="AY1128" s="222" t="s">
        <v>191</v>
      </c>
    </row>
    <row r="1129" spans="1:65" s="2" customFormat="1" ht="24.2" customHeight="1">
      <c r="A1129" s="37"/>
      <c r="B1129" s="38"/>
      <c r="C1129" s="223" t="s">
        <v>1436</v>
      </c>
      <c r="D1129" s="223" t="s">
        <v>273</v>
      </c>
      <c r="E1129" s="224" t="s">
        <v>1437</v>
      </c>
      <c r="F1129" s="225" t="s">
        <v>1438</v>
      </c>
      <c r="G1129" s="226" t="s">
        <v>282</v>
      </c>
      <c r="H1129" s="227">
        <v>1503.6769999999999</v>
      </c>
      <c r="I1129" s="228"/>
      <c r="J1129" s="229">
        <f>ROUND(I1129*H1129,2)</f>
        <v>0</v>
      </c>
      <c r="K1129" s="225" t="s">
        <v>203</v>
      </c>
      <c r="L1129" s="230"/>
      <c r="M1129" s="231" t="s">
        <v>19</v>
      </c>
      <c r="N1129" s="232" t="s">
        <v>44</v>
      </c>
      <c r="O1129" s="67"/>
      <c r="P1129" s="190">
        <f>O1129*H1129</f>
        <v>0</v>
      </c>
      <c r="Q1129" s="190">
        <v>5.4000000000000003E-3</v>
      </c>
      <c r="R1129" s="190">
        <f>Q1129*H1129</f>
        <v>8.1198557999999998</v>
      </c>
      <c r="S1129" s="190">
        <v>0</v>
      </c>
      <c r="T1129" s="191">
        <f>S1129*H1129</f>
        <v>0</v>
      </c>
      <c r="U1129" s="37"/>
      <c r="V1129" s="37"/>
      <c r="W1129" s="37"/>
      <c r="X1129" s="37"/>
      <c r="Y1129" s="37"/>
      <c r="Z1129" s="37"/>
      <c r="AA1129" s="37"/>
      <c r="AB1129" s="37"/>
      <c r="AC1129" s="37"/>
      <c r="AD1129" s="37"/>
      <c r="AE1129" s="37"/>
      <c r="AR1129" s="192" t="s">
        <v>405</v>
      </c>
      <c r="AT1129" s="192" t="s">
        <v>273</v>
      </c>
      <c r="AU1129" s="192" t="s">
        <v>82</v>
      </c>
      <c r="AY1129" s="20" t="s">
        <v>191</v>
      </c>
      <c r="BE1129" s="193">
        <f>IF(N1129="základní",J1129,0)</f>
        <v>0</v>
      </c>
      <c r="BF1129" s="193">
        <f>IF(N1129="snížená",J1129,0)</f>
        <v>0</v>
      </c>
      <c r="BG1129" s="193">
        <f>IF(N1129="zákl. přenesená",J1129,0)</f>
        <v>0</v>
      </c>
      <c r="BH1129" s="193">
        <f>IF(N1129="sníž. přenesená",J1129,0)</f>
        <v>0</v>
      </c>
      <c r="BI1129" s="193">
        <f>IF(N1129="nulová",J1129,0)</f>
        <v>0</v>
      </c>
      <c r="BJ1129" s="20" t="s">
        <v>80</v>
      </c>
      <c r="BK1129" s="193">
        <f>ROUND(I1129*H1129,2)</f>
        <v>0</v>
      </c>
      <c r="BL1129" s="20" t="s">
        <v>292</v>
      </c>
      <c r="BM1129" s="192" t="s">
        <v>1439</v>
      </c>
    </row>
    <row r="1130" spans="1:65" s="2" customFormat="1" ht="19.5">
      <c r="A1130" s="37"/>
      <c r="B1130" s="38"/>
      <c r="C1130" s="39"/>
      <c r="D1130" s="194" t="s">
        <v>199</v>
      </c>
      <c r="E1130" s="39"/>
      <c r="F1130" s="195" t="s">
        <v>1438</v>
      </c>
      <c r="G1130" s="39"/>
      <c r="H1130" s="39"/>
      <c r="I1130" s="196"/>
      <c r="J1130" s="39"/>
      <c r="K1130" s="39"/>
      <c r="L1130" s="42"/>
      <c r="M1130" s="197"/>
      <c r="N1130" s="198"/>
      <c r="O1130" s="67"/>
      <c r="P1130" s="67"/>
      <c r="Q1130" s="67"/>
      <c r="R1130" s="67"/>
      <c r="S1130" s="67"/>
      <c r="T1130" s="68"/>
      <c r="U1130" s="37"/>
      <c r="V1130" s="37"/>
      <c r="W1130" s="37"/>
      <c r="X1130" s="37"/>
      <c r="Y1130" s="37"/>
      <c r="Z1130" s="37"/>
      <c r="AA1130" s="37"/>
      <c r="AB1130" s="37"/>
      <c r="AC1130" s="37"/>
      <c r="AD1130" s="37"/>
      <c r="AE1130" s="37"/>
      <c r="AT1130" s="20" t="s">
        <v>199</v>
      </c>
      <c r="AU1130" s="20" t="s">
        <v>82</v>
      </c>
    </row>
    <row r="1131" spans="1:65" s="13" customFormat="1" ht="11.25">
      <c r="B1131" s="201"/>
      <c r="C1131" s="202"/>
      <c r="D1131" s="194" t="s">
        <v>208</v>
      </c>
      <c r="E1131" s="203" t="s">
        <v>19</v>
      </c>
      <c r="F1131" s="204" t="s">
        <v>1440</v>
      </c>
      <c r="G1131" s="202"/>
      <c r="H1131" s="205">
        <v>1503.6769999999999</v>
      </c>
      <c r="I1131" s="206"/>
      <c r="J1131" s="202"/>
      <c r="K1131" s="202"/>
      <c r="L1131" s="207"/>
      <c r="M1131" s="208"/>
      <c r="N1131" s="209"/>
      <c r="O1131" s="209"/>
      <c r="P1131" s="209"/>
      <c r="Q1131" s="209"/>
      <c r="R1131" s="209"/>
      <c r="S1131" s="209"/>
      <c r="T1131" s="210"/>
      <c r="AT1131" s="211" t="s">
        <v>208</v>
      </c>
      <c r="AU1131" s="211" t="s">
        <v>82</v>
      </c>
      <c r="AV1131" s="13" t="s">
        <v>82</v>
      </c>
      <c r="AW1131" s="13" t="s">
        <v>34</v>
      </c>
      <c r="AX1131" s="13" t="s">
        <v>80</v>
      </c>
      <c r="AY1131" s="211" t="s">
        <v>191</v>
      </c>
    </row>
    <row r="1132" spans="1:65" s="2" customFormat="1" ht="16.5" customHeight="1">
      <c r="A1132" s="37"/>
      <c r="B1132" s="38"/>
      <c r="C1132" s="181" t="s">
        <v>1441</v>
      </c>
      <c r="D1132" s="181" t="s">
        <v>193</v>
      </c>
      <c r="E1132" s="182" t="s">
        <v>1442</v>
      </c>
      <c r="F1132" s="183" t="s">
        <v>1443</v>
      </c>
      <c r="G1132" s="184" t="s">
        <v>282</v>
      </c>
      <c r="H1132" s="185">
        <v>102.387</v>
      </c>
      <c r="I1132" s="186"/>
      <c r="J1132" s="187">
        <f>ROUND(I1132*H1132,2)</f>
        <v>0</v>
      </c>
      <c r="K1132" s="183" t="s">
        <v>203</v>
      </c>
      <c r="L1132" s="42"/>
      <c r="M1132" s="188" t="s">
        <v>19</v>
      </c>
      <c r="N1132" s="189" t="s">
        <v>44</v>
      </c>
      <c r="O1132" s="67"/>
      <c r="P1132" s="190">
        <f>O1132*H1132</f>
        <v>0</v>
      </c>
      <c r="Q1132" s="190">
        <v>4.0000000000000002E-4</v>
      </c>
      <c r="R1132" s="190">
        <f>Q1132*H1132</f>
        <v>4.09548E-2</v>
      </c>
      <c r="S1132" s="190">
        <v>0</v>
      </c>
      <c r="T1132" s="191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2" t="s">
        <v>292</v>
      </c>
      <c r="AT1132" s="192" t="s">
        <v>193</v>
      </c>
      <c r="AU1132" s="192" t="s">
        <v>82</v>
      </c>
      <c r="AY1132" s="20" t="s">
        <v>191</v>
      </c>
      <c r="BE1132" s="193">
        <f>IF(N1132="základní",J1132,0)</f>
        <v>0</v>
      </c>
      <c r="BF1132" s="193">
        <f>IF(N1132="snížená",J1132,0)</f>
        <v>0</v>
      </c>
      <c r="BG1132" s="193">
        <f>IF(N1132="zákl. přenesená",J1132,0)</f>
        <v>0</v>
      </c>
      <c r="BH1132" s="193">
        <f>IF(N1132="sníž. přenesená",J1132,0)</f>
        <v>0</v>
      </c>
      <c r="BI1132" s="193">
        <f>IF(N1132="nulová",J1132,0)</f>
        <v>0</v>
      </c>
      <c r="BJ1132" s="20" t="s">
        <v>80</v>
      </c>
      <c r="BK1132" s="193">
        <f>ROUND(I1132*H1132,2)</f>
        <v>0</v>
      </c>
      <c r="BL1132" s="20" t="s">
        <v>292</v>
      </c>
      <c r="BM1132" s="192" t="s">
        <v>1444</v>
      </c>
    </row>
    <row r="1133" spans="1:65" s="2" customFormat="1" ht="11.25">
      <c r="A1133" s="37"/>
      <c r="B1133" s="38"/>
      <c r="C1133" s="39"/>
      <c r="D1133" s="194" t="s">
        <v>199</v>
      </c>
      <c r="E1133" s="39"/>
      <c r="F1133" s="195" t="s">
        <v>1445</v>
      </c>
      <c r="G1133" s="39"/>
      <c r="H1133" s="39"/>
      <c r="I1133" s="196"/>
      <c r="J1133" s="39"/>
      <c r="K1133" s="39"/>
      <c r="L1133" s="42"/>
      <c r="M1133" s="197"/>
      <c r="N1133" s="198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199</v>
      </c>
      <c r="AU1133" s="20" t="s">
        <v>82</v>
      </c>
    </row>
    <row r="1134" spans="1:65" s="2" customFormat="1" ht="11.25">
      <c r="A1134" s="37"/>
      <c r="B1134" s="38"/>
      <c r="C1134" s="39"/>
      <c r="D1134" s="199" t="s">
        <v>206</v>
      </c>
      <c r="E1134" s="39"/>
      <c r="F1134" s="200" t="s">
        <v>1446</v>
      </c>
      <c r="G1134" s="39"/>
      <c r="H1134" s="39"/>
      <c r="I1134" s="196"/>
      <c r="J1134" s="39"/>
      <c r="K1134" s="39"/>
      <c r="L1134" s="42"/>
      <c r="M1134" s="197"/>
      <c r="N1134" s="198"/>
      <c r="O1134" s="67"/>
      <c r="P1134" s="67"/>
      <c r="Q1134" s="67"/>
      <c r="R1134" s="67"/>
      <c r="S1134" s="67"/>
      <c r="T1134" s="68"/>
      <c r="U1134" s="37"/>
      <c r="V1134" s="37"/>
      <c r="W1134" s="37"/>
      <c r="X1134" s="37"/>
      <c r="Y1134" s="37"/>
      <c r="Z1134" s="37"/>
      <c r="AA1134" s="37"/>
      <c r="AB1134" s="37"/>
      <c r="AC1134" s="37"/>
      <c r="AD1134" s="37"/>
      <c r="AE1134" s="37"/>
      <c r="AT1134" s="20" t="s">
        <v>206</v>
      </c>
      <c r="AU1134" s="20" t="s">
        <v>82</v>
      </c>
    </row>
    <row r="1135" spans="1:65" s="13" customFormat="1" ht="11.25">
      <c r="B1135" s="201"/>
      <c r="C1135" s="202"/>
      <c r="D1135" s="194" t="s">
        <v>208</v>
      </c>
      <c r="E1135" s="203" t="s">
        <v>19</v>
      </c>
      <c r="F1135" s="204" t="s">
        <v>1421</v>
      </c>
      <c r="G1135" s="202"/>
      <c r="H1135" s="205">
        <v>32.594000000000001</v>
      </c>
      <c r="I1135" s="206"/>
      <c r="J1135" s="202"/>
      <c r="K1135" s="202"/>
      <c r="L1135" s="207"/>
      <c r="M1135" s="208"/>
      <c r="N1135" s="209"/>
      <c r="O1135" s="209"/>
      <c r="P1135" s="209"/>
      <c r="Q1135" s="209"/>
      <c r="R1135" s="209"/>
      <c r="S1135" s="209"/>
      <c r="T1135" s="210"/>
      <c r="AT1135" s="211" t="s">
        <v>208</v>
      </c>
      <c r="AU1135" s="211" t="s">
        <v>82</v>
      </c>
      <c r="AV1135" s="13" t="s">
        <v>82</v>
      </c>
      <c r="AW1135" s="13" t="s">
        <v>34</v>
      </c>
      <c r="AX1135" s="13" t="s">
        <v>73</v>
      </c>
      <c r="AY1135" s="211" t="s">
        <v>191</v>
      </c>
    </row>
    <row r="1136" spans="1:65" s="13" customFormat="1" ht="11.25">
      <c r="B1136" s="201"/>
      <c r="C1136" s="202"/>
      <c r="D1136" s="194" t="s">
        <v>208</v>
      </c>
      <c r="E1136" s="203" t="s">
        <v>19</v>
      </c>
      <c r="F1136" s="204" t="s">
        <v>1422</v>
      </c>
      <c r="G1136" s="202"/>
      <c r="H1136" s="205">
        <v>6.6319999999999997</v>
      </c>
      <c r="I1136" s="206"/>
      <c r="J1136" s="202"/>
      <c r="K1136" s="202"/>
      <c r="L1136" s="207"/>
      <c r="M1136" s="208"/>
      <c r="N1136" s="209"/>
      <c r="O1136" s="209"/>
      <c r="P1136" s="209"/>
      <c r="Q1136" s="209"/>
      <c r="R1136" s="209"/>
      <c r="S1136" s="209"/>
      <c r="T1136" s="210"/>
      <c r="AT1136" s="211" t="s">
        <v>208</v>
      </c>
      <c r="AU1136" s="211" t="s">
        <v>82</v>
      </c>
      <c r="AV1136" s="13" t="s">
        <v>82</v>
      </c>
      <c r="AW1136" s="13" t="s">
        <v>34</v>
      </c>
      <c r="AX1136" s="13" t="s">
        <v>73</v>
      </c>
      <c r="AY1136" s="211" t="s">
        <v>191</v>
      </c>
    </row>
    <row r="1137" spans="1:65" s="13" customFormat="1" ht="11.25">
      <c r="B1137" s="201"/>
      <c r="C1137" s="202"/>
      <c r="D1137" s="194" t="s">
        <v>208</v>
      </c>
      <c r="E1137" s="203" t="s">
        <v>19</v>
      </c>
      <c r="F1137" s="204" t="s">
        <v>1423</v>
      </c>
      <c r="G1137" s="202"/>
      <c r="H1137" s="205">
        <v>2.61</v>
      </c>
      <c r="I1137" s="206"/>
      <c r="J1137" s="202"/>
      <c r="K1137" s="202"/>
      <c r="L1137" s="207"/>
      <c r="M1137" s="208"/>
      <c r="N1137" s="209"/>
      <c r="O1137" s="209"/>
      <c r="P1137" s="209"/>
      <c r="Q1137" s="209"/>
      <c r="R1137" s="209"/>
      <c r="S1137" s="209"/>
      <c r="T1137" s="210"/>
      <c r="AT1137" s="211" t="s">
        <v>208</v>
      </c>
      <c r="AU1137" s="211" t="s">
        <v>82</v>
      </c>
      <c r="AV1137" s="13" t="s">
        <v>82</v>
      </c>
      <c r="AW1137" s="13" t="s">
        <v>34</v>
      </c>
      <c r="AX1137" s="13" t="s">
        <v>73</v>
      </c>
      <c r="AY1137" s="211" t="s">
        <v>191</v>
      </c>
    </row>
    <row r="1138" spans="1:65" s="13" customFormat="1" ht="11.25">
      <c r="B1138" s="201"/>
      <c r="C1138" s="202"/>
      <c r="D1138" s="194" t="s">
        <v>208</v>
      </c>
      <c r="E1138" s="203" t="s">
        <v>19</v>
      </c>
      <c r="F1138" s="204" t="s">
        <v>1424</v>
      </c>
      <c r="G1138" s="202"/>
      <c r="H1138" s="205">
        <v>4.766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208</v>
      </c>
      <c r="AU1138" s="211" t="s">
        <v>82</v>
      </c>
      <c r="AV1138" s="13" t="s">
        <v>82</v>
      </c>
      <c r="AW1138" s="13" t="s">
        <v>34</v>
      </c>
      <c r="AX1138" s="13" t="s">
        <v>73</v>
      </c>
      <c r="AY1138" s="211" t="s">
        <v>191</v>
      </c>
    </row>
    <row r="1139" spans="1:65" s="13" customFormat="1" ht="11.25">
      <c r="B1139" s="201"/>
      <c r="C1139" s="202"/>
      <c r="D1139" s="194" t="s">
        <v>208</v>
      </c>
      <c r="E1139" s="203" t="s">
        <v>19</v>
      </c>
      <c r="F1139" s="204" t="s">
        <v>1425</v>
      </c>
      <c r="G1139" s="202"/>
      <c r="H1139" s="205">
        <v>2.7210000000000001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208</v>
      </c>
      <c r="AU1139" s="211" t="s">
        <v>82</v>
      </c>
      <c r="AV1139" s="13" t="s">
        <v>82</v>
      </c>
      <c r="AW1139" s="13" t="s">
        <v>34</v>
      </c>
      <c r="AX1139" s="13" t="s">
        <v>73</v>
      </c>
      <c r="AY1139" s="211" t="s">
        <v>191</v>
      </c>
    </row>
    <row r="1140" spans="1:65" s="13" customFormat="1" ht="11.25">
      <c r="B1140" s="201"/>
      <c r="C1140" s="202"/>
      <c r="D1140" s="194" t="s">
        <v>208</v>
      </c>
      <c r="E1140" s="203" t="s">
        <v>19</v>
      </c>
      <c r="F1140" s="204" t="s">
        <v>1426</v>
      </c>
      <c r="G1140" s="202"/>
      <c r="H1140" s="205">
        <v>7.3890000000000002</v>
      </c>
      <c r="I1140" s="206"/>
      <c r="J1140" s="202"/>
      <c r="K1140" s="202"/>
      <c r="L1140" s="207"/>
      <c r="M1140" s="208"/>
      <c r="N1140" s="209"/>
      <c r="O1140" s="209"/>
      <c r="P1140" s="209"/>
      <c r="Q1140" s="209"/>
      <c r="R1140" s="209"/>
      <c r="S1140" s="209"/>
      <c r="T1140" s="210"/>
      <c r="AT1140" s="211" t="s">
        <v>208</v>
      </c>
      <c r="AU1140" s="211" t="s">
        <v>82</v>
      </c>
      <c r="AV1140" s="13" t="s">
        <v>82</v>
      </c>
      <c r="AW1140" s="13" t="s">
        <v>34</v>
      </c>
      <c r="AX1140" s="13" t="s">
        <v>73</v>
      </c>
      <c r="AY1140" s="211" t="s">
        <v>191</v>
      </c>
    </row>
    <row r="1141" spans="1:65" s="13" customFormat="1" ht="11.25">
      <c r="B1141" s="201"/>
      <c r="C1141" s="202"/>
      <c r="D1141" s="194" t="s">
        <v>208</v>
      </c>
      <c r="E1141" s="203" t="s">
        <v>19</v>
      </c>
      <c r="F1141" s="204" t="s">
        <v>545</v>
      </c>
      <c r="G1141" s="202"/>
      <c r="H1141" s="205">
        <v>45.674999999999997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208</v>
      </c>
      <c r="AU1141" s="211" t="s">
        <v>82</v>
      </c>
      <c r="AV1141" s="13" t="s">
        <v>82</v>
      </c>
      <c r="AW1141" s="13" t="s">
        <v>34</v>
      </c>
      <c r="AX1141" s="13" t="s">
        <v>73</v>
      </c>
      <c r="AY1141" s="211" t="s">
        <v>191</v>
      </c>
    </row>
    <row r="1142" spans="1:65" s="14" customFormat="1" ht="11.25">
      <c r="B1142" s="212"/>
      <c r="C1142" s="213"/>
      <c r="D1142" s="194" t="s">
        <v>208</v>
      </c>
      <c r="E1142" s="214" t="s">
        <v>19</v>
      </c>
      <c r="F1142" s="215" t="s">
        <v>238</v>
      </c>
      <c r="G1142" s="213"/>
      <c r="H1142" s="216">
        <v>102.387</v>
      </c>
      <c r="I1142" s="217"/>
      <c r="J1142" s="213"/>
      <c r="K1142" s="213"/>
      <c r="L1142" s="218"/>
      <c r="M1142" s="219"/>
      <c r="N1142" s="220"/>
      <c r="O1142" s="220"/>
      <c r="P1142" s="220"/>
      <c r="Q1142" s="220"/>
      <c r="R1142" s="220"/>
      <c r="S1142" s="220"/>
      <c r="T1142" s="221"/>
      <c r="AT1142" s="222" t="s">
        <v>208</v>
      </c>
      <c r="AU1142" s="222" t="s">
        <v>82</v>
      </c>
      <c r="AV1142" s="14" t="s">
        <v>197</v>
      </c>
      <c r="AW1142" s="14" t="s">
        <v>34</v>
      </c>
      <c r="AX1142" s="14" t="s">
        <v>80</v>
      </c>
      <c r="AY1142" s="222" t="s">
        <v>191</v>
      </c>
    </row>
    <row r="1143" spans="1:65" s="2" customFormat="1" ht="24.2" customHeight="1">
      <c r="A1143" s="37"/>
      <c r="B1143" s="38"/>
      <c r="C1143" s="223" t="s">
        <v>1447</v>
      </c>
      <c r="D1143" s="223" t="s">
        <v>273</v>
      </c>
      <c r="E1143" s="224" t="s">
        <v>1437</v>
      </c>
      <c r="F1143" s="225" t="s">
        <v>1438</v>
      </c>
      <c r="G1143" s="226" t="s">
        <v>282</v>
      </c>
      <c r="H1143" s="227">
        <v>125.015</v>
      </c>
      <c r="I1143" s="228"/>
      <c r="J1143" s="229">
        <f>ROUND(I1143*H1143,2)</f>
        <v>0</v>
      </c>
      <c r="K1143" s="225" t="s">
        <v>203</v>
      </c>
      <c r="L1143" s="230"/>
      <c r="M1143" s="231" t="s">
        <v>19</v>
      </c>
      <c r="N1143" s="232" t="s">
        <v>44</v>
      </c>
      <c r="O1143" s="67"/>
      <c r="P1143" s="190">
        <f>O1143*H1143</f>
        <v>0</v>
      </c>
      <c r="Q1143" s="190">
        <v>5.4000000000000003E-3</v>
      </c>
      <c r="R1143" s="190">
        <f>Q1143*H1143</f>
        <v>0.67508100000000004</v>
      </c>
      <c r="S1143" s="190">
        <v>0</v>
      </c>
      <c r="T1143" s="191">
        <f>S1143*H1143</f>
        <v>0</v>
      </c>
      <c r="U1143" s="37"/>
      <c r="V1143" s="37"/>
      <c r="W1143" s="37"/>
      <c r="X1143" s="37"/>
      <c r="Y1143" s="37"/>
      <c r="Z1143" s="37"/>
      <c r="AA1143" s="37"/>
      <c r="AB1143" s="37"/>
      <c r="AC1143" s="37"/>
      <c r="AD1143" s="37"/>
      <c r="AE1143" s="37"/>
      <c r="AR1143" s="192" t="s">
        <v>405</v>
      </c>
      <c r="AT1143" s="192" t="s">
        <v>273</v>
      </c>
      <c r="AU1143" s="192" t="s">
        <v>82</v>
      </c>
      <c r="AY1143" s="20" t="s">
        <v>191</v>
      </c>
      <c r="BE1143" s="193">
        <f>IF(N1143="základní",J1143,0)</f>
        <v>0</v>
      </c>
      <c r="BF1143" s="193">
        <f>IF(N1143="snížená",J1143,0)</f>
        <v>0</v>
      </c>
      <c r="BG1143" s="193">
        <f>IF(N1143="zákl. přenesená",J1143,0)</f>
        <v>0</v>
      </c>
      <c r="BH1143" s="193">
        <f>IF(N1143="sníž. přenesená",J1143,0)</f>
        <v>0</v>
      </c>
      <c r="BI1143" s="193">
        <f>IF(N1143="nulová",J1143,0)</f>
        <v>0</v>
      </c>
      <c r="BJ1143" s="20" t="s">
        <v>80</v>
      </c>
      <c r="BK1143" s="193">
        <f>ROUND(I1143*H1143,2)</f>
        <v>0</v>
      </c>
      <c r="BL1143" s="20" t="s">
        <v>292</v>
      </c>
      <c r="BM1143" s="192" t="s">
        <v>1448</v>
      </c>
    </row>
    <row r="1144" spans="1:65" s="2" customFormat="1" ht="19.5">
      <c r="A1144" s="37"/>
      <c r="B1144" s="38"/>
      <c r="C1144" s="39"/>
      <c r="D1144" s="194" t="s">
        <v>199</v>
      </c>
      <c r="E1144" s="39"/>
      <c r="F1144" s="195" t="s">
        <v>1438</v>
      </c>
      <c r="G1144" s="39"/>
      <c r="H1144" s="39"/>
      <c r="I1144" s="196"/>
      <c r="J1144" s="39"/>
      <c r="K1144" s="39"/>
      <c r="L1144" s="42"/>
      <c r="M1144" s="197"/>
      <c r="N1144" s="198"/>
      <c r="O1144" s="67"/>
      <c r="P1144" s="67"/>
      <c r="Q1144" s="67"/>
      <c r="R1144" s="67"/>
      <c r="S1144" s="67"/>
      <c r="T1144" s="68"/>
      <c r="U1144" s="37"/>
      <c r="V1144" s="37"/>
      <c r="W1144" s="37"/>
      <c r="X1144" s="37"/>
      <c r="Y1144" s="37"/>
      <c r="Z1144" s="37"/>
      <c r="AA1144" s="37"/>
      <c r="AB1144" s="37"/>
      <c r="AC1144" s="37"/>
      <c r="AD1144" s="37"/>
      <c r="AE1144" s="37"/>
      <c r="AT1144" s="20" t="s">
        <v>199</v>
      </c>
      <c r="AU1144" s="20" t="s">
        <v>82</v>
      </c>
    </row>
    <row r="1145" spans="1:65" s="13" customFormat="1" ht="11.25">
      <c r="B1145" s="201"/>
      <c r="C1145" s="202"/>
      <c r="D1145" s="194" t="s">
        <v>208</v>
      </c>
      <c r="E1145" s="203" t="s">
        <v>19</v>
      </c>
      <c r="F1145" s="204" t="s">
        <v>1449</v>
      </c>
      <c r="G1145" s="202"/>
      <c r="H1145" s="205">
        <v>125.015</v>
      </c>
      <c r="I1145" s="206"/>
      <c r="J1145" s="202"/>
      <c r="K1145" s="202"/>
      <c r="L1145" s="207"/>
      <c r="M1145" s="208"/>
      <c r="N1145" s="209"/>
      <c r="O1145" s="209"/>
      <c r="P1145" s="209"/>
      <c r="Q1145" s="209"/>
      <c r="R1145" s="209"/>
      <c r="S1145" s="209"/>
      <c r="T1145" s="210"/>
      <c r="AT1145" s="211" t="s">
        <v>208</v>
      </c>
      <c r="AU1145" s="211" t="s">
        <v>82</v>
      </c>
      <c r="AV1145" s="13" t="s">
        <v>82</v>
      </c>
      <c r="AW1145" s="13" t="s">
        <v>34</v>
      </c>
      <c r="AX1145" s="13" t="s">
        <v>80</v>
      </c>
      <c r="AY1145" s="211" t="s">
        <v>191</v>
      </c>
    </row>
    <row r="1146" spans="1:65" s="2" customFormat="1" ht="16.5" customHeight="1">
      <c r="A1146" s="37"/>
      <c r="B1146" s="38"/>
      <c r="C1146" s="181" t="s">
        <v>1450</v>
      </c>
      <c r="D1146" s="181" t="s">
        <v>193</v>
      </c>
      <c r="E1146" s="182" t="s">
        <v>1451</v>
      </c>
      <c r="F1146" s="183" t="s">
        <v>1452</v>
      </c>
      <c r="G1146" s="184" t="s">
        <v>282</v>
      </c>
      <c r="H1146" s="185">
        <v>45.674999999999997</v>
      </c>
      <c r="I1146" s="186"/>
      <c r="J1146" s="187">
        <f>ROUND(I1146*H1146,2)</f>
        <v>0</v>
      </c>
      <c r="K1146" s="183" t="s">
        <v>203</v>
      </c>
      <c r="L1146" s="42"/>
      <c r="M1146" s="188" t="s">
        <v>19</v>
      </c>
      <c r="N1146" s="189" t="s">
        <v>44</v>
      </c>
      <c r="O1146" s="67"/>
      <c r="P1146" s="190">
        <f>O1146*H1146</f>
        <v>0</v>
      </c>
      <c r="Q1146" s="190">
        <v>8.0000000000000004E-4</v>
      </c>
      <c r="R1146" s="190">
        <f>Q1146*H1146</f>
        <v>3.6539999999999996E-2</v>
      </c>
      <c r="S1146" s="190">
        <v>0</v>
      </c>
      <c r="T1146" s="191">
        <f>S1146*H1146</f>
        <v>0</v>
      </c>
      <c r="U1146" s="37"/>
      <c r="V1146" s="37"/>
      <c r="W1146" s="37"/>
      <c r="X1146" s="37"/>
      <c r="Y1146" s="37"/>
      <c r="Z1146" s="37"/>
      <c r="AA1146" s="37"/>
      <c r="AB1146" s="37"/>
      <c r="AC1146" s="37"/>
      <c r="AD1146" s="37"/>
      <c r="AE1146" s="37"/>
      <c r="AR1146" s="192" t="s">
        <v>292</v>
      </c>
      <c r="AT1146" s="192" t="s">
        <v>193</v>
      </c>
      <c r="AU1146" s="192" t="s">
        <v>82</v>
      </c>
      <c r="AY1146" s="20" t="s">
        <v>191</v>
      </c>
      <c r="BE1146" s="193">
        <f>IF(N1146="základní",J1146,0)</f>
        <v>0</v>
      </c>
      <c r="BF1146" s="193">
        <f>IF(N1146="snížená",J1146,0)</f>
        <v>0</v>
      </c>
      <c r="BG1146" s="193">
        <f>IF(N1146="zákl. přenesená",J1146,0)</f>
        <v>0</v>
      </c>
      <c r="BH1146" s="193">
        <f>IF(N1146="sníž. přenesená",J1146,0)</f>
        <v>0</v>
      </c>
      <c r="BI1146" s="193">
        <f>IF(N1146="nulová",J1146,0)</f>
        <v>0</v>
      </c>
      <c r="BJ1146" s="20" t="s">
        <v>80</v>
      </c>
      <c r="BK1146" s="193">
        <f>ROUND(I1146*H1146,2)</f>
        <v>0</v>
      </c>
      <c r="BL1146" s="20" t="s">
        <v>292</v>
      </c>
      <c r="BM1146" s="192" t="s">
        <v>1453</v>
      </c>
    </row>
    <row r="1147" spans="1:65" s="2" customFormat="1" ht="19.5">
      <c r="A1147" s="37"/>
      <c r="B1147" s="38"/>
      <c r="C1147" s="39"/>
      <c r="D1147" s="194" t="s">
        <v>199</v>
      </c>
      <c r="E1147" s="39"/>
      <c r="F1147" s="195" t="s">
        <v>1454</v>
      </c>
      <c r="G1147" s="39"/>
      <c r="H1147" s="39"/>
      <c r="I1147" s="196"/>
      <c r="J1147" s="39"/>
      <c r="K1147" s="39"/>
      <c r="L1147" s="42"/>
      <c r="M1147" s="197"/>
      <c r="N1147" s="198"/>
      <c r="O1147" s="67"/>
      <c r="P1147" s="67"/>
      <c r="Q1147" s="67"/>
      <c r="R1147" s="67"/>
      <c r="S1147" s="67"/>
      <c r="T1147" s="68"/>
      <c r="U1147" s="37"/>
      <c r="V1147" s="37"/>
      <c r="W1147" s="37"/>
      <c r="X1147" s="37"/>
      <c r="Y1147" s="37"/>
      <c r="Z1147" s="37"/>
      <c r="AA1147" s="37"/>
      <c r="AB1147" s="37"/>
      <c r="AC1147" s="37"/>
      <c r="AD1147" s="37"/>
      <c r="AE1147" s="37"/>
      <c r="AT1147" s="20" t="s">
        <v>199</v>
      </c>
      <c r="AU1147" s="20" t="s">
        <v>82</v>
      </c>
    </row>
    <row r="1148" spans="1:65" s="2" customFormat="1" ht="11.25">
      <c r="A1148" s="37"/>
      <c r="B1148" s="38"/>
      <c r="C1148" s="39"/>
      <c r="D1148" s="199" t="s">
        <v>206</v>
      </c>
      <c r="E1148" s="39"/>
      <c r="F1148" s="200" t="s">
        <v>1455</v>
      </c>
      <c r="G1148" s="39"/>
      <c r="H1148" s="39"/>
      <c r="I1148" s="196"/>
      <c r="J1148" s="39"/>
      <c r="K1148" s="39"/>
      <c r="L1148" s="42"/>
      <c r="M1148" s="197"/>
      <c r="N1148" s="198"/>
      <c r="O1148" s="67"/>
      <c r="P1148" s="67"/>
      <c r="Q1148" s="67"/>
      <c r="R1148" s="67"/>
      <c r="S1148" s="67"/>
      <c r="T1148" s="68"/>
      <c r="U1148" s="37"/>
      <c r="V1148" s="37"/>
      <c r="W1148" s="37"/>
      <c r="X1148" s="37"/>
      <c r="Y1148" s="37"/>
      <c r="Z1148" s="37"/>
      <c r="AA1148" s="37"/>
      <c r="AB1148" s="37"/>
      <c r="AC1148" s="37"/>
      <c r="AD1148" s="37"/>
      <c r="AE1148" s="37"/>
      <c r="AT1148" s="20" t="s">
        <v>206</v>
      </c>
      <c r="AU1148" s="20" t="s">
        <v>82</v>
      </c>
    </row>
    <row r="1149" spans="1:65" s="13" customFormat="1" ht="11.25">
      <c r="B1149" s="201"/>
      <c r="C1149" s="202"/>
      <c r="D1149" s="194" t="s">
        <v>208</v>
      </c>
      <c r="E1149" s="203" t="s">
        <v>19</v>
      </c>
      <c r="F1149" s="204" t="s">
        <v>545</v>
      </c>
      <c r="G1149" s="202"/>
      <c r="H1149" s="205">
        <v>45.674999999999997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208</v>
      </c>
      <c r="AU1149" s="211" t="s">
        <v>82</v>
      </c>
      <c r="AV1149" s="13" t="s">
        <v>82</v>
      </c>
      <c r="AW1149" s="13" t="s">
        <v>34</v>
      </c>
      <c r="AX1149" s="13" t="s">
        <v>80</v>
      </c>
      <c r="AY1149" s="211" t="s">
        <v>191</v>
      </c>
    </row>
    <row r="1150" spans="1:65" s="2" customFormat="1" ht="16.5" customHeight="1">
      <c r="A1150" s="37"/>
      <c r="B1150" s="38"/>
      <c r="C1150" s="181" t="s">
        <v>1456</v>
      </c>
      <c r="D1150" s="181" t="s">
        <v>193</v>
      </c>
      <c r="E1150" s="182" t="s">
        <v>1457</v>
      </c>
      <c r="F1150" s="183" t="s">
        <v>1458</v>
      </c>
      <c r="G1150" s="184" t="s">
        <v>282</v>
      </c>
      <c r="H1150" s="185">
        <v>138.86099999999999</v>
      </c>
      <c r="I1150" s="186"/>
      <c r="J1150" s="187">
        <f>ROUND(I1150*H1150,2)</f>
        <v>0</v>
      </c>
      <c r="K1150" s="183" t="s">
        <v>19</v>
      </c>
      <c r="L1150" s="42"/>
      <c r="M1150" s="188" t="s">
        <v>19</v>
      </c>
      <c r="N1150" s="189" t="s">
        <v>44</v>
      </c>
      <c r="O1150" s="67"/>
      <c r="P1150" s="190">
        <f>O1150*H1150</f>
        <v>0</v>
      </c>
      <c r="Q1150" s="190">
        <v>5.0000000000000002E-5</v>
      </c>
      <c r="R1150" s="190">
        <f>Q1150*H1150</f>
        <v>6.9430500000000001E-3</v>
      </c>
      <c r="S1150" s="190">
        <v>0</v>
      </c>
      <c r="T1150" s="191">
        <f>S1150*H1150</f>
        <v>0</v>
      </c>
      <c r="U1150" s="37"/>
      <c r="V1150" s="37"/>
      <c r="W1150" s="37"/>
      <c r="X1150" s="37"/>
      <c r="Y1150" s="37"/>
      <c r="Z1150" s="37"/>
      <c r="AA1150" s="37"/>
      <c r="AB1150" s="37"/>
      <c r="AC1150" s="37"/>
      <c r="AD1150" s="37"/>
      <c r="AE1150" s="37"/>
      <c r="AR1150" s="192" t="s">
        <v>292</v>
      </c>
      <c r="AT1150" s="192" t="s">
        <v>193</v>
      </c>
      <c r="AU1150" s="192" t="s">
        <v>82</v>
      </c>
      <c r="AY1150" s="20" t="s">
        <v>191</v>
      </c>
      <c r="BE1150" s="193">
        <f>IF(N1150="základní",J1150,0)</f>
        <v>0</v>
      </c>
      <c r="BF1150" s="193">
        <f>IF(N1150="snížená",J1150,0)</f>
        <v>0</v>
      </c>
      <c r="BG1150" s="193">
        <f>IF(N1150="zákl. přenesená",J1150,0)</f>
        <v>0</v>
      </c>
      <c r="BH1150" s="193">
        <f>IF(N1150="sníž. přenesená",J1150,0)</f>
        <v>0</v>
      </c>
      <c r="BI1150" s="193">
        <f>IF(N1150="nulová",J1150,0)</f>
        <v>0</v>
      </c>
      <c r="BJ1150" s="20" t="s">
        <v>80</v>
      </c>
      <c r="BK1150" s="193">
        <f>ROUND(I1150*H1150,2)</f>
        <v>0</v>
      </c>
      <c r="BL1150" s="20" t="s">
        <v>292</v>
      </c>
      <c r="BM1150" s="192" t="s">
        <v>1459</v>
      </c>
    </row>
    <row r="1151" spans="1:65" s="2" customFormat="1" ht="11.25">
      <c r="A1151" s="37"/>
      <c r="B1151" s="38"/>
      <c r="C1151" s="39"/>
      <c r="D1151" s="194" t="s">
        <v>199</v>
      </c>
      <c r="E1151" s="39"/>
      <c r="F1151" s="195" t="s">
        <v>1458</v>
      </c>
      <c r="G1151" s="39"/>
      <c r="H1151" s="39"/>
      <c r="I1151" s="196"/>
      <c r="J1151" s="39"/>
      <c r="K1151" s="39"/>
      <c r="L1151" s="42"/>
      <c r="M1151" s="197"/>
      <c r="N1151" s="198"/>
      <c r="O1151" s="67"/>
      <c r="P1151" s="67"/>
      <c r="Q1151" s="67"/>
      <c r="R1151" s="67"/>
      <c r="S1151" s="67"/>
      <c r="T1151" s="68"/>
      <c r="U1151" s="37"/>
      <c r="V1151" s="37"/>
      <c r="W1151" s="37"/>
      <c r="X1151" s="37"/>
      <c r="Y1151" s="37"/>
      <c r="Z1151" s="37"/>
      <c r="AA1151" s="37"/>
      <c r="AB1151" s="37"/>
      <c r="AC1151" s="37"/>
      <c r="AD1151" s="37"/>
      <c r="AE1151" s="37"/>
      <c r="AT1151" s="20" t="s">
        <v>199</v>
      </c>
      <c r="AU1151" s="20" t="s">
        <v>82</v>
      </c>
    </row>
    <row r="1152" spans="1:65" s="13" customFormat="1" ht="11.25">
      <c r="B1152" s="201"/>
      <c r="C1152" s="202"/>
      <c r="D1152" s="194" t="s">
        <v>208</v>
      </c>
      <c r="E1152" s="203" t="s">
        <v>19</v>
      </c>
      <c r="F1152" s="204" t="s">
        <v>1300</v>
      </c>
      <c r="G1152" s="202"/>
      <c r="H1152" s="205">
        <v>138.86099999999999</v>
      </c>
      <c r="I1152" s="206"/>
      <c r="J1152" s="202"/>
      <c r="K1152" s="202"/>
      <c r="L1152" s="207"/>
      <c r="M1152" s="208"/>
      <c r="N1152" s="209"/>
      <c r="O1152" s="209"/>
      <c r="P1152" s="209"/>
      <c r="Q1152" s="209"/>
      <c r="R1152" s="209"/>
      <c r="S1152" s="209"/>
      <c r="T1152" s="210"/>
      <c r="AT1152" s="211" t="s">
        <v>208</v>
      </c>
      <c r="AU1152" s="211" t="s">
        <v>82</v>
      </c>
      <c r="AV1152" s="13" t="s">
        <v>82</v>
      </c>
      <c r="AW1152" s="13" t="s">
        <v>34</v>
      </c>
      <c r="AX1152" s="13" t="s">
        <v>80</v>
      </c>
      <c r="AY1152" s="211" t="s">
        <v>191</v>
      </c>
    </row>
    <row r="1153" spans="1:65" s="2" customFormat="1" ht="16.5" customHeight="1">
      <c r="A1153" s="37"/>
      <c r="B1153" s="38"/>
      <c r="C1153" s="223" t="s">
        <v>1460</v>
      </c>
      <c r="D1153" s="223" t="s">
        <v>273</v>
      </c>
      <c r="E1153" s="224" t="s">
        <v>1461</v>
      </c>
      <c r="F1153" s="225" t="s">
        <v>1462</v>
      </c>
      <c r="G1153" s="226" t="s">
        <v>282</v>
      </c>
      <c r="H1153" s="227">
        <v>169.54900000000001</v>
      </c>
      <c r="I1153" s="228"/>
      <c r="J1153" s="229">
        <f>ROUND(I1153*H1153,2)</f>
        <v>0</v>
      </c>
      <c r="K1153" s="225" t="s">
        <v>203</v>
      </c>
      <c r="L1153" s="230"/>
      <c r="M1153" s="231" t="s">
        <v>19</v>
      </c>
      <c r="N1153" s="232" t="s">
        <v>44</v>
      </c>
      <c r="O1153" s="67"/>
      <c r="P1153" s="190">
        <f>O1153*H1153</f>
        <v>0</v>
      </c>
      <c r="Q1153" s="190">
        <v>1.9E-3</v>
      </c>
      <c r="R1153" s="190">
        <f>Q1153*H1153</f>
        <v>0.32214310000000002</v>
      </c>
      <c r="S1153" s="190">
        <v>0</v>
      </c>
      <c r="T1153" s="191">
        <f>S1153*H1153</f>
        <v>0</v>
      </c>
      <c r="U1153" s="37"/>
      <c r="V1153" s="37"/>
      <c r="W1153" s="37"/>
      <c r="X1153" s="37"/>
      <c r="Y1153" s="37"/>
      <c r="Z1153" s="37"/>
      <c r="AA1153" s="37"/>
      <c r="AB1153" s="37"/>
      <c r="AC1153" s="37"/>
      <c r="AD1153" s="37"/>
      <c r="AE1153" s="37"/>
      <c r="AR1153" s="192" t="s">
        <v>405</v>
      </c>
      <c r="AT1153" s="192" t="s">
        <v>273</v>
      </c>
      <c r="AU1153" s="192" t="s">
        <v>82</v>
      </c>
      <c r="AY1153" s="20" t="s">
        <v>191</v>
      </c>
      <c r="BE1153" s="193">
        <f>IF(N1153="základní",J1153,0)</f>
        <v>0</v>
      </c>
      <c r="BF1153" s="193">
        <f>IF(N1153="snížená",J1153,0)</f>
        <v>0</v>
      </c>
      <c r="BG1153" s="193">
        <f>IF(N1153="zákl. přenesená",J1153,0)</f>
        <v>0</v>
      </c>
      <c r="BH1153" s="193">
        <f>IF(N1153="sníž. přenesená",J1153,0)</f>
        <v>0</v>
      </c>
      <c r="BI1153" s="193">
        <f>IF(N1153="nulová",J1153,0)</f>
        <v>0</v>
      </c>
      <c r="BJ1153" s="20" t="s">
        <v>80</v>
      </c>
      <c r="BK1153" s="193">
        <f>ROUND(I1153*H1153,2)</f>
        <v>0</v>
      </c>
      <c r="BL1153" s="20" t="s">
        <v>292</v>
      </c>
      <c r="BM1153" s="192" t="s">
        <v>1463</v>
      </c>
    </row>
    <row r="1154" spans="1:65" s="2" customFormat="1" ht="11.25">
      <c r="A1154" s="37"/>
      <c r="B1154" s="38"/>
      <c r="C1154" s="39"/>
      <c r="D1154" s="194" t="s">
        <v>199</v>
      </c>
      <c r="E1154" s="39"/>
      <c r="F1154" s="195" t="s">
        <v>1462</v>
      </c>
      <c r="G1154" s="39"/>
      <c r="H1154" s="39"/>
      <c r="I1154" s="196"/>
      <c r="J1154" s="39"/>
      <c r="K1154" s="39"/>
      <c r="L1154" s="42"/>
      <c r="M1154" s="197"/>
      <c r="N1154" s="198"/>
      <c r="O1154" s="67"/>
      <c r="P1154" s="67"/>
      <c r="Q1154" s="67"/>
      <c r="R1154" s="67"/>
      <c r="S1154" s="67"/>
      <c r="T1154" s="68"/>
      <c r="U1154" s="37"/>
      <c r="V1154" s="37"/>
      <c r="W1154" s="37"/>
      <c r="X1154" s="37"/>
      <c r="Y1154" s="37"/>
      <c r="Z1154" s="37"/>
      <c r="AA1154" s="37"/>
      <c r="AB1154" s="37"/>
      <c r="AC1154" s="37"/>
      <c r="AD1154" s="37"/>
      <c r="AE1154" s="37"/>
      <c r="AT1154" s="20" t="s">
        <v>199</v>
      </c>
      <c r="AU1154" s="20" t="s">
        <v>82</v>
      </c>
    </row>
    <row r="1155" spans="1:65" s="13" customFormat="1" ht="11.25">
      <c r="B1155" s="201"/>
      <c r="C1155" s="202"/>
      <c r="D1155" s="194" t="s">
        <v>208</v>
      </c>
      <c r="E1155" s="203" t="s">
        <v>19</v>
      </c>
      <c r="F1155" s="204" t="s">
        <v>1464</v>
      </c>
      <c r="G1155" s="202"/>
      <c r="H1155" s="205">
        <v>169.54900000000001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208</v>
      </c>
      <c r="AU1155" s="211" t="s">
        <v>82</v>
      </c>
      <c r="AV1155" s="13" t="s">
        <v>82</v>
      </c>
      <c r="AW1155" s="13" t="s">
        <v>34</v>
      </c>
      <c r="AX1155" s="13" t="s">
        <v>80</v>
      </c>
      <c r="AY1155" s="211" t="s">
        <v>191</v>
      </c>
    </row>
    <row r="1156" spans="1:65" s="2" customFormat="1" ht="16.5" customHeight="1">
      <c r="A1156" s="37"/>
      <c r="B1156" s="38"/>
      <c r="C1156" s="181" t="s">
        <v>1465</v>
      </c>
      <c r="D1156" s="181" t="s">
        <v>193</v>
      </c>
      <c r="E1156" s="182" t="s">
        <v>1466</v>
      </c>
      <c r="F1156" s="183" t="s">
        <v>1467</v>
      </c>
      <c r="G1156" s="184" t="s">
        <v>282</v>
      </c>
      <c r="H1156" s="185">
        <v>138.86099999999999</v>
      </c>
      <c r="I1156" s="186"/>
      <c r="J1156" s="187">
        <f>ROUND(I1156*H1156,2)</f>
        <v>0</v>
      </c>
      <c r="K1156" s="183" t="s">
        <v>203</v>
      </c>
      <c r="L1156" s="42"/>
      <c r="M1156" s="188" t="s">
        <v>19</v>
      </c>
      <c r="N1156" s="189" t="s">
        <v>44</v>
      </c>
      <c r="O1156" s="67"/>
      <c r="P1156" s="190">
        <f>O1156*H1156</f>
        <v>0</v>
      </c>
      <c r="Q1156" s="190">
        <v>0</v>
      </c>
      <c r="R1156" s="190">
        <f>Q1156*H1156</f>
        <v>0</v>
      </c>
      <c r="S1156" s="190">
        <v>0</v>
      </c>
      <c r="T1156" s="191">
        <f>S1156*H1156</f>
        <v>0</v>
      </c>
      <c r="U1156" s="37"/>
      <c r="V1156" s="37"/>
      <c r="W1156" s="37"/>
      <c r="X1156" s="37"/>
      <c r="Y1156" s="37"/>
      <c r="Z1156" s="37"/>
      <c r="AA1156" s="37"/>
      <c r="AB1156" s="37"/>
      <c r="AC1156" s="37"/>
      <c r="AD1156" s="37"/>
      <c r="AE1156" s="37"/>
      <c r="AR1156" s="192" t="s">
        <v>292</v>
      </c>
      <c r="AT1156" s="192" t="s">
        <v>193</v>
      </c>
      <c r="AU1156" s="192" t="s">
        <v>82</v>
      </c>
      <c r="AY1156" s="20" t="s">
        <v>191</v>
      </c>
      <c r="BE1156" s="193">
        <f>IF(N1156="základní",J1156,0)</f>
        <v>0</v>
      </c>
      <c r="BF1156" s="193">
        <f>IF(N1156="snížená",J1156,0)</f>
        <v>0</v>
      </c>
      <c r="BG1156" s="193">
        <f>IF(N1156="zákl. přenesená",J1156,0)</f>
        <v>0</v>
      </c>
      <c r="BH1156" s="193">
        <f>IF(N1156="sníž. přenesená",J1156,0)</f>
        <v>0</v>
      </c>
      <c r="BI1156" s="193">
        <f>IF(N1156="nulová",J1156,0)</f>
        <v>0</v>
      </c>
      <c r="BJ1156" s="20" t="s">
        <v>80</v>
      </c>
      <c r="BK1156" s="193">
        <f>ROUND(I1156*H1156,2)</f>
        <v>0</v>
      </c>
      <c r="BL1156" s="20" t="s">
        <v>292</v>
      </c>
      <c r="BM1156" s="192" t="s">
        <v>1468</v>
      </c>
    </row>
    <row r="1157" spans="1:65" s="2" customFormat="1" ht="11.25">
      <c r="A1157" s="37"/>
      <c r="B1157" s="38"/>
      <c r="C1157" s="39"/>
      <c r="D1157" s="194" t="s">
        <v>199</v>
      </c>
      <c r="E1157" s="39"/>
      <c r="F1157" s="195" t="s">
        <v>1469</v>
      </c>
      <c r="G1157" s="39"/>
      <c r="H1157" s="39"/>
      <c r="I1157" s="196"/>
      <c r="J1157" s="39"/>
      <c r="K1157" s="39"/>
      <c r="L1157" s="42"/>
      <c r="M1157" s="197"/>
      <c r="N1157" s="198"/>
      <c r="O1157" s="67"/>
      <c r="P1157" s="67"/>
      <c r="Q1157" s="67"/>
      <c r="R1157" s="67"/>
      <c r="S1157" s="67"/>
      <c r="T1157" s="68"/>
      <c r="U1157" s="37"/>
      <c r="V1157" s="37"/>
      <c r="W1157" s="37"/>
      <c r="X1157" s="37"/>
      <c r="Y1157" s="37"/>
      <c r="Z1157" s="37"/>
      <c r="AA1157" s="37"/>
      <c r="AB1157" s="37"/>
      <c r="AC1157" s="37"/>
      <c r="AD1157" s="37"/>
      <c r="AE1157" s="37"/>
      <c r="AT1157" s="20" t="s">
        <v>199</v>
      </c>
      <c r="AU1157" s="20" t="s">
        <v>82</v>
      </c>
    </row>
    <row r="1158" spans="1:65" s="2" customFormat="1" ht="11.25">
      <c r="A1158" s="37"/>
      <c r="B1158" s="38"/>
      <c r="C1158" s="39"/>
      <c r="D1158" s="199" t="s">
        <v>206</v>
      </c>
      <c r="E1158" s="39"/>
      <c r="F1158" s="200" t="s">
        <v>1470</v>
      </c>
      <c r="G1158" s="39"/>
      <c r="H1158" s="39"/>
      <c r="I1158" s="196"/>
      <c r="J1158" s="39"/>
      <c r="K1158" s="39"/>
      <c r="L1158" s="42"/>
      <c r="M1158" s="197"/>
      <c r="N1158" s="198"/>
      <c r="O1158" s="67"/>
      <c r="P1158" s="67"/>
      <c r="Q1158" s="67"/>
      <c r="R1158" s="67"/>
      <c r="S1158" s="67"/>
      <c r="T1158" s="68"/>
      <c r="U1158" s="37"/>
      <c r="V1158" s="37"/>
      <c r="W1158" s="37"/>
      <c r="X1158" s="37"/>
      <c r="Y1158" s="37"/>
      <c r="Z1158" s="37"/>
      <c r="AA1158" s="37"/>
      <c r="AB1158" s="37"/>
      <c r="AC1158" s="37"/>
      <c r="AD1158" s="37"/>
      <c r="AE1158" s="37"/>
      <c r="AT1158" s="20" t="s">
        <v>206</v>
      </c>
      <c r="AU1158" s="20" t="s">
        <v>82</v>
      </c>
    </row>
    <row r="1159" spans="1:65" s="13" customFormat="1" ht="11.25">
      <c r="B1159" s="201"/>
      <c r="C1159" s="202"/>
      <c r="D1159" s="194" t="s">
        <v>208</v>
      </c>
      <c r="E1159" s="203" t="s">
        <v>19</v>
      </c>
      <c r="F1159" s="204" t="s">
        <v>1300</v>
      </c>
      <c r="G1159" s="202"/>
      <c r="H1159" s="205">
        <v>138.86099999999999</v>
      </c>
      <c r="I1159" s="206"/>
      <c r="J1159" s="202"/>
      <c r="K1159" s="202"/>
      <c r="L1159" s="207"/>
      <c r="M1159" s="208"/>
      <c r="N1159" s="209"/>
      <c r="O1159" s="209"/>
      <c r="P1159" s="209"/>
      <c r="Q1159" s="209"/>
      <c r="R1159" s="209"/>
      <c r="S1159" s="209"/>
      <c r="T1159" s="210"/>
      <c r="AT1159" s="211" t="s">
        <v>208</v>
      </c>
      <c r="AU1159" s="211" t="s">
        <v>82</v>
      </c>
      <c r="AV1159" s="13" t="s">
        <v>82</v>
      </c>
      <c r="AW1159" s="13" t="s">
        <v>34</v>
      </c>
      <c r="AX1159" s="13" t="s">
        <v>80</v>
      </c>
      <c r="AY1159" s="211" t="s">
        <v>191</v>
      </c>
    </row>
    <row r="1160" spans="1:65" s="2" customFormat="1" ht="16.5" customHeight="1">
      <c r="A1160" s="37"/>
      <c r="B1160" s="38"/>
      <c r="C1160" s="223" t="s">
        <v>1471</v>
      </c>
      <c r="D1160" s="223" t="s">
        <v>273</v>
      </c>
      <c r="E1160" s="224" t="s">
        <v>1472</v>
      </c>
      <c r="F1160" s="225" t="s">
        <v>1473</v>
      </c>
      <c r="G1160" s="226" t="s">
        <v>282</v>
      </c>
      <c r="H1160" s="227">
        <v>145.804</v>
      </c>
      <c r="I1160" s="228"/>
      <c r="J1160" s="229">
        <f>ROUND(I1160*H1160,2)</f>
        <v>0</v>
      </c>
      <c r="K1160" s="225" t="s">
        <v>203</v>
      </c>
      <c r="L1160" s="230"/>
      <c r="M1160" s="231" t="s">
        <v>19</v>
      </c>
      <c r="N1160" s="232" t="s">
        <v>44</v>
      </c>
      <c r="O1160" s="67"/>
      <c r="P1160" s="190">
        <f>O1160*H1160</f>
        <v>0</v>
      </c>
      <c r="Q1160" s="190">
        <v>5.0000000000000001E-4</v>
      </c>
      <c r="R1160" s="190">
        <f>Q1160*H1160</f>
        <v>7.2902000000000008E-2</v>
      </c>
      <c r="S1160" s="190">
        <v>0</v>
      </c>
      <c r="T1160" s="191">
        <f>S1160*H1160</f>
        <v>0</v>
      </c>
      <c r="U1160" s="37"/>
      <c r="V1160" s="37"/>
      <c r="W1160" s="37"/>
      <c r="X1160" s="37"/>
      <c r="Y1160" s="37"/>
      <c r="Z1160" s="37"/>
      <c r="AA1160" s="37"/>
      <c r="AB1160" s="37"/>
      <c r="AC1160" s="37"/>
      <c r="AD1160" s="37"/>
      <c r="AE1160" s="37"/>
      <c r="AR1160" s="192" t="s">
        <v>405</v>
      </c>
      <c r="AT1160" s="192" t="s">
        <v>273</v>
      </c>
      <c r="AU1160" s="192" t="s">
        <v>82</v>
      </c>
      <c r="AY1160" s="20" t="s">
        <v>191</v>
      </c>
      <c r="BE1160" s="193">
        <f>IF(N1160="základní",J1160,0)</f>
        <v>0</v>
      </c>
      <c r="BF1160" s="193">
        <f>IF(N1160="snížená",J1160,0)</f>
        <v>0</v>
      </c>
      <c r="BG1160" s="193">
        <f>IF(N1160="zákl. přenesená",J1160,0)</f>
        <v>0</v>
      </c>
      <c r="BH1160" s="193">
        <f>IF(N1160="sníž. přenesená",J1160,0)</f>
        <v>0</v>
      </c>
      <c r="BI1160" s="193">
        <f>IF(N1160="nulová",J1160,0)</f>
        <v>0</v>
      </c>
      <c r="BJ1160" s="20" t="s">
        <v>80</v>
      </c>
      <c r="BK1160" s="193">
        <f>ROUND(I1160*H1160,2)</f>
        <v>0</v>
      </c>
      <c r="BL1160" s="20" t="s">
        <v>292</v>
      </c>
      <c r="BM1160" s="192" t="s">
        <v>1474</v>
      </c>
    </row>
    <row r="1161" spans="1:65" s="2" customFormat="1" ht="11.25">
      <c r="A1161" s="37"/>
      <c r="B1161" s="38"/>
      <c r="C1161" s="39"/>
      <c r="D1161" s="194" t="s">
        <v>199</v>
      </c>
      <c r="E1161" s="39"/>
      <c r="F1161" s="195" t="s">
        <v>1473</v>
      </c>
      <c r="G1161" s="39"/>
      <c r="H1161" s="39"/>
      <c r="I1161" s="196"/>
      <c r="J1161" s="39"/>
      <c r="K1161" s="39"/>
      <c r="L1161" s="42"/>
      <c r="M1161" s="197"/>
      <c r="N1161" s="198"/>
      <c r="O1161" s="67"/>
      <c r="P1161" s="67"/>
      <c r="Q1161" s="67"/>
      <c r="R1161" s="67"/>
      <c r="S1161" s="67"/>
      <c r="T1161" s="68"/>
      <c r="U1161" s="37"/>
      <c r="V1161" s="37"/>
      <c r="W1161" s="37"/>
      <c r="X1161" s="37"/>
      <c r="Y1161" s="37"/>
      <c r="Z1161" s="37"/>
      <c r="AA1161" s="37"/>
      <c r="AB1161" s="37"/>
      <c r="AC1161" s="37"/>
      <c r="AD1161" s="37"/>
      <c r="AE1161" s="37"/>
      <c r="AT1161" s="20" t="s">
        <v>199</v>
      </c>
      <c r="AU1161" s="20" t="s">
        <v>82</v>
      </c>
    </row>
    <row r="1162" spans="1:65" s="13" customFormat="1" ht="11.25">
      <c r="B1162" s="201"/>
      <c r="C1162" s="202"/>
      <c r="D1162" s="194" t="s">
        <v>208</v>
      </c>
      <c r="E1162" s="203" t="s">
        <v>19</v>
      </c>
      <c r="F1162" s="204" t="s">
        <v>1475</v>
      </c>
      <c r="G1162" s="202"/>
      <c r="H1162" s="205">
        <v>145.804</v>
      </c>
      <c r="I1162" s="206"/>
      <c r="J1162" s="202"/>
      <c r="K1162" s="202"/>
      <c r="L1162" s="207"/>
      <c r="M1162" s="208"/>
      <c r="N1162" s="209"/>
      <c r="O1162" s="209"/>
      <c r="P1162" s="209"/>
      <c r="Q1162" s="209"/>
      <c r="R1162" s="209"/>
      <c r="S1162" s="209"/>
      <c r="T1162" s="210"/>
      <c r="AT1162" s="211" t="s">
        <v>208</v>
      </c>
      <c r="AU1162" s="211" t="s">
        <v>82</v>
      </c>
      <c r="AV1162" s="13" t="s">
        <v>82</v>
      </c>
      <c r="AW1162" s="13" t="s">
        <v>34</v>
      </c>
      <c r="AX1162" s="13" t="s">
        <v>80</v>
      </c>
      <c r="AY1162" s="211" t="s">
        <v>191</v>
      </c>
    </row>
    <row r="1163" spans="1:65" s="2" customFormat="1" ht="16.5" customHeight="1">
      <c r="A1163" s="37"/>
      <c r="B1163" s="38"/>
      <c r="C1163" s="181" t="s">
        <v>1476</v>
      </c>
      <c r="D1163" s="181" t="s">
        <v>193</v>
      </c>
      <c r="E1163" s="182" t="s">
        <v>1477</v>
      </c>
      <c r="F1163" s="183" t="s">
        <v>1478</v>
      </c>
      <c r="G1163" s="184" t="s">
        <v>282</v>
      </c>
      <c r="H1163" s="185">
        <v>108.691</v>
      </c>
      <c r="I1163" s="186"/>
      <c r="J1163" s="187">
        <f>ROUND(I1163*H1163,2)</f>
        <v>0</v>
      </c>
      <c r="K1163" s="183" t="s">
        <v>203</v>
      </c>
      <c r="L1163" s="42"/>
      <c r="M1163" s="188" t="s">
        <v>19</v>
      </c>
      <c r="N1163" s="189" t="s">
        <v>44</v>
      </c>
      <c r="O1163" s="67"/>
      <c r="P1163" s="190">
        <f>O1163*H1163</f>
        <v>0</v>
      </c>
      <c r="Q1163" s="190">
        <v>0</v>
      </c>
      <c r="R1163" s="190">
        <f>Q1163*H1163</f>
        <v>0</v>
      </c>
      <c r="S1163" s="190">
        <v>0</v>
      </c>
      <c r="T1163" s="191">
        <f>S1163*H1163</f>
        <v>0</v>
      </c>
      <c r="U1163" s="37"/>
      <c r="V1163" s="37"/>
      <c r="W1163" s="37"/>
      <c r="X1163" s="37"/>
      <c r="Y1163" s="37"/>
      <c r="Z1163" s="37"/>
      <c r="AA1163" s="37"/>
      <c r="AB1163" s="37"/>
      <c r="AC1163" s="37"/>
      <c r="AD1163" s="37"/>
      <c r="AE1163" s="37"/>
      <c r="AR1163" s="192" t="s">
        <v>292</v>
      </c>
      <c r="AT1163" s="192" t="s">
        <v>193</v>
      </c>
      <c r="AU1163" s="192" t="s">
        <v>82</v>
      </c>
      <c r="AY1163" s="20" t="s">
        <v>191</v>
      </c>
      <c r="BE1163" s="193">
        <f>IF(N1163="základní",J1163,0)</f>
        <v>0</v>
      </c>
      <c r="BF1163" s="193">
        <f>IF(N1163="snížená",J1163,0)</f>
        <v>0</v>
      </c>
      <c r="BG1163" s="193">
        <f>IF(N1163="zákl. přenesená",J1163,0)</f>
        <v>0</v>
      </c>
      <c r="BH1163" s="193">
        <f>IF(N1163="sníž. přenesená",J1163,0)</f>
        <v>0</v>
      </c>
      <c r="BI1163" s="193">
        <f>IF(N1163="nulová",J1163,0)</f>
        <v>0</v>
      </c>
      <c r="BJ1163" s="20" t="s">
        <v>80</v>
      </c>
      <c r="BK1163" s="193">
        <f>ROUND(I1163*H1163,2)</f>
        <v>0</v>
      </c>
      <c r="BL1163" s="20" t="s">
        <v>292</v>
      </c>
      <c r="BM1163" s="192" t="s">
        <v>1479</v>
      </c>
    </row>
    <row r="1164" spans="1:65" s="2" customFormat="1" ht="11.25">
      <c r="A1164" s="37"/>
      <c r="B1164" s="38"/>
      <c r="C1164" s="39"/>
      <c r="D1164" s="194" t="s">
        <v>199</v>
      </c>
      <c r="E1164" s="39"/>
      <c r="F1164" s="195" t="s">
        <v>1480</v>
      </c>
      <c r="G1164" s="39"/>
      <c r="H1164" s="39"/>
      <c r="I1164" s="196"/>
      <c r="J1164" s="39"/>
      <c r="K1164" s="39"/>
      <c r="L1164" s="42"/>
      <c r="M1164" s="197"/>
      <c r="N1164" s="198"/>
      <c r="O1164" s="67"/>
      <c r="P1164" s="67"/>
      <c r="Q1164" s="67"/>
      <c r="R1164" s="67"/>
      <c r="S1164" s="67"/>
      <c r="T1164" s="68"/>
      <c r="U1164" s="37"/>
      <c r="V1164" s="37"/>
      <c r="W1164" s="37"/>
      <c r="X1164" s="37"/>
      <c r="Y1164" s="37"/>
      <c r="Z1164" s="37"/>
      <c r="AA1164" s="37"/>
      <c r="AB1164" s="37"/>
      <c r="AC1164" s="37"/>
      <c r="AD1164" s="37"/>
      <c r="AE1164" s="37"/>
      <c r="AT1164" s="20" t="s">
        <v>199</v>
      </c>
      <c r="AU1164" s="20" t="s">
        <v>82</v>
      </c>
    </row>
    <row r="1165" spans="1:65" s="2" customFormat="1" ht="11.25">
      <c r="A1165" s="37"/>
      <c r="B1165" s="38"/>
      <c r="C1165" s="39"/>
      <c r="D1165" s="199" t="s">
        <v>206</v>
      </c>
      <c r="E1165" s="39"/>
      <c r="F1165" s="200" t="s">
        <v>1481</v>
      </c>
      <c r="G1165" s="39"/>
      <c r="H1165" s="39"/>
      <c r="I1165" s="196"/>
      <c r="J1165" s="39"/>
      <c r="K1165" s="39"/>
      <c r="L1165" s="42"/>
      <c r="M1165" s="197"/>
      <c r="N1165" s="198"/>
      <c r="O1165" s="67"/>
      <c r="P1165" s="67"/>
      <c r="Q1165" s="67"/>
      <c r="R1165" s="67"/>
      <c r="S1165" s="67"/>
      <c r="T1165" s="68"/>
      <c r="U1165" s="37"/>
      <c r="V1165" s="37"/>
      <c r="W1165" s="37"/>
      <c r="X1165" s="37"/>
      <c r="Y1165" s="37"/>
      <c r="Z1165" s="37"/>
      <c r="AA1165" s="37"/>
      <c r="AB1165" s="37"/>
      <c r="AC1165" s="37"/>
      <c r="AD1165" s="37"/>
      <c r="AE1165" s="37"/>
      <c r="AT1165" s="20" t="s">
        <v>206</v>
      </c>
      <c r="AU1165" s="20" t="s">
        <v>82</v>
      </c>
    </row>
    <row r="1166" spans="1:65" s="13" customFormat="1" ht="11.25">
      <c r="B1166" s="201"/>
      <c r="C1166" s="202"/>
      <c r="D1166" s="194" t="s">
        <v>208</v>
      </c>
      <c r="E1166" s="203" t="s">
        <v>19</v>
      </c>
      <c r="F1166" s="204" t="s">
        <v>1482</v>
      </c>
      <c r="G1166" s="202"/>
      <c r="H1166" s="205">
        <v>108.691</v>
      </c>
      <c r="I1166" s="206"/>
      <c r="J1166" s="202"/>
      <c r="K1166" s="202"/>
      <c r="L1166" s="207"/>
      <c r="M1166" s="208"/>
      <c r="N1166" s="209"/>
      <c r="O1166" s="209"/>
      <c r="P1166" s="209"/>
      <c r="Q1166" s="209"/>
      <c r="R1166" s="209"/>
      <c r="S1166" s="209"/>
      <c r="T1166" s="210"/>
      <c r="AT1166" s="211" t="s">
        <v>208</v>
      </c>
      <c r="AU1166" s="211" t="s">
        <v>82</v>
      </c>
      <c r="AV1166" s="13" t="s">
        <v>82</v>
      </c>
      <c r="AW1166" s="13" t="s">
        <v>34</v>
      </c>
      <c r="AX1166" s="13" t="s">
        <v>80</v>
      </c>
      <c r="AY1166" s="211" t="s">
        <v>191</v>
      </c>
    </row>
    <row r="1167" spans="1:65" s="2" customFormat="1" ht="16.5" customHeight="1">
      <c r="A1167" s="37"/>
      <c r="B1167" s="38"/>
      <c r="C1167" s="223" t="s">
        <v>1483</v>
      </c>
      <c r="D1167" s="223" t="s">
        <v>273</v>
      </c>
      <c r="E1167" s="224" t="s">
        <v>1472</v>
      </c>
      <c r="F1167" s="225" t="s">
        <v>1473</v>
      </c>
      <c r="G1167" s="226" t="s">
        <v>282</v>
      </c>
      <c r="H1167" s="227">
        <v>114.126</v>
      </c>
      <c r="I1167" s="228"/>
      <c r="J1167" s="229">
        <f>ROUND(I1167*H1167,2)</f>
        <v>0</v>
      </c>
      <c r="K1167" s="225" t="s">
        <v>203</v>
      </c>
      <c r="L1167" s="230"/>
      <c r="M1167" s="231" t="s">
        <v>19</v>
      </c>
      <c r="N1167" s="232" t="s">
        <v>44</v>
      </c>
      <c r="O1167" s="67"/>
      <c r="P1167" s="190">
        <f>O1167*H1167</f>
        <v>0</v>
      </c>
      <c r="Q1167" s="190">
        <v>5.0000000000000001E-4</v>
      </c>
      <c r="R1167" s="190">
        <f>Q1167*H1167</f>
        <v>5.7063000000000003E-2</v>
      </c>
      <c r="S1167" s="190">
        <v>0</v>
      </c>
      <c r="T1167" s="191">
        <f>S1167*H1167</f>
        <v>0</v>
      </c>
      <c r="U1167" s="37"/>
      <c r="V1167" s="37"/>
      <c r="W1167" s="37"/>
      <c r="X1167" s="37"/>
      <c r="Y1167" s="37"/>
      <c r="Z1167" s="37"/>
      <c r="AA1167" s="37"/>
      <c r="AB1167" s="37"/>
      <c r="AC1167" s="37"/>
      <c r="AD1167" s="37"/>
      <c r="AE1167" s="37"/>
      <c r="AR1167" s="192" t="s">
        <v>405</v>
      </c>
      <c r="AT1167" s="192" t="s">
        <v>273</v>
      </c>
      <c r="AU1167" s="192" t="s">
        <v>82</v>
      </c>
      <c r="AY1167" s="20" t="s">
        <v>191</v>
      </c>
      <c r="BE1167" s="193">
        <f>IF(N1167="základní",J1167,0)</f>
        <v>0</v>
      </c>
      <c r="BF1167" s="193">
        <f>IF(N1167="snížená",J1167,0)</f>
        <v>0</v>
      </c>
      <c r="BG1167" s="193">
        <f>IF(N1167="zákl. přenesená",J1167,0)</f>
        <v>0</v>
      </c>
      <c r="BH1167" s="193">
        <f>IF(N1167="sníž. přenesená",J1167,0)</f>
        <v>0</v>
      </c>
      <c r="BI1167" s="193">
        <f>IF(N1167="nulová",J1167,0)</f>
        <v>0</v>
      </c>
      <c r="BJ1167" s="20" t="s">
        <v>80</v>
      </c>
      <c r="BK1167" s="193">
        <f>ROUND(I1167*H1167,2)</f>
        <v>0</v>
      </c>
      <c r="BL1167" s="20" t="s">
        <v>292</v>
      </c>
      <c r="BM1167" s="192" t="s">
        <v>1484</v>
      </c>
    </row>
    <row r="1168" spans="1:65" s="2" customFormat="1" ht="11.25">
      <c r="A1168" s="37"/>
      <c r="B1168" s="38"/>
      <c r="C1168" s="39"/>
      <c r="D1168" s="194" t="s">
        <v>199</v>
      </c>
      <c r="E1168" s="39"/>
      <c r="F1168" s="195" t="s">
        <v>1473</v>
      </c>
      <c r="G1168" s="39"/>
      <c r="H1168" s="39"/>
      <c r="I1168" s="196"/>
      <c r="J1168" s="39"/>
      <c r="K1168" s="39"/>
      <c r="L1168" s="42"/>
      <c r="M1168" s="197"/>
      <c r="N1168" s="198"/>
      <c r="O1168" s="67"/>
      <c r="P1168" s="67"/>
      <c r="Q1168" s="67"/>
      <c r="R1168" s="67"/>
      <c r="S1168" s="67"/>
      <c r="T1168" s="68"/>
      <c r="U1168" s="37"/>
      <c r="V1168" s="37"/>
      <c r="W1168" s="37"/>
      <c r="X1168" s="37"/>
      <c r="Y1168" s="37"/>
      <c r="Z1168" s="37"/>
      <c r="AA1168" s="37"/>
      <c r="AB1168" s="37"/>
      <c r="AC1168" s="37"/>
      <c r="AD1168" s="37"/>
      <c r="AE1168" s="37"/>
      <c r="AT1168" s="20" t="s">
        <v>199</v>
      </c>
      <c r="AU1168" s="20" t="s">
        <v>82</v>
      </c>
    </row>
    <row r="1169" spans="1:65" s="13" customFormat="1" ht="11.25">
      <c r="B1169" s="201"/>
      <c r="C1169" s="202"/>
      <c r="D1169" s="194" t="s">
        <v>208</v>
      </c>
      <c r="E1169" s="203" t="s">
        <v>19</v>
      </c>
      <c r="F1169" s="204" t="s">
        <v>1485</v>
      </c>
      <c r="G1169" s="202"/>
      <c r="H1169" s="205">
        <v>114.126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208</v>
      </c>
      <c r="AU1169" s="211" t="s">
        <v>82</v>
      </c>
      <c r="AV1169" s="13" t="s">
        <v>82</v>
      </c>
      <c r="AW1169" s="13" t="s">
        <v>34</v>
      </c>
      <c r="AX1169" s="13" t="s">
        <v>80</v>
      </c>
      <c r="AY1169" s="211" t="s">
        <v>191</v>
      </c>
    </row>
    <row r="1170" spans="1:65" s="2" customFormat="1" ht="16.5" customHeight="1">
      <c r="A1170" s="37"/>
      <c r="B1170" s="38"/>
      <c r="C1170" s="181" t="s">
        <v>1486</v>
      </c>
      <c r="D1170" s="181" t="s">
        <v>193</v>
      </c>
      <c r="E1170" s="182" t="s">
        <v>1487</v>
      </c>
      <c r="F1170" s="183" t="s">
        <v>1488</v>
      </c>
      <c r="G1170" s="184" t="s">
        <v>282</v>
      </c>
      <c r="H1170" s="185">
        <v>45.674999999999997</v>
      </c>
      <c r="I1170" s="186"/>
      <c r="J1170" s="187">
        <f>ROUND(I1170*H1170,2)</f>
        <v>0</v>
      </c>
      <c r="K1170" s="183" t="s">
        <v>203</v>
      </c>
      <c r="L1170" s="42"/>
      <c r="M1170" s="188" t="s">
        <v>19</v>
      </c>
      <c r="N1170" s="189" t="s">
        <v>44</v>
      </c>
      <c r="O1170" s="67"/>
      <c r="P1170" s="190">
        <f>O1170*H1170</f>
        <v>0</v>
      </c>
      <c r="Q1170" s="190">
        <v>0</v>
      </c>
      <c r="R1170" s="190">
        <f>Q1170*H1170</f>
        <v>0</v>
      </c>
      <c r="S1170" s="190">
        <v>0</v>
      </c>
      <c r="T1170" s="191">
        <f>S1170*H1170</f>
        <v>0</v>
      </c>
      <c r="U1170" s="37"/>
      <c r="V1170" s="37"/>
      <c r="W1170" s="37"/>
      <c r="X1170" s="37"/>
      <c r="Y1170" s="37"/>
      <c r="Z1170" s="37"/>
      <c r="AA1170" s="37"/>
      <c r="AB1170" s="37"/>
      <c r="AC1170" s="37"/>
      <c r="AD1170" s="37"/>
      <c r="AE1170" s="37"/>
      <c r="AR1170" s="192" t="s">
        <v>292</v>
      </c>
      <c r="AT1170" s="192" t="s">
        <v>193</v>
      </c>
      <c r="AU1170" s="192" t="s">
        <v>82</v>
      </c>
      <c r="AY1170" s="20" t="s">
        <v>191</v>
      </c>
      <c r="BE1170" s="193">
        <f>IF(N1170="základní",J1170,0)</f>
        <v>0</v>
      </c>
      <c r="BF1170" s="193">
        <f>IF(N1170="snížená",J1170,0)</f>
        <v>0</v>
      </c>
      <c r="BG1170" s="193">
        <f>IF(N1170="zákl. přenesená",J1170,0)</f>
        <v>0</v>
      </c>
      <c r="BH1170" s="193">
        <f>IF(N1170="sníž. přenesená",J1170,0)</f>
        <v>0</v>
      </c>
      <c r="BI1170" s="193">
        <f>IF(N1170="nulová",J1170,0)</f>
        <v>0</v>
      </c>
      <c r="BJ1170" s="20" t="s">
        <v>80</v>
      </c>
      <c r="BK1170" s="193">
        <f>ROUND(I1170*H1170,2)</f>
        <v>0</v>
      </c>
      <c r="BL1170" s="20" t="s">
        <v>292</v>
      </c>
      <c r="BM1170" s="192" t="s">
        <v>1489</v>
      </c>
    </row>
    <row r="1171" spans="1:65" s="2" customFormat="1" ht="11.25">
      <c r="A1171" s="37"/>
      <c r="B1171" s="38"/>
      <c r="C1171" s="39"/>
      <c r="D1171" s="194" t="s">
        <v>199</v>
      </c>
      <c r="E1171" s="39"/>
      <c r="F1171" s="195" t="s">
        <v>1490</v>
      </c>
      <c r="G1171" s="39"/>
      <c r="H1171" s="39"/>
      <c r="I1171" s="196"/>
      <c r="J1171" s="39"/>
      <c r="K1171" s="39"/>
      <c r="L1171" s="42"/>
      <c r="M1171" s="197"/>
      <c r="N1171" s="198"/>
      <c r="O1171" s="67"/>
      <c r="P1171" s="67"/>
      <c r="Q1171" s="67"/>
      <c r="R1171" s="67"/>
      <c r="S1171" s="67"/>
      <c r="T1171" s="68"/>
      <c r="U1171" s="37"/>
      <c r="V1171" s="37"/>
      <c r="W1171" s="37"/>
      <c r="X1171" s="37"/>
      <c r="Y1171" s="37"/>
      <c r="Z1171" s="37"/>
      <c r="AA1171" s="37"/>
      <c r="AB1171" s="37"/>
      <c r="AC1171" s="37"/>
      <c r="AD1171" s="37"/>
      <c r="AE1171" s="37"/>
      <c r="AT1171" s="20" t="s">
        <v>199</v>
      </c>
      <c r="AU1171" s="20" t="s">
        <v>82</v>
      </c>
    </row>
    <row r="1172" spans="1:65" s="2" customFormat="1" ht="11.25">
      <c r="A1172" s="37"/>
      <c r="B1172" s="38"/>
      <c r="C1172" s="39"/>
      <c r="D1172" s="199" t="s">
        <v>206</v>
      </c>
      <c r="E1172" s="39"/>
      <c r="F1172" s="200" t="s">
        <v>1491</v>
      </c>
      <c r="G1172" s="39"/>
      <c r="H1172" s="39"/>
      <c r="I1172" s="196"/>
      <c r="J1172" s="39"/>
      <c r="K1172" s="39"/>
      <c r="L1172" s="42"/>
      <c r="M1172" s="197"/>
      <c r="N1172" s="198"/>
      <c r="O1172" s="67"/>
      <c r="P1172" s="67"/>
      <c r="Q1172" s="67"/>
      <c r="R1172" s="67"/>
      <c r="S1172" s="67"/>
      <c r="T1172" s="68"/>
      <c r="U1172" s="37"/>
      <c r="V1172" s="37"/>
      <c r="W1172" s="37"/>
      <c r="X1172" s="37"/>
      <c r="Y1172" s="37"/>
      <c r="Z1172" s="37"/>
      <c r="AA1172" s="37"/>
      <c r="AB1172" s="37"/>
      <c r="AC1172" s="37"/>
      <c r="AD1172" s="37"/>
      <c r="AE1172" s="37"/>
      <c r="AT1172" s="20" t="s">
        <v>206</v>
      </c>
      <c r="AU1172" s="20" t="s">
        <v>82</v>
      </c>
    </row>
    <row r="1173" spans="1:65" s="13" customFormat="1" ht="11.25">
      <c r="B1173" s="201"/>
      <c r="C1173" s="202"/>
      <c r="D1173" s="194" t="s">
        <v>208</v>
      </c>
      <c r="E1173" s="203" t="s">
        <v>19</v>
      </c>
      <c r="F1173" s="204" t="s">
        <v>545</v>
      </c>
      <c r="G1173" s="202"/>
      <c r="H1173" s="205">
        <v>45.674999999999997</v>
      </c>
      <c r="I1173" s="206"/>
      <c r="J1173" s="202"/>
      <c r="K1173" s="202"/>
      <c r="L1173" s="207"/>
      <c r="M1173" s="208"/>
      <c r="N1173" s="209"/>
      <c r="O1173" s="209"/>
      <c r="P1173" s="209"/>
      <c r="Q1173" s="209"/>
      <c r="R1173" s="209"/>
      <c r="S1173" s="209"/>
      <c r="T1173" s="210"/>
      <c r="AT1173" s="211" t="s">
        <v>208</v>
      </c>
      <c r="AU1173" s="211" t="s">
        <v>82</v>
      </c>
      <c r="AV1173" s="13" t="s">
        <v>82</v>
      </c>
      <c r="AW1173" s="13" t="s">
        <v>34</v>
      </c>
      <c r="AX1173" s="13" t="s">
        <v>80</v>
      </c>
      <c r="AY1173" s="211" t="s">
        <v>191</v>
      </c>
    </row>
    <row r="1174" spans="1:65" s="2" customFormat="1" ht="16.5" customHeight="1">
      <c r="A1174" s="37"/>
      <c r="B1174" s="38"/>
      <c r="C1174" s="223" t="s">
        <v>1492</v>
      </c>
      <c r="D1174" s="223" t="s">
        <v>273</v>
      </c>
      <c r="E1174" s="224" t="s">
        <v>1493</v>
      </c>
      <c r="F1174" s="225" t="s">
        <v>1494</v>
      </c>
      <c r="G1174" s="226" t="s">
        <v>282</v>
      </c>
      <c r="H1174" s="227">
        <v>47.959000000000003</v>
      </c>
      <c r="I1174" s="228"/>
      <c r="J1174" s="229">
        <f>ROUND(I1174*H1174,2)</f>
        <v>0</v>
      </c>
      <c r="K1174" s="225" t="s">
        <v>203</v>
      </c>
      <c r="L1174" s="230"/>
      <c r="M1174" s="231" t="s">
        <v>19</v>
      </c>
      <c r="N1174" s="232" t="s">
        <v>44</v>
      </c>
      <c r="O1174" s="67"/>
      <c r="P1174" s="190">
        <f>O1174*H1174</f>
        <v>0</v>
      </c>
      <c r="Q1174" s="190">
        <v>2.9999999999999997E-4</v>
      </c>
      <c r="R1174" s="190">
        <f>Q1174*H1174</f>
        <v>1.43877E-2</v>
      </c>
      <c r="S1174" s="190">
        <v>0</v>
      </c>
      <c r="T1174" s="191">
        <f>S1174*H1174</f>
        <v>0</v>
      </c>
      <c r="U1174" s="37"/>
      <c r="V1174" s="37"/>
      <c r="W1174" s="37"/>
      <c r="X1174" s="37"/>
      <c r="Y1174" s="37"/>
      <c r="Z1174" s="37"/>
      <c r="AA1174" s="37"/>
      <c r="AB1174" s="37"/>
      <c r="AC1174" s="37"/>
      <c r="AD1174" s="37"/>
      <c r="AE1174" s="37"/>
      <c r="AR1174" s="192" t="s">
        <v>405</v>
      </c>
      <c r="AT1174" s="192" t="s">
        <v>273</v>
      </c>
      <c r="AU1174" s="192" t="s">
        <v>82</v>
      </c>
      <c r="AY1174" s="20" t="s">
        <v>191</v>
      </c>
      <c r="BE1174" s="193">
        <f>IF(N1174="základní",J1174,0)</f>
        <v>0</v>
      </c>
      <c r="BF1174" s="193">
        <f>IF(N1174="snížená",J1174,0)</f>
        <v>0</v>
      </c>
      <c r="BG1174" s="193">
        <f>IF(N1174="zákl. přenesená",J1174,0)</f>
        <v>0</v>
      </c>
      <c r="BH1174" s="193">
        <f>IF(N1174="sníž. přenesená",J1174,0)</f>
        <v>0</v>
      </c>
      <c r="BI1174" s="193">
        <f>IF(N1174="nulová",J1174,0)</f>
        <v>0</v>
      </c>
      <c r="BJ1174" s="20" t="s">
        <v>80</v>
      </c>
      <c r="BK1174" s="193">
        <f>ROUND(I1174*H1174,2)</f>
        <v>0</v>
      </c>
      <c r="BL1174" s="20" t="s">
        <v>292</v>
      </c>
      <c r="BM1174" s="192" t="s">
        <v>1495</v>
      </c>
    </row>
    <row r="1175" spans="1:65" s="2" customFormat="1" ht="11.25">
      <c r="A1175" s="37"/>
      <c r="B1175" s="38"/>
      <c r="C1175" s="39"/>
      <c r="D1175" s="194" t="s">
        <v>199</v>
      </c>
      <c r="E1175" s="39"/>
      <c r="F1175" s="195" t="s">
        <v>1494</v>
      </c>
      <c r="G1175" s="39"/>
      <c r="H1175" s="39"/>
      <c r="I1175" s="196"/>
      <c r="J1175" s="39"/>
      <c r="K1175" s="39"/>
      <c r="L1175" s="42"/>
      <c r="M1175" s="197"/>
      <c r="N1175" s="198"/>
      <c r="O1175" s="67"/>
      <c r="P1175" s="67"/>
      <c r="Q1175" s="67"/>
      <c r="R1175" s="67"/>
      <c r="S1175" s="67"/>
      <c r="T1175" s="68"/>
      <c r="U1175" s="37"/>
      <c r="V1175" s="37"/>
      <c r="W1175" s="37"/>
      <c r="X1175" s="37"/>
      <c r="Y1175" s="37"/>
      <c r="Z1175" s="37"/>
      <c r="AA1175" s="37"/>
      <c r="AB1175" s="37"/>
      <c r="AC1175" s="37"/>
      <c r="AD1175" s="37"/>
      <c r="AE1175" s="37"/>
      <c r="AT1175" s="20" t="s">
        <v>199</v>
      </c>
      <c r="AU1175" s="20" t="s">
        <v>82</v>
      </c>
    </row>
    <row r="1176" spans="1:65" s="13" customFormat="1" ht="11.25">
      <c r="B1176" s="201"/>
      <c r="C1176" s="202"/>
      <c r="D1176" s="194" t="s">
        <v>208</v>
      </c>
      <c r="E1176" s="203" t="s">
        <v>19</v>
      </c>
      <c r="F1176" s="204" t="s">
        <v>1496</v>
      </c>
      <c r="G1176" s="202"/>
      <c r="H1176" s="205">
        <v>47.959000000000003</v>
      </c>
      <c r="I1176" s="206"/>
      <c r="J1176" s="202"/>
      <c r="K1176" s="202"/>
      <c r="L1176" s="207"/>
      <c r="M1176" s="208"/>
      <c r="N1176" s="209"/>
      <c r="O1176" s="209"/>
      <c r="P1176" s="209"/>
      <c r="Q1176" s="209"/>
      <c r="R1176" s="209"/>
      <c r="S1176" s="209"/>
      <c r="T1176" s="210"/>
      <c r="AT1176" s="211" t="s">
        <v>208</v>
      </c>
      <c r="AU1176" s="211" t="s">
        <v>82</v>
      </c>
      <c r="AV1176" s="13" t="s">
        <v>82</v>
      </c>
      <c r="AW1176" s="13" t="s">
        <v>34</v>
      </c>
      <c r="AX1176" s="13" t="s">
        <v>80</v>
      </c>
      <c r="AY1176" s="211" t="s">
        <v>191</v>
      </c>
    </row>
    <row r="1177" spans="1:65" s="2" customFormat="1" ht="21.75" customHeight="1">
      <c r="A1177" s="37"/>
      <c r="B1177" s="38"/>
      <c r="C1177" s="181" t="s">
        <v>1497</v>
      </c>
      <c r="D1177" s="181" t="s">
        <v>193</v>
      </c>
      <c r="E1177" s="182" t="s">
        <v>1498</v>
      </c>
      <c r="F1177" s="183" t="s">
        <v>1499</v>
      </c>
      <c r="G1177" s="184" t="s">
        <v>255</v>
      </c>
      <c r="H1177" s="185">
        <v>11.33</v>
      </c>
      <c r="I1177" s="186"/>
      <c r="J1177" s="187">
        <f>ROUND(I1177*H1177,2)</f>
        <v>0</v>
      </c>
      <c r="K1177" s="183" t="s">
        <v>203</v>
      </c>
      <c r="L1177" s="42"/>
      <c r="M1177" s="188" t="s">
        <v>19</v>
      </c>
      <c r="N1177" s="189" t="s">
        <v>44</v>
      </c>
      <c r="O1177" s="67"/>
      <c r="P1177" s="190">
        <f>O1177*H1177</f>
        <v>0</v>
      </c>
      <c r="Q1177" s="190">
        <v>0</v>
      </c>
      <c r="R1177" s="190">
        <f>Q1177*H1177</f>
        <v>0</v>
      </c>
      <c r="S1177" s="190">
        <v>0</v>
      </c>
      <c r="T1177" s="191">
        <f>S1177*H1177</f>
        <v>0</v>
      </c>
      <c r="U1177" s="37"/>
      <c r="V1177" s="37"/>
      <c r="W1177" s="37"/>
      <c r="X1177" s="37"/>
      <c r="Y1177" s="37"/>
      <c r="Z1177" s="37"/>
      <c r="AA1177" s="37"/>
      <c r="AB1177" s="37"/>
      <c r="AC1177" s="37"/>
      <c r="AD1177" s="37"/>
      <c r="AE1177" s="37"/>
      <c r="AR1177" s="192" t="s">
        <v>292</v>
      </c>
      <c r="AT1177" s="192" t="s">
        <v>193</v>
      </c>
      <c r="AU1177" s="192" t="s">
        <v>82</v>
      </c>
      <c r="AY1177" s="20" t="s">
        <v>191</v>
      </c>
      <c r="BE1177" s="193">
        <f>IF(N1177="základní",J1177,0)</f>
        <v>0</v>
      </c>
      <c r="BF1177" s="193">
        <f>IF(N1177="snížená",J1177,0)</f>
        <v>0</v>
      </c>
      <c r="BG1177" s="193">
        <f>IF(N1177="zákl. přenesená",J1177,0)</f>
        <v>0</v>
      </c>
      <c r="BH1177" s="193">
        <f>IF(N1177="sníž. přenesená",J1177,0)</f>
        <v>0</v>
      </c>
      <c r="BI1177" s="193">
        <f>IF(N1177="nulová",J1177,0)</f>
        <v>0</v>
      </c>
      <c r="BJ1177" s="20" t="s">
        <v>80</v>
      </c>
      <c r="BK1177" s="193">
        <f>ROUND(I1177*H1177,2)</f>
        <v>0</v>
      </c>
      <c r="BL1177" s="20" t="s">
        <v>292</v>
      </c>
      <c r="BM1177" s="192" t="s">
        <v>1500</v>
      </c>
    </row>
    <row r="1178" spans="1:65" s="2" customFormat="1" ht="19.5">
      <c r="A1178" s="37"/>
      <c r="B1178" s="38"/>
      <c r="C1178" s="39"/>
      <c r="D1178" s="194" t="s">
        <v>199</v>
      </c>
      <c r="E1178" s="39"/>
      <c r="F1178" s="195" t="s">
        <v>1501</v>
      </c>
      <c r="G1178" s="39"/>
      <c r="H1178" s="39"/>
      <c r="I1178" s="196"/>
      <c r="J1178" s="39"/>
      <c r="K1178" s="39"/>
      <c r="L1178" s="42"/>
      <c r="M1178" s="197"/>
      <c r="N1178" s="198"/>
      <c r="O1178" s="67"/>
      <c r="P1178" s="67"/>
      <c r="Q1178" s="67"/>
      <c r="R1178" s="67"/>
      <c r="S1178" s="67"/>
      <c r="T1178" s="68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T1178" s="20" t="s">
        <v>199</v>
      </c>
      <c r="AU1178" s="20" t="s">
        <v>82</v>
      </c>
    </row>
    <row r="1179" spans="1:65" s="2" customFormat="1" ht="11.25">
      <c r="A1179" s="37"/>
      <c r="B1179" s="38"/>
      <c r="C1179" s="39"/>
      <c r="D1179" s="199" t="s">
        <v>206</v>
      </c>
      <c r="E1179" s="39"/>
      <c r="F1179" s="200" t="s">
        <v>1502</v>
      </c>
      <c r="G1179" s="39"/>
      <c r="H1179" s="39"/>
      <c r="I1179" s="196"/>
      <c r="J1179" s="39"/>
      <c r="K1179" s="39"/>
      <c r="L1179" s="42"/>
      <c r="M1179" s="197"/>
      <c r="N1179" s="198"/>
      <c r="O1179" s="67"/>
      <c r="P1179" s="67"/>
      <c r="Q1179" s="67"/>
      <c r="R1179" s="67"/>
      <c r="S1179" s="67"/>
      <c r="T1179" s="68"/>
      <c r="U1179" s="37"/>
      <c r="V1179" s="37"/>
      <c r="W1179" s="37"/>
      <c r="X1179" s="37"/>
      <c r="Y1179" s="37"/>
      <c r="Z1179" s="37"/>
      <c r="AA1179" s="37"/>
      <c r="AB1179" s="37"/>
      <c r="AC1179" s="37"/>
      <c r="AD1179" s="37"/>
      <c r="AE1179" s="37"/>
      <c r="AT1179" s="20" t="s">
        <v>206</v>
      </c>
      <c r="AU1179" s="20" t="s">
        <v>82</v>
      </c>
    </row>
    <row r="1180" spans="1:65" s="12" customFormat="1" ht="22.9" customHeight="1">
      <c r="B1180" s="165"/>
      <c r="C1180" s="166"/>
      <c r="D1180" s="167" t="s">
        <v>72</v>
      </c>
      <c r="E1180" s="179" t="s">
        <v>1503</v>
      </c>
      <c r="F1180" s="179" t="s">
        <v>1504</v>
      </c>
      <c r="G1180" s="166"/>
      <c r="H1180" s="166"/>
      <c r="I1180" s="169"/>
      <c r="J1180" s="180">
        <f>BK1180</f>
        <v>0</v>
      </c>
      <c r="K1180" s="166"/>
      <c r="L1180" s="171"/>
      <c r="M1180" s="172"/>
      <c r="N1180" s="173"/>
      <c r="O1180" s="173"/>
      <c r="P1180" s="174">
        <f>SUM(P1181:P1245)</f>
        <v>0</v>
      </c>
      <c r="Q1180" s="173"/>
      <c r="R1180" s="174">
        <f>SUM(R1181:R1245)</f>
        <v>6.6372346899999997</v>
      </c>
      <c r="S1180" s="173"/>
      <c r="T1180" s="175">
        <f>SUM(T1181:T1245)</f>
        <v>0</v>
      </c>
      <c r="AR1180" s="176" t="s">
        <v>82</v>
      </c>
      <c r="AT1180" s="177" t="s">
        <v>72</v>
      </c>
      <c r="AU1180" s="177" t="s">
        <v>80</v>
      </c>
      <c r="AY1180" s="176" t="s">
        <v>191</v>
      </c>
      <c r="BK1180" s="178">
        <f>SUM(BK1181:BK1245)</f>
        <v>0</v>
      </c>
    </row>
    <row r="1181" spans="1:65" s="2" customFormat="1" ht="16.5" customHeight="1">
      <c r="A1181" s="37"/>
      <c r="B1181" s="38"/>
      <c r="C1181" s="181" t="s">
        <v>1505</v>
      </c>
      <c r="D1181" s="181" t="s">
        <v>193</v>
      </c>
      <c r="E1181" s="182" t="s">
        <v>1506</v>
      </c>
      <c r="F1181" s="183" t="s">
        <v>1507</v>
      </c>
      <c r="G1181" s="184" t="s">
        <v>282</v>
      </c>
      <c r="H1181" s="185">
        <v>103.50700000000001</v>
      </c>
      <c r="I1181" s="186"/>
      <c r="J1181" s="187">
        <f>ROUND(I1181*H1181,2)</f>
        <v>0</v>
      </c>
      <c r="K1181" s="183" t="s">
        <v>203</v>
      </c>
      <c r="L1181" s="42"/>
      <c r="M1181" s="188" t="s">
        <v>19</v>
      </c>
      <c r="N1181" s="189" t="s">
        <v>44</v>
      </c>
      <c r="O1181" s="67"/>
      <c r="P1181" s="190">
        <f>O1181*H1181</f>
        <v>0</v>
      </c>
      <c r="Q1181" s="190">
        <v>0</v>
      </c>
      <c r="R1181" s="190">
        <f>Q1181*H1181</f>
        <v>0</v>
      </c>
      <c r="S1181" s="190">
        <v>0</v>
      </c>
      <c r="T1181" s="191">
        <f>S1181*H1181</f>
        <v>0</v>
      </c>
      <c r="U1181" s="37"/>
      <c r="V1181" s="37"/>
      <c r="W1181" s="37"/>
      <c r="X1181" s="37"/>
      <c r="Y1181" s="37"/>
      <c r="Z1181" s="37"/>
      <c r="AA1181" s="37"/>
      <c r="AB1181" s="37"/>
      <c r="AC1181" s="37"/>
      <c r="AD1181" s="37"/>
      <c r="AE1181" s="37"/>
      <c r="AR1181" s="192" t="s">
        <v>292</v>
      </c>
      <c r="AT1181" s="192" t="s">
        <v>193</v>
      </c>
      <c r="AU1181" s="192" t="s">
        <v>82</v>
      </c>
      <c r="AY1181" s="20" t="s">
        <v>191</v>
      </c>
      <c r="BE1181" s="193">
        <f>IF(N1181="základní",J1181,0)</f>
        <v>0</v>
      </c>
      <c r="BF1181" s="193">
        <f>IF(N1181="snížená",J1181,0)</f>
        <v>0</v>
      </c>
      <c r="BG1181" s="193">
        <f>IF(N1181="zákl. přenesená",J1181,0)</f>
        <v>0</v>
      </c>
      <c r="BH1181" s="193">
        <f>IF(N1181="sníž. přenesená",J1181,0)</f>
        <v>0</v>
      </c>
      <c r="BI1181" s="193">
        <f>IF(N1181="nulová",J1181,0)</f>
        <v>0</v>
      </c>
      <c r="BJ1181" s="20" t="s">
        <v>80</v>
      </c>
      <c r="BK1181" s="193">
        <f>ROUND(I1181*H1181,2)</f>
        <v>0</v>
      </c>
      <c r="BL1181" s="20" t="s">
        <v>292</v>
      </c>
      <c r="BM1181" s="192" t="s">
        <v>1508</v>
      </c>
    </row>
    <row r="1182" spans="1:65" s="2" customFormat="1" ht="11.25">
      <c r="A1182" s="37"/>
      <c r="B1182" s="38"/>
      <c r="C1182" s="39"/>
      <c r="D1182" s="194" t="s">
        <v>199</v>
      </c>
      <c r="E1182" s="39"/>
      <c r="F1182" s="195" t="s">
        <v>1509</v>
      </c>
      <c r="G1182" s="39"/>
      <c r="H1182" s="39"/>
      <c r="I1182" s="196"/>
      <c r="J1182" s="39"/>
      <c r="K1182" s="39"/>
      <c r="L1182" s="42"/>
      <c r="M1182" s="197"/>
      <c r="N1182" s="198"/>
      <c r="O1182" s="67"/>
      <c r="P1182" s="67"/>
      <c r="Q1182" s="67"/>
      <c r="R1182" s="67"/>
      <c r="S1182" s="67"/>
      <c r="T1182" s="68"/>
      <c r="U1182" s="37"/>
      <c r="V1182" s="37"/>
      <c r="W1182" s="37"/>
      <c r="X1182" s="37"/>
      <c r="Y1182" s="37"/>
      <c r="Z1182" s="37"/>
      <c r="AA1182" s="37"/>
      <c r="AB1182" s="37"/>
      <c r="AC1182" s="37"/>
      <c r="AD1182" s="37"/>
      <c r="AE1182" s="37"/>
      <c r="AT1182" s="20" t="s">
        <v>199</v>
      </c>
      <c r="AU1182" s="20" t="s">
        <v>82</v>
      </c>
    </row>
    <row r="1183" spans="1:65" s="2" customFormat="1" ht="11.25">
      <c r="A1183" s="37"/>
      <c r="B1183" s="38"/>
      <c r="C1183" s="39"/>
      <c r="D1183" s="199" t="s">
        <v>206</v>
      </c>
      <c r="E1183" s="39"/>
      <c r="F1183" s="200" t="s">
        <v>1510</v>
      </c>
      <c r="G1183" s="39"/>
      <c r="H1183" s="39"/>
      <c r="I1183" s="196"/>
      <c r="J1183" s="39"/>
      <c r="K1183" s="39"/>
      <c r="L1183" s="42"/>
      <c r="M1183" s="197"/>
      <c r="N1183" s="198"/>
      <c r="O1183" s="67"/>
      <c r="P1183" s="67"/>
      <c r="Q1183" s="67"/>
      <c r="R1183" s="67"/>
      <c r="S1183" s="67"/>
      <c r="T1183" s="68"/>
      <c r="U1183" s="37"/>
      <c r="V1183" s="37"/>
      <c r="W1183" s="37"/>
      <c r="X1183" s="37"/>
      <c r="Y1183" s="37"/>
      <c r="Z1183" s="37"/>
      <c r="AA1183" s="37"/>
      <c r="AB1183" s="37"/>
      <c r="AC1183" s="37"/>
      <c r="AD1183" s="37"/>
      <c r="AE1183" s="37"/>
      <c r="AT1183" s="20" t="s">
        <v>206</v>
      </c>
      <c r="AU1183" s="20" t="s">
        <v>82</v>
      </c>
    </row>
    <row r="1184" spans="1:65" s="13" customFormat="1" ht="11.25">
      <c r="B1184" s="201"/>
      <c r="C1184" s="202"/>
      <c r="D1184" s="194" t="s">
        <v>208</v>
      </c>
      <c r="E1184" s="203" t="s">
        <v>19</v>
      </c>
      <c r="F1184" s="204" t="s">
        <v>1511</v>
      </c>
      <c r="G1184" s="202"/>
      <c r="H1184" s="205">
        <v>103.50700000000001</v>
      </c>
      <c r="I1184" s="206"/>
      <c r="J1184" s="202"/>
      <c r="K1184" s="202"/>
      <c r="L1184" s="207"/>
      <c r="M1184" s="208"/>
      <c r="N1184" s="209"/>
      <c r="O1184" s="209"/>
      <c r="P1184" s="209"/>
      <c r="Q1184" s="209"/>
      <c r="R1184" s="209"/>
      <c r="S1184" s="209"/>
      <c r="T1184" s="210"/>
      <c r="AT1184" s="211" t="s">
        <v>208</v>
      </c>
      <c r="AU1184" s="211" t="s">
        <v>82</v>
      </c>
      <c r="AV1184" s="13" t="s">
        <v>82</v>
      </c>
      <c r="AW1184" s="13" t="s">
        <v>34</v>
      </c>
      <c r="AX1184" s="13" t="s">
        <v>80</v>
      </c>
      <c r="AY1184" s="211" t="s">
        <v>191</v>
      </c>
    </row>
    <row r="1185" spans="1:65" s="2" customFormat="1" ht="16.5" customHeight="1">
      <c r="A1185" s="37"/>
      <c r="B1185" s="38"/>
      <c r="C1185" s="223" t="s">
        <v>1512</v>
      </c>
      <c r="D1185" s="223" t="s">
        <v>273</v>
      </c>
      <c r="E1185" s="224" t="s">
        <v>1411</v>
      </c>
      <c r="F1185" s="225" t="s">
        <v>1412</v>
      </c>
      <c r="G1185" s="226" t="s">
        <v>255</v>
      </c>
      <c r="H1185" s="227">
        <v>0.109</v>
      </c>
      <c r="I1185" s="228"/>
      <c r="J1185" s="229">
        <f>ROUND(I1185*H1185,2)</f>
        <v>0</v>
      </c>
      <c r="K1185" s="225" t="s">
        <v>203</v>
      </c>
      <c r="L1185" s="230"/>
      <c r="M1185" s="231" t="s">
        <v>19</v>
      </c>
      <c r="N1185" s="232" t="s">
        <v>44</v>
      </c>
      <c r="O1185" s="67"/>
      <c r="P1185" s="190">
        <f>O1185*H1185</f>
        <v>0</v>
      </c>
      <c r="Q1185" s="190">
        <v>1</v>
      </c>
      <c r="R1185" s="190">
        <f>Q1185*H1185</f>
        <v>0.109</v>
      </c>
      <c r="S1185" s="190">
        <v>0</v>
      </c>
      <c r="T1185" s="191">
        <f>S1185*H1185</f>
        <v>0</v>
      </c>
      <c r="U1185" s="37"/>
      <c r="V1185" s="37"/>
      <c r="W1185" s="37"/>
      <c r="X1185" s="37"/>
      <c r="Y1185" s="37"/>
      <c r="Z1185" s="37"/>
      <c r="AA1185" s="37"/>
      <c r="AB1185" s="37"/>
      <c r="AC1185" s="37"/>
      <c r="AD1185" s="37"/>
      <c r="AE1185" s="37"/>
      <c r="AR1185" s="192" t="s">
        <v>405</v>
      </c>
      <c r="AT1185" s="192" t="s">
        <v>273</v>
      </c>
      <c r="AU1185" s="192" t="s">
        <v>82</v>
      </c>
      <c r="AY1185" s="20" t="s">
        <v>191</v>
      </c>
      <c r="BE1185" s="193">
        <f>IF(N1185="základní",J1185,0)</f>
        <v>0</v>
      </c>
      <c r="BF1185" s="193">
        <f>IF(N1185="snížená",J1185,0)</f>
        <v>0</v>
      </c>
      <c r="BG1185" s="193">
        <f>IF(N1185="zákl. přenesená",J1185,0)</f>
        <v>0</v>
      </c>
      <c r="BH1185" s="193">
        <f>IF(N1185="sníž. přenesená",J1185,0)</f>
        <v>0</v>
      </c>
      <c r="BI1185" s="193">
        <f>IF(N1185="nulová",J1185,0)</f>
        <v>0</v>
      </c>
      <c r="BJ1185" s="20" t="s">
        <v>80</v>
      </c>
      <c r="BK1185" s="193">
        <f>ROUND(I1185*H1185,2)</f>
        <v>0</v>
      </c>
      <c r="BL1185" s="20" t="s">
        <v>292</v>
      </c>
      <c r="BM1185" s="192" t="s">
        <v>1513</v>
      </c>
    </row>
    <row r="1186" spans="1:65" s="2" customFormat="1" ht="11.25">
      <c r="A1186" s="37"/>
      <c r="B1186" s="38"/>
      <c r="C1186" s="39"/>
      <c r="D1186" s="194" t="s">
        <v>199</v>
      </c>
      <c r="E1186" s="39"/>
      <c r="F1186" s="195" t="s">
        <v>1412</v>
      </c>
      <c r="G1186" s="39"/>
      <c r="H1186" s="39"/>
      <c r="I1186" s="196"/>
      <c r="J1186" s="39"/>
      <c r="K1186" s="39"/>
      <c r="L1186" s="42"/>
      <c r="M1186" s="197"/>
      <c r="N1186" s="198"/>
      <c r="O1186" s="67"/>
      <c r="P1186" s="67"/>
      <c r="Q1186" s="67"/>
      <c r="R1186" s="67"/>
      <c r="S1186" s="67"/>
      <c r="T1186" s="68"/>
      <c r="U1186" s="37"/>
      <c r="V1186" s="37"/>
      <c r="W1186" s="37"/>
      <c r="X1186" s="37"/>
      <c r="Y1186" s="37"/>
      <c r="Z1186" s="37"/>
      <c r="AA1186" s="37"/>
      <c r="AB1186" s="37"/>
      <c r="AC1186" s="37"/>
      <c r="AD1186" s="37"/>
      <c r="AE1186" s="37"/>
      <c r="AT1186" s="20" t="s">
        <v>199</v>
      </c>
      <c r="AU1186" s="20" t="s">
        <v>82</v>
      </c>
    </row>
    <row r="1187" spans="1:65" s="13" customFormat="1" ht="11.25">
      <c r="B1187" s="201"/>
      <c r="C1187" s="202"/>
      <c r="D1187" s="194" t="s">
        <v>208</v>
      </c>
      <c r="E1187" s="203" t="s">
        <v>19</v>
      </c>
      <c r="F1187" s="204" t="s">
        <v>1514</v>
      </c>
      <c r="G1187" s="202"/>
      <c r="H1187" s="205">
        <v>0.109</v>
      </c>
      <c r="I1187" s="206"/>
      <c r="J1187" s="202"/>
      <c r="K1187" s="202"/>
      <c r="L1187" s="207"/>
      <c r="M1187" s="208"/>
      <c r="N1187" s="209"/>
      <c r="O1187" s="209"/>
      <c r="P1187" s="209"/>
      <c r="Q1187" s="209"/>
      <c r="R1187" s="209"/>
      <c r="S1187" s="209"/>
      <c r="T1187" s="210"/>
      <c r="AT1187" s="211" t="s">
        <v>208</v>
      </c>
      <c r="AU1187" s="211" t="s">
        <v>82</v>
      </c>
      <c r="AV1187" s="13" t="s">
        <v>82</v>
      </c>
      <c r="AW1187" s="13" t="s">
        <v>34</v>
      </c>
      <c r="AX1187" s="13" t="s">
        <v>80</v>
      </c>
      <c r="AY1187" s="211" t="s">
        <v>191</v>
      </c>
    </row>
    <row r="1188" spans="1:65" s="2" customFormat="1" ht="16.5" customHeight="1">
      <c r="A1188" s="37"/>
      <c r="B1188" s="38"/>
      <c r="C1188" s="181" t="s">
        <v>1515</v>
      </c>
      <c r="D1188" s="181" t="s">
        <v>193</v>
      </c>
      <c r="E1188" s="182" t="s">
        <v>1516</v>
      </c>
      <c r="F1188" s="183" t="s">
        <v>1517</v>
      </c>
      <c r="G1188" s="184" t="s">
        <v>282</v>
      </c>
      <c r="H1188" s="185">
        <v>103.50700000000001</v>
      </c>
      <c r="I1188" s="186"/>
      <c r="J1188" s="187">
        <f>ROUND(I1188*H1188,2)</f>
        <v>0</v>
      </c>
      <c r="K1188" s="183" t="s">
        <v>203</v>
      </c>
      <c r="L1188" s="42"/>
      <c r="M1188" s="188" t="s">
        <v>19</v>
      </c>
      <c r="N1188" s="189" t="s">
        <v>44</v>
      </c>
      <c r="O1188" s="67"/>
      <c r="P1188" s="190">
        <f>O1188*H1188</f>
        <v>0</v>
      </c>
      <c r="Q1188" s="190">
        <v>8.8000000000000003E-4</v>
      </c>
      <c r="R1188" s="190">
        <f>Q1188*H1188</f>
        <v>9.1086160000000013E-2</v>
      </c>
      <c r="S1188" s="190">
        <v>0</v>
      </c>
      <c r="T1188" s="191">
        <f>S1188*H1188</f>
        <v>0</v>
      </c>
      <c r="U1188" s="37"/>
      <c r="V1188" s="37"/>
      <c r="W1188" s="37"/>
      <c r="X1188" s="37"/>
      <c r="Y1188" s="37"/>
      <c r="Z1188" s="37"/>
      <c r="AA1188" s="37"/>
      <c r="AB1188" s="37"/>
      <c r="AC1188" s="37"/>
      <c r="AD1188" s="37"/>
      <c r="AE1188" s="37"/>
      <c r="AR1188" s="192" t="s">
        <v>292</v>
      </c>
      <c r="AT1188" s="192" t="s">
        <v>193</v>
      </c>
      <c r="AU1188" s="192" t="s">
        <v>82</v>
      </c>
      <c r="AY1188" s="20" t="s">
        <v>191</v>
      </c>
      <c r="BE1188" s="193">
        <f>IF(N1188="základní",J1188,0)</f>
        <v>0</v>
      </c>
      <c r="BF1188" s="193">
        <f>IF(N1188="snížená",J1188,0)</f>
        <v>0</v>
      </c>
      <c r="BG1188" s="193">
        <f>IF(N1188="zákl. přenesená",J1188,0)</f>
        <v>0</v>
      </c>
      <c r="BH1188" s="193">
        <f>IF(N1188="sníž. přenesená",J1188,0)</f>
        <v>0</v>
      </c>
      <c r="BI1188" s="193">
        <f>IF(N1188="nulová",J1188,0)</f>
        <v>0</v>
      </c>
      <c r="BJ1188" s="20" t="s">
        <v>80</v>
      </c>
      <c r="BK1188" s="193">
        <f>ROUND(I1188*H1188,2)</f>
        <v>0</v>
      </c>
      <c r="BL1188" s="20" t="s">
        <v>292</v>
      </c>
      <c r="BM1188" s="192" t="s">
        <v>1518</v>
      </c>
    </row>
    <row r="1189" spans="1:65" s="2" customFormat="1" ht="11.25">
      <c r="A1189" s="37"/>
      <c r="B1189" s="38"/>
      <c r="C1189" s="39"/>
      <c r="D1189" s="194" t="s">
        <v>199</v>
      </c>
      <c r="E1189" s="39"/>
      <c r="F1189" s="195" t="s">
        <v>1519</v>
      </c>
      <c r="G1189" s="39"/>
      <c r="H1189" s="39"/>
      <c r="I1189" s="196"/>
      <c r="J1189" s="39"/>
      <c r="K1189" s="39"/>
      <c r="L1189" s="42"/>
      <c r="M1189" s="197"/>
      <c r="N1189" s="198"/>
      <c r="O1189" s="67"/>
      <c r="P1189" s="67"/>
      <c r="Q1189" s="67"/>
      <c r="R1189" s="67"/>
      <c r="S1189" s="67"/>
      <c r="T1189" s="68"/>
      <c r="U1189" s="37"/>
      <c r="V1189" s="37"/>
      <c r="W1189" s="37"/>
      <c r="X1189" s="37"/>
      <c r="Y1189" s="37"/>
      <c r="Z1189" s="37"/>
      <c r="AA1189" s="37"/>
      <c r="AB1189" s="37"/>
      <c r="AC1189" s="37"/>
      <c r="AD1189" s="37"/>
      <c r="AE1189" s="37"/>
      <c r="AT1189" s="20" t="s">
        <v>199</v>
      </c>
      <c r="AU1189" s="20" t="s">
        <v>82</v>
      </c>
    </row>
    <row r="1190" spans="1:65" s="2" customFormat="1" ht="11.25">
      <c r="A1190" s="37"/>
      <c r="B1190" s="38"/>
      <c r="C1190" s="39"/>
      <c r="D1190" s="199" t="s">
        <v>206</v>
      </c>
      <c r="E1190" s="39"/>
      <c r="F1190" s="200" t="s">
        <v>1520</v>
      </c>
      <c r="G1190" s="39"/>
      <c r="H1190" s="39"/>
      <c r="I1190" s="196"/>
      <c r="J1190" s="39"/>
      <c r="K1190" s="39"/>
      <c r="L1190" s="42"/>
      <c r="M1190" s="197"/>
      <c r="N1190" s="198"/>
      <c r="O1190" s="67"/>
      <c r="P1190" s="67"/>
      <c r="Q1190" s="67"/>
      <c r="R1190" s="67"/>
      <c r="S1190" s="67"/>
      <c r="T1190" s="68"/>
      <c r="U1190" s="37"/>
      <c r="V1190" s="37"/>
      <c r="W1190" s="37"/>
      <c r="X1190" s="37"/>
      <c r="Y1190" s="37"/>
      <c r="Z1190" s="37"/>
      <c r="AA1190" s="37"/>
      <c r="AB1190" s="37"/>
      <c r="AC1190" s="37"/>
      <c r="AD1190" s="37"/>
      <c r="AE1190" s="37"/>
      <c r="AT1190" s="20" t="s">
        <v>206</v>
      </c>
      <c r="AU1190" s="20" t="s">
        <v>82</v>
      </c>
    </row>
    <row r="1191" spans="1:65" s="13" customFormat="1" ht="11.25">
      <c r="B1191" s="201"/>
      <c r="C1191" s="202"/>
      <c r="D1191" s="194" t="s">
        <v>208</v>
      </c>
      <c r="E1191" s="203" t="s">
        <v>19</v>
      </c>
      <c r="F1191" s="204" t="s">
        <v>1511</v>
      </c>
      <c r="G1191" s="202"/>
      <c r="H1191" s="205">
        <v>103.50700000000001</v>
      </c>
      <c r="I1191" s="206"/>
      <c r="J1191" s="202"/>
      <c r="K1191" s="202"/>
      <c r="L1191" s="207"/>
      <c r="M1191" s="208"/>
      <c r="N1191" s="209"/>
      <c r="O1191" s="209"/>
      <c r="P1191" s="209"/>
      <c r="Q1191" s="209"/>
      <c r="R1191" s="209"/>
      <c r="S1191" s="209"/>
      <c r="T1191" s="210"/>
      <c r="AT1191" s="211" t="s">
        <v>208</v>
      </c>
      <c r="AU1191" s="211" t="s">
        <v>82</v>
      </c>
      <c r="AV1191" s="13" t="s">
        <v>82</v>
      </c>
      <c r="AW1191" s="13" t="s">
        <v>34</v>
      </c>
      <c r="AX1191" s="13" t="s">
        <v>80</v>
      </c>
      <c r="AY1191" s="211" t="s">
        <v>191</v>
      </c>
    </row>
    <row r="1192" spans="1:65" s="2" customFormat="1" ht="24.2" customHeight="1">
      <c r="A1192" s="37"/>
      <c r="B1192" s="38"/>
      <c r="C1192" s="223" t="s">
        <v>1521</v>
      </c>
      <c r="D1192" s="223" t="s">
        <v>273</v>
      </c>
      <c r="E1192" s="224" t="s">
        <v>1522</v>
      </c>
      <c r="F1192" s="225" t="s">
        <v>1523</v>
      </c>
      <c r="G1192" s="226" t="s">
        <v>282</v>
      </c>
      <c r="H1192" s="227">
        <v>120.637</v>
      </c>
      <c r="I1192" s="228"/>
      <c r="J1192" s="229">
        <f>ROUND(I1192*H1192,2)</f>
        <v>0</v>
      </c>
      <c r="K1192" s="225" t="s">
        <v>203</v>
      </c>
      <c r="L1192" s="230"/>
      <c r="M1192" s="231" t="s">
        <v>19</v>
      </c>
      <c r="N1192" s="232" t="s">
        <v>44</v>
      </c>
      <c r="O1192" s="67"/>
      <c r="P1192" s="190">
        <f>O1192*H1192</f>
        <v>0</v>
      </c>
      <c r="Q1192" s="190">
        <v>4.7000000000000002E-3</v>
      </c>
      <c r="R1192" s="190">
        <f>Q1192*H1192</f>
        <v>0.56699390000000005</v>
      </c>
      <c r="S1192" s="190">
        <v>0</v>
      </c>
      <c r="T1192" s="191">
        <f>S1192*H1192</f>
        <v>0</v>
      </c>
      <c r="U1192" s="37"/>
      <c r="V1192" s="37"/>
      <c r="W1192" s="37"/>
      <c r="X1192" s="37"/>
      <c r="Y1192" s="37"/>
      <c r="Z1192" s="37"/>
      <c r="AA1192" s="37"/>
      <c r="AB1192" s="37"/>
      <c r="AC1192" s="37"/>
      <c r="AD1192" s="37"/>
      <c r="AE1192" s="37"/>
      <c r="AR1192" s="192" t="s">
        <v>405</v>
      </c>
      <c r="AT1192" s="192" t="s">
        <v>273</v>
      </c>
      <c r="AU1192" s="192" t="s">
        <v>82</v>
      </c>
      <c r="AY1192" s="20" t="s">
        <v>191</v>
      </c>
      <c r="BE1192" s="193">
        <f>IF(N1192="základní",J1192,0)</f>
        <v>0</v>
      </c>
      <c r="BF1192" s="193">
        <f>IF(N1192="snížená",J1192,0)</f>
        <v>0</v>
      </c>
      <c r="BG1192" s="193">
        <f>IF(N1192="zákl. přenesená",J1192,0)</f>
        <v>0</v>
      </c>
      <c r="BH1192" s="193">
        <f>IF(N1192="sníž. přenesená",J1192,0)</f>
        <v>0</v>
      </c>
      <c r="BI1192" s="193">
        <f>IF(N1192="nulová",J1192,0)</f>
        <v>0</v>
      </c>
      <c r="BJ1192" s="20" t="s">
        <v>80</v>
      </c>
      <c r="BK1192" s="193">
        <f>ROUND(I1192*H1192,2)</f>
        <v>0</v>
      </c>
      <c r="BL1192" s="20" t="s">
        <v>292</v>
      </c>
      <c r="BM1192" s="192" t="s">
        <v>1524</v>
      </c>
    </row>
    <row r="1193" spans="1:65" s="2" customFormat="1" ht="19.5">
      <c r="A1193" s="37"/>
      <c r="B1193" s="38"/>
      <c r="C1193" s="39"/>
      <c r="D1193" s="194" t="s">
        <v>199</v>
      </c>
      <c r="E1193" s="39"/>
      <c r="F1193" s="195" t="s">
        <v>1523</v>
      </c>
      <c r="G1193" s="39"/>
      <c r="H1193" s="39"/>
      <c r="I1193" s="196"/>
      <c r="J1193" s="39"/>
      <c r="K1193" s="39"/>
      <c r="L1193" s="42"/>
      <c r="M1193" s="197"/>
      <c r="N1193" s="198"/>
      <c r="O1193" s="67"/>
      <c r="P1193" s="67"/>
      <c r="Q1193" s="67"/>
      <c r="R1193" s="67"/>
      <c r="S1193" s="67"/>
      <c r="T1193" s="68"/>
      <c r="U1193" s="37"/>
      <c r="V1193" s="37"/>
      <c r="W1193" s="37"/>
      <c r="X1193" s="37"/>
      <c r="Y1193" s="37"/>
      <c r="Z1193" s="37"/>
      <c r="AA1193" s="37"/>
      <c r="AB1193" s="37"/>
      <c r="AC1193" s="37"/>
      <c r="AD1193" s="37"/>
      <c r="AE1193" s="37"/>
      <c r="AT1193" s="20" t="s">
        <v>199</v>
      </c>
      <c r="AU1193" s="20" t="s">
        <v>82</v>
      </c>
    </row>
    <row r="1194" spans="1:65" s="13" customFormat="1" ht="11.25">
      <c r="B1194" s="201"/>
      <c r="C1194" s="202"/>
      <c r="D1194" s="194" t="s">
        <v>208</v>
      </c>
      <c r="E1194" s="203" t="s">
        <v>19</v>
      </c>
      <c r="F1194" s="204" t="s">
        <v>1525</v>
      </c>
      <c r="G1194" s="202"/>
      <c r="H1194" s="205">
        <v>120.637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208</v>
      </c>
      <c r="AU1194" s="211" t="s">
        <v>82</v>
      </c>
      <c r="AV1194" s="13" t="s">
        <v>82</v>
      </c>
      <c r="AW1194" s="13" t="s">
        <v>34</v>
      </c>
      <c r="AX1194" s="13" t="s">
        <v>80</v>
      </c>
      <c r="AY1194" s="211" t="s">
        <v>191</v>
      </c>
    </row>
    <row r="1195" spans="1:65" s="2" customFormat="1" ht="21.75" customHeight="1">
      <c r="A1195" s="37"/>
      <c r="B1195" s="38"/>
      <c r="C1195" s="181" t="s">
        <v>1526</v>
      </c>
      <c r="D1195" s="181" t="s">
        <v>193</v>
      </c>
      <c r="E1195" s="182" t="s">
        <v>1527</v>
      </c>
      <c r="F1195" s="183" t="s">
        <v>1528</v>
      </c>
      <c r="G1195" s="184" t="s">
        <v>282</v>
      </c>
      <c r="H1195" s="185">
        <v>103.50700000000001</v>
      </c>
      <c r="I1195" s="186"/>
      <c r="J1195" s="187">
        <f>ROUND(I1195*H1195,2)</f>
        <v>0</v>
      </c>
      <c r="K1195" s="183" t="s">
        <v>203</v>
      </c>
      <c r="L1195" s="42"/>
      <c r="M1195" s="188" t="s">
        <v>19</v>
      </c>
      <c r="N1195" s="189" t="s">
        <v>44</v>
      </c>
      <c r="O1195" s="67"/>
      <c r="P1195" s="190">
        <f>O1195*H1195</f>
        <v>0</v>
      </c>
      <c r="Q1195" s="190">
        <v>1.3999999999999999E-4</v>
      </c>
      <c r="R1195" s="190">
        <f>Q1195*H1195</f>
        <v>1.4490979999999999E-2</v>
      </c>
      <c r="S1195" s="190">
        <v>0</v>
      </c>
      <c r="T1195" s="191">
        <f>S1195*H1195</f>
        <v>0</v>
      </c>
      <c r="U1195" s="37"/>
      <c r="V1195" s="37"/>
      <c r="W1195" s="37"/>
      <c r="X1195" s="37"/>
      <c r="Y1195" s="37"/>
      <c r="Z1195" s="37"/>
      <c r="AA1195" s="37"/>
      <c r="AB1195" s="37"/>
      <c r="AC1195" s="37"/>
      <c r="AD1195" s="37"/>
      <c r="AE1195" s="37"/>
      <c r="AR1195" s="192" t="s">
        <v>292</v>
      </c>
      <c r="AT1195" s="192" t="s">
        <v>193</v>
      </c>
      <c r="AU1195" s="192" t="s">
        <v>82</v>
      </c>
      <c r="AY1195" s="20" t="s">
        <v>191</v>
      </c>
      <c r="BE1195" s="193">
        <f>IF(N1195="základní",J1195,0)</f>
        <v>0</v>
      </c>
      <c r="BF1195" s="193">
        <f>IF(N1195="snížená",J1195,0)</f>
        <v>0</v>
      </c>
      <c r="BG1195" s="193">
        <f>IF(N1195="zákl. přenesená",J1195,0)</f>
        <v>0</v>
      </c>
      <c r="BH1195" s="193">
        <f>IF(N1195="sníž. přenesená",J1195,0)</f>
        <v>0</v>
      </c>
      <c r="BI1195" s="193">
        <f>IF(N1195="nulová",J1195,0)</f>
        <v>0</v>
      </c>
      <c r="BJ1195" s="20" t="s">
        <v>80</v>
      </c>
      <c r="BK1195" s="193">
        <f>ROUND(I1195*H1195,2)</f>
        <v>0</v>
      </c>
      <c r="BL1195" s="20" t="s">
        <v>292</v>
      </c>
      <c r="BM1195" s="192" t="s">
        <v>1529</v>
      </c>
    </row>
    <row r="1196" spans="1:65" s="2" customFormat="1" ht="19.5">
      <c r="A1196" s="37"/>
      <c r="B1196" s="38"/>
      <c r="C1196" s="39"/>
      <c r="D1196" s="194" t="s">
        <v>199</v>
      </c>
      <c r="E1196" s="39"/>
      <c r="F1196" s="195" t="s">
        <v>1530</v>
      </c>
      <c r="G1196" s="39"/>
      <c r="H1196" s="39"/>
      <c r="I1196" s="196"/>
      <c r="J1196" s="39"/>
      <c r="K1196" s="39"/>
      <c r="L1196" s="42"/>
      <c r="M1196" s="197"/>
      <c r="N1196" s="198"/>
      <c r="O1196" s="67"/>
      <c r="P1196" s="67"/>
      <c r="Q1196" s="67"/>
      <c r="R1196" s="67"/>
      <c r="S1196" s="67"/>
      <c r="T1196" s="68"/>
      <c r="U1196" s="37"/>
      <c r="V1196" s="37"/>
      <c r="W1196" s="37"/>
      <c r="X1196" s="37"/>
      <c r="Y1196" s="37"/>
      <c r="Z1196" s="37"/>
      <c r="AA1196" s="37"/>
      <c r="AB1196" s="37"/>
      <c r="AC1196" s="37"/>
      <c r="AD1196" s="37"/>
      <c r="AE1196" s="37"/>
      <c r="AT1196" s="20" t="s">
        <v>199</v>
      </c>
      <c r="AU1196" s="20" t="s">
        <v>82</v>
      </c>
    </row>
    <row r="1197" spans="1:65" s="2" customFormat="1" ht="11.25">
      <c r="A1197" s="37"/>
      <c r="B1197" s="38"/>
      <c r="C1197" s="39"/>
      <c r="D1197" s="199" t="s">
        <v>206</v>
      </c>
      <c r="E1197" s="39"/>
      <c r="F1197" s="200" t="s">
        <v>1531</v>
      </c>
      <c r="G1197" s="39"/>
      <c r="H1197" s="39"/>
      <c r="I1197" s="196"/>
      <c r="J1197" s="39"/>
      <c r="K1197" s="39"/>
      <c r="L1197" s="42"/>
      <c r="M1197" s="197"/>
      <c r="N1197" s="198"/>
      <c r="O1197" s="67"/>
      <c r="P1197" s="67"/>
      <c r="Q1197" s="67"/>
      <c r="R1197" s="67"/>
      <c r="S1197" s="67"/>
      <c r="T1197" s="68"/>
      <c r="U1197" s="37"/>
      <c r="V1197" s="37"/>
      <c r="W1197" s="37"/>
      <c r="X1197" s="37"/>
      <c r="Y1197" s="37"/>
      <c r="Z1197" s="37"/>
      <c r="AA1197" s="37"/>
      <c r="AB1197" s="37"/>
      <c r="AC1197" s="37"/>
      <c r="AD1197" s="37"/>
      <c r="AE1197" s="37"/>
      <c r="AT1197" s="20" t="s">
        <v>206</v>
      </c>
      <c r="AU1197" s="20" t="s">
        <v>82</v>
      </c>
    </row>
    <row r="1198" spans="1:65" s="13" customFormat="1" ht="11.25">
      <c r="B1198" s="201"/>
      <c r="C1198" s="202"/>
      <c r="D1198" s="194" t="s">
        <v>208</v>
      </c>
      <c r="E1198" s="203" t="s">
        <v>19</v>
      </c>
      <c r="F1198" s="204" t="s">
        <v>1511</v>
      </c>
      <c r="G1198" s="202"/>
      <c r="H1198" s="205">
        <v>103.50700000000001</v>
      </c>
      <c r="I1198" s="206"/>
      <c r="J1198" s="202"/>
      <c r="K1198" s="202"/>
      <c r="L1198" s="207"/>
      <c r="M1198" s="208"/>
      <c r="N1198" s="209"/>
      <c r="O1198" s="209"/>
      <c r="P1198" s="209"/>
      <c r="Q1198" s="209"/>
      <c r="R1198" s="209"/>
      <c r="S1198" s="209"/>
      <c r="T1198" s="210"/>
      <c r="AT1198" s="211" t="s">
        <v>208</v>
      </c>
      <c r="AU1198" s="211" t="s">
        <v>82</v>
      </c>
      <c r="AV1198" s="13" t="s">
        <v>82</v>
      </c>
      <c r="AW1198" s="13" t="s">
        <v>34</v>
      </c>
      <c r="AX1198" s="13" t="s">
        <v>80</v>
      </c>
      <c r="AY1198" s="211" t="s">
        <v>191</v>
      </c>
    </row>
    <row r="1199" spans="1:65" s="2" customFormat="1" ht="21.75" customHeight="1">
      <c r="A1199" s="37"/>
      <c r="B1199" s="38"/>
      <c r="C1199" s="223" t="s">
        <v>1532</v>
      </c>
      <c r="D1199" s="223" t="s">
        <v>273</v>
      </c>
      <c r="E1199" s="224" t="s">
        <v>1533</v>
      </c>
      <c r="F1199" s="225" t="s">
        <v>1534</v>
      </c>
      <c r="G1199" s="226" t="s">
        <v>282</v>
      </c>
      <c r="H1199" s="227">
        <v>120.637</v>
      </c>
      <c r="I1199" s="228"/>
      <c r="J1199" s="229">
        <f>ROUND(I1199*H1199,2)</f>
        <v>0</v>
      </c>
      <c r="K1199" s="225" t="s">
        <v>203</v>
      </c>
      <c r="L1199" s="230"/>
      <c r="M1199" s="231" t="s">
        <v>19</v>
      </c>
      <c r="N1199" s="232" t="s">
        <v>44</v>
      </c>
      <c r="O1199" s="67"/>
      <c r="P1199" s="190">
        <f>O1199*H1199</f>
        <v>0</v>
      </c>
      <c r="Q1199" s="190">
        <v>1.9E-3</v>
      </c>
      <c r="R1199" s="190">
        <f>Q1199*H1199</f>
        <v>0.22921030000000001</v>
      </c>
      <c r="S1199" s="190">
        <v>0</v>
      </c>
      <c r="T1199" s="191">
        <f>S1199*H1199</f>
        <v>0</v>
      </c>
      <c r="U1199" s="37"/>
      <c r="V1199" s="37"/>
      <c r="W1199" s="37"/>
      <c r="X1199" s="37"/>
      <c r="Y1199" s="37"/>
      <c r="Z1199" s="37"/>
      <c r="AA1199" s="37"/>
      <c r="AB1199" s="37"/>
      <c r="AC1199" s="37"/>
      <c r="AD1199" s="37"/>
      <c r="AE1199" s="37"/>
      <c r="AR1199" s="192" t="s">
        <v>405</v>
      </c>
      <c r="AT1199" s="192" t="s">
        <v>273</v>
      </c>
      <c r="AU1199" s="192" t="s">
        <v>82</v>
      </c>
      <c r="AY1199" s="20" t="s">
        <v>191</v>
      </c>
      <c r="BE1199" s="193">
        <f>IF(N1199="základní",J1199,0)</f>
        <v>0</v>
      </c>
      <c r="BF1199" s="193">
        <f>IF(N1199="snížená",J1199,0)</f>
        <v>0</v>
      </c>
      <c r="BG1199" s="193">
        <f>IF(N1199="zákl. přenesená",J1199,0)</f>
        <v>0</v>
      </c>
      <c r="BH1199" s="193">
        <f>IF(N1199="sníž. přenesená",J1199,0)</f>
        <v>0</v>
      </c>
      <c r="BI1199" s="193">
        <f>IF(N1199="nulová",J1199,0)</f>
        <v>0</v>
      </c>
      <c r="BJ1199" s="20" t="s">
        <v>80</v>
      </c>
      <c r="BK1199" s="193">
        <f>ROUND(I1199*H1199,2)</f>
        <v>0</v>
      </c>
      <c r="BL1199" s="20" t="s">
        <v>292</v>
      </c>
      <c r="BM1199" s="192" t="s">
        <v>1535</v>
      </c>
    </row>
    <row r="1200" spans="1:65" s="2" customFormat="1" ht="11.25">
      <c r="A1200" s="37"/>
      <c r="B1200" s="38"/>
      <c r="C1200" s="39"/>
      <c r="D1200" s="194" t="s">
        <v>199</v>
      </c>
      <c r="E1200" s="39"/>
      <c r="F1200" s="195" t="s">
        <v>1534</v>
      </c>
      <c r="G1200" s="39"/>
      <c r="H1200" s="39"/>
      <c r="I1200" s="196"/>
      <c r="J1200" s="39"/>
      <c r="K1200" s="39"/>
      <c r="L1200" s="42"/>
      <c r="M1200" s="197"/>
      <c r="N1200" s="198"/>
      <c r="O1200" s="67"/>
      <c r="P1200" s="67"/>
      <c r="Q1200" s="67"/>
      <c r="R1200" s="67"/>
      <c r="S1200" s="67"/>
      <c r="T1200" s="68"/>
      <c r="U1200" s="37"/>
      <c r="V1200" s="37"/>
      <c r="W1200" s="37"/>
      <c r="X1200" s="37"/>
      <c r="Y1200" s="37"/>
      <c r="Z1200" s="37"/>
      <c r="AA1200" s="37"/>
      <c r="AB1200" s="37"/>
      <c r="AC1200" s="37"/>
      <c r="AD1200" s="37"/>
      <c r="AE1200" s="37"/>
      <c r="AT1200" s="20" t="s">
        <v>199</v>
      </c>
      <c r="AU1200" s="20" t="s">
        <v>82</v>
      </c>
    </row>
    <row r="1201" spans="1:65" s="13" customFormat="1" ht="11.25">
      <c r="B1201" s="201"/>
      <c r="C1201" s="202"/>
      <c r="D1201" s="194" t="s">
        <v>208</v>
      </c>
      <c r="E1201" s="203" t="s">
        <v>19</v>
      </c>
      <c r="F1201" s="204" t="s">
        <v>1525</v>
      </c>
      <c r="G1201" s="202"/>
      <c r="H1201" s="205">
        <v>120.637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208</v>
      </c>
      <c r="AU1201" s="211" t="s">
        <v>82</v>
      </c>
      <c r="AV1201" s="13" t="s">
        <v>82</v>
      </c>
      <c r="AW1201" s="13" t="s">
        <v>34</v>
      </c>
      <c r="AX1201" s="13" t="s">
        <v>80</v>
      </c>
      <c r="AY1201" s="211" t="s">
        <v>191</v>
      </c>
    </row>
    <row r="1202" spans="1:65" s="2" customFormat="1" ht="16.5" customHeight="1">
      <c r="A1202" s="37"/>
      <c r="B1202" s="38"/>
      <c r="C1202" s="181" t="s">
        <v>1536</v>
      </c>
      <c r="D1202" s="181" t="s">
        <v>193</v>
      </c>
      <c r="E1202" s="182" t="s">
        <v>1537</v>
      </c>
      <c r="F1202" s="183" t="s">
        <v>1538</v>
      </c>
      <c r="G1202" s="184" t="s">
        <v>282</v>
      </c>
      <c r="H1202" s="185">
        <v>82.031999999999996</v>
      </c>
      <c r="I1202" s="186"/>
      <c r="J1202" s="187">
        <f>ROUND(I1202*H1202,2)</f>
        <v>0</v>
      </c>
      <c r="K1202" s="183" t="s">
        <v>203</v>
      </c>
      <c r="L1202" s="42"/>
      <c r="M1202" s="188" t="s">
        <v>19</v>
      </c>
      <c r="N1202" s="189" t="s">
        <v>44</v>
      </c>
      <c r="O1202" s="67"/>
      <c r="P1202" s="190">
        <f>O1202*H1202</f>
        <v>0</v>
      </c>
      <c r="Q1202" s="190">
        <v>0</v>
      </c>
      <c r="R1202" s="190">
        <f>Q1202*H1202</f>
        <v>0</v>
      </c>
      <c r="S1202" s="190">
        <v>0</v>
      </c>
      <c r="T1202" s="191">
        <f>S1202*H1202</f>
        <v>0</v>
      </c>
      <c r="U1202" s="37"/>
      <c r="V1202" s="37"/>
      <c r="W1202" s="37"/>
      <c r="X1202" s="37"/>
      <c r="Y1202" s="37"/>
      <c r="Z1202" s="37"/>
      <c r="AA1202" s="37"/>
      <c r="AB1202" s="37"/>
      <c r="AC1202" s="37"/>
      <c r="AD1202" s="37"/>
      <c r="AE1202" s="37"/>
      <c r="AR1202" s="192" t="s">
        <v>292</v>
      </c>
      <c r="AT1202" s="192" t="s">
        <v>193</v>
      </c>
      <c r="AU1202" s="192" t="s">
        <v>82</v>
      </c>
      <c r="AY1202" s="20" t="s">
        <v>191</v>
      </c>
      <c r="BE1202" s="193">
        <f>IF(N1202="základní",J1202,0)</f>
        <v>0</v>
      </c>
      <c r="BF1202" s="193">
        <f>IF(N1202="snížená",J1202,0)</f>
        <v>0</v>
      </c>
      <c r="BG1202" s="193">
        <f>IF(N1202="zákl. přenesená",J1202,0)</f>
        <v>0</v>
      </c>
      <c r="BH1202" s="193">
        <f>IF(N1202="sníž. přenesená",J1202,0)</f>
        <v>0</v>
      </c>
      <c r="BI1202" s="193">
        <f>IF(N1202="nulová",J1202,0)</f>
        <v>0</v>
      </c>
      <c r="BJ1202" s="20" t="s">
        <v>80</v>
      </c>
      <c r="BK1202" s="193">
        <f>ROUND(I1202*H1202,2)</f>
        <v>0</v>
      </c>
      <c r="BL1202" s="20" t="s">
        <v>292</v>
      </c>
      <c r="BM1202" s="192" t="s">
        <v>1539</v>
      </c>
    </row>
    <row r="1203" spans="1:65" s="2" customFormat="1" ht="11.25">
      <c r="A1203" s="37"/>
      <c r="B1203" s="38"/>
      <c r="C1203" s="39"/>
      <c r="D1203" s="194" t="s">
        <v>199</v>
      </c>
      <c r="E1203" s="39"/>
      <c r="F1203" s="195" t="s">
        <v>1540</v>
      </c>
      <c r="G1203" s="39"/>
      <c r="H1203" s="39"/>
      <c r="I1203" s="196"/>
      <c r="J1203" s="39"/>
      <c r="K1203" s="39"/>
      <c r="L1203" s="42"/>
      <c r="M1203" s="197"/>
      <c r="N1203" s="198"/>
      <c r="O1203" s="67"/>
      <c r="P1203" s="67"/>
      <c r="Q1203" s="67"/>
      <c r="R1203" s="67"/>
      <c r="S1203" s="67"/>
      <c r="T1203" s="68"/>
      <c r="U1203" s="37"/>
      <c r="V1203" s="37"/>
      <c r="W1203" s="37"/>
      <c r="X1203" s="37"/>
      <c r="Y1203" s="37"/>
      <c r="Z1203" s="37"/>
      <c r="AA1203" s="37"/>
      <c r="AB1203" s="37"/>
      <c r="AC1203" s="37"/>
      <c r="AD1203" s="37"/>
      <c r="AE1203" s="37"/>
      <c r="AT1203" s="20" t="s">
        <v>199</v>
      </c>
      <c r="AU1203" s="20" t="s">
        <v>82</v>
      </c>
    </row>
    <row r="1204" spans="1:65" s="2" customFormat="1" ht="11.25">
      <c r="A1204" s="37"/>
      <c r="B1204" s="38"/>
      <c r="C1204" s="39"/>
      <c r="D1204" s="199" t="s">
        <v>206</v>
      </c>
      <c r="E1204" s="39"/>
      <c r="F1204" s="200" t="s">
        <v>1541</v>
      </c>
      <c r="G1204" s="39"/>
      <c r="H1204" s="39"/>
      <c r="I1204" s="196"/>
      <c r="J1204" s="39"/>
      <c r="K1204" s="39"/>
      <c r="L1204" s="42"/>
      <c r="M1204" s="197"/>
      <c r="N1204" s="198"/>
      <c r="O1204" s="67"/>
      <c r="P1204" s="67"/>
      <c r="Q1204" s="67"/>
      <c r="R1204" s="67"/>
      <c r="S1204" s="67"/>
      <c r="T1204" s="68"/>
      <c r="U1204" s="37"/>
      <c r="V1204" s="37"/>
      <c r="W1204" s="37"/>
      <c r="X1204" s="37"/>
      <c r="Y1204" s="37"/>
      <c r="Z1204" s="37"/>
      <c r="AA1204" s="37"/>
      <c r="AB1204" s="37"/>
      <c r="AC1204" s="37"/>
      <c r="AD1204" s="37"/>
      <c r="AE1204" s="37"/>
      <c r="AT1204" s="20" t="s">
        <v>206</v>
      </c>
      <c r="AU1204" s="20" t="s">
        <v>82</v>
      </c>
    </row>
    <row r="1205" spans="1:65" s="13" customFormat="1" ht="11.25">
      <c r="B1205" s="201"/>
      <c r="C1205" s="202"/>
      <c r="D1205" s="194" t="s">
        <v>208</v>
      </c>
      <c r="E1205" s="203" t="s">
        <v>19</v>
      </c>
      <c r="F1205" s="204" t="s">
        <v>1542</v>
      </c>
      <c r="G1205" s="202"/>
      <c r="H1205" s="205">
        <v>82.031999999999996</v>
      </c>
      <c r="I1205" s="206"/>
      <c r="J1205" s="202"/>
      <c r="K1205" s="202"/>
      <c r="L1205" s="207"/>
      <c r="M1205" s="208"/>
      <c r="N1205" s="209"/>
      <c r="O1205" s="209"/>
      <c r="P1205" s="209"/>
      <c r="Q1205" s="209"/>
      <c r="R1205" s="209"/>
      <c r="S1205" s="209"/>
      <c r="T1205" s="210"/>
      <c r="AT1205" s="211" t="s">
        <v>208</v>
      </c>
      <c r="AU1205" s="211" t="s">
        <v>82</v>
      </c>
      <c r="AV1205" s="13" t="s">
        <v>82</v>
      </c>
      <c r="AW1205" s="13" t="s">
        <v>34</v>
      </c>
      <c r="AX1205" s="13" t="s">
        <v>80</v>
      </c>
      <c r="AY1205" s="211" t="s">
        <v>191</v>
      </c>
    </row>
    <row r="1206" spans="1:65" s="2" customFormat="1" ht="16.5" customHeight="1">
      <c r="A1206" s="37"/>
      <c r="B1206" s="38"/>
      <c r="C1206" s="223" t="s">
        <v>1543</v>
      </c>
      <c r="D1206" s="223" t="s">
        <v>273</v>
      </c>
      <c r="E1206" s="224" t="s">
        <v>1544</v>
      </c>
      <c r="F1206" s="225" t="s">
        <v>1545</v>
      </c>
      <c r="G1206" s="226" t="s">
        <v>282</v>
      </c>
      <c r="H1206" s="227">
        <v>94.747</v>
      </c>
      <c r="I1206" s="228"/>
      <c r="J1206" s="229">
        <f>ROUND(I1206*H1206,2)</f>
        <v>0</v>
      </c>
      <c r="K1206" s="225" t="s">
        <v>203</v>
      </c>
      <c r="L1206" s="230"/>
      <c r="M1206" s="231" t="s">
        <v>19</v>
      </c>
      <c r="N1206" s="232" t="s">
        <v>44</v>
      </c>
      <c r="O1206" s="67"/>
      <c r="P1206" s="190">
        <f>O1206*H1206</f>
        <v>0</v>
      </c>
      <c r="Q1206" s="190">
        <v>2.9999999999999997E-4</v>
      </c>
      <c r="R1206" s="190">
        <f>Q1206*H1206</f>
        <v>2.8424099999999997E-2</v>
      </c>
      <c r="S1206" s="190">
        <v>0</v>
      </c>
      <c r="T1206" s="191">
        <f>S1206*H1206</f>
        <v>0</v>
      </c>
      <c r="U1206" s="37"/>
      <c r="V1206" s="37"/>
      <c r="W1206" s="37"/>
      <c r="X1206" s="37"/>
      <c r="Y1206" s="37"/>
      <c r="Z1206" s="37"/>
      <c r="AA1206" s="37"/>
      <c r="AB1206" s="37"/>
      <c r="AC1206" s="37"/>
      <c r="AD1206" s="37"/>
      <c r="AE1206" s="37"/>
      <c r="AR1206" s="192" t="s">
        <v>405</v>
      </c>
      <c r="AT1206" s="192" t="s">
        <v>273</v>
      </c>
      <c r="AU1206" s="192" t="s">
        <v>82</v>
      </c>
      <c r="AY1206" s="20" t="s">
        <v>191</v>
      </c>
      <c r="BE1206" s="193">
        <f>IF(N1206="základní",J1206,0)</f>
        <v>0</v>
      </c>
      <c r="BF1206" s="193">
        <f>IF(N1206="snížená",J1206,0)</f>
        <v>0</v>
      </c>
      <c r="BG1206" s="193">
        <f>IF(N1206="zákl. přenesená",J1206,0)</f>
        <v>0</v>
      </c>
      <c r="BH1206" s="193">
        <f>IF(N1206="sníž. přenesená",J1206,0)</f>
        <v>0</v>
      </c>
      <c r="BI1206" s="193">
        <f>IF(N1206="nulová",J1206,0)</f>
        <v>0</v>
      </c>
      <c r="BJ1206" s="20" t="s">
        <v>80</v>
      </c>
      <c r="BK1206" s="193">
        <f>ROUND(I1206*H1206,2)</f>
        <v>0</v>
      </c>
      <c r="BL1206" s="20" t="s">
        <v>292</v>
      </c>
      <c r="BM1206" s="192" t="s">
        <v>1546</v>
      </c>
    </row>
    <row r="1207" spans="1:65" s="2" customFormat="1" ht="11.25">
      <c r="A1207" s="37"/>
      <c r="B1207" s="38"/>
      <c r="C1207" s="39"/>
      <c r="D1207" s="194" t="s">
        <v>199</v>
      </c>
      <c r="E1207" s="39"/>
      <c r="F1207" s="195" t="s">
        <v>1545</v>
      </c>
      <c r="G1207" s="39"/>
      <c r="H1207" s="39"/>
      <c r="I1207" s="196"/>
      <c r="J1207" s="39"/>
      <c r="K1207" s="39"/>
      <c r="L1207" s="42"/>
      <c r="M1207" s="197"/>
      <c r="N1207" s="198"/>
      <c r="O1207" s="67"/>
      <c r="P1207" s="67"/>
      <c r="Q1207" s="67"/>
      <c r="R1207" s="67"/>
      <c r="S1207" s="67"/>
      <c r="T1207" s="68"/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T1207" s="20" t="s">
        <v>199</v>
      </c>
      <c r="AU1207" s="20" t="s">
        <v>82</v>
      </c>
    </row>
    <row r="1208" spans="1:65" s="13" customFormat="1" ht="11.25">
      <c r="B1208" s="201"/>
      <c r="C1208" s="202"/>
      <c r="D1208" s="194" t="s">
        <v>208</v>
      </c>
      <c r="E1208" s="203" t="s">
        <v>19</v>
      </c>
      <c r="F1208" s="204" t="s">
        <v>1547</v>
      </c>
      <c r="G1208" s="202"/>
      <c r="H1208" s="205">
        <v>94.747</v>
      </c>
      <c r="I1208" s="206"/>
      <c r="J1208" s="202"/>
      <c r="K1208" s="202"/>
      <c r="L1208" s="207"/>
      <c r="M1208" s="208"/>
      <c r="N1208" s="209"/>
      <c r="O1208" s="209"/>
      <c r="P1208" s="209"/>
      <c r="Q1208" s="209"/>
      <c r="R1208" s="209"/>
      <c r="S1208" s="209"/>
      <c r="T1208" s="210"/>
      <c r="AT1208" s="211" t="s">
        <v>208</v>
      </c>
      <c r="AU1208" s="211" t="s">
        <v>82</v>
      </c>
      <c r="AV1208" s="13" t="s">
        <v>82</v>
      </c>
      <c r="AW1208" s="13" t="s">
        <v>34</v>
      </c>
      <c r="AX1208" s="13" t="s">
        <v>80</v>
      </c>
      <c r="AY1208" s="211" t="s">
        <v>191</v>
      </c>
    </row>
    <row r="1209" spans="1:65" s="2" customFormat="1" ht="16.5" customHeight="1">
      <c r="A1209" s="37"/>
      <c r="B1209" s="38"/>
      <c r="C1209" s="181" t="s">
        <v>1548</v>
      </c>
      <c r="D1209" s="181" t="s">
        <v>193</v>
      </c>
      <c r="E1209" s="182" t="s">
        <v>1549</v>
      </c>
      <c r="F1209" s="183" t="s">
        <v>1550</v>
      </c>
      <c r="G1209" s="184" t="s">
        <v>282</v>
      </c>
      <c r="H1209" s="185">
        <v>82.031999999999996</v>
      </c>
      <c r="I1209" s="186"/>
      <c r="J1209" s="187">
        <f>ROUND(I1209*H1209,2)</f>
        <v>0</v>
      </c>
      <c r="K1209" s="183" t="s">
        <v>203</v>
      </c>
      <c r="L1209" s="42"/>
      <c r="M1209" s="188" t="s">
        <v>19</v>
      </c>
      <c r="N1209" s="189" t="s">
        <v>44</v>
      </c>
      <c r="O1209" s="67"/>
      <c r="P1209" s="190">
        <f>O1209*H1209</f>
        <v>0</v>
      </c>
      <c r="Q1209" s="190">
        <v>0</v>
      </c>
      <c r="R1209" s="190">
        <f>Q1209*H1209</f>
        <v>0</v>
      </c>
      <c r="S1209" s="190">
        <v>0</v>
      </c>
      <c r="T1209" s="191">
        <f>S1209*H1209</f>
        <v>0</v>
      </c>
      <c r="U1209" s="37"/>
      <c r="V1209" s="37"/>
      <c r="W1209" s="37"/>
      <c r="X1209" s="37"/>
      <c r="Y1209" s="37"/>
      <c r="Z1209" s="37"/>
      <c r="AA1209" s="37"/>
      <c r="AB1209" s="37"/>
      <c r="AC1209" s="37"/>
      <c r="AD1209" s="37"/>
      <c r="AE1209" s="37"/>
      <c r="AR1209" s="192" t="s">
        <v>292</v>
      </c>
      <c r="AT1209" s="192" t="s">
        <v>193</v>
      </c>
      <c r="AU1209" s="192" t="s">
        <v>82</v>
      </c>
      <c r="AY1209" s="20" t="s">
        <v>191</v>
      </c>
      <c r="BE1209" s="193">
        <f>IF(N1209="základní",J1209,0)</f>
        <v>0</v>
      </c>
      <c r="BF1209" s="193">
        <f>IF(N1209="snížená",J1209,0)</f>
        <v>0</v>
      </c>
      <c r="BG1209" s="193">
        <f>IF(N1209="zákl. přenesená",J1209,0)</f>
        <v>0</v>
      </c>
      <c r="BH1209" s="193">
        <f>IF(N1209="sníž. přenesená",J1209,0)</f>
        <v>0</v>
      </c>
      <c r="BI1209" s="193">
        <f>IF(N1209="nulová",J1209,0)</f>
        <v>0</v>
      </c>
      <c r="BJ1209" s="20" t="s">
        <v>80</v>
      </c>
      <c r="BK1209" s="193">
        <f>ROUND(I1209*H1209,2)</f>
        <v>0</v>
      </c>
      <c r="BL1209" s="20" t="s">
        <v>292</v>
      </c>
      <c r="BM1209" s="192" t="s">
        <v>1551</v>
      </c>
    </row>
    <row r="1210" spans="1:65" s="2" customFormat="1" ht="19.5">
      <c r="A1210" s="37"/>
      <c r="B1210" s="38"/>
      <c r="C1210" s="39"/>
      <c r="D1210" s="194" t="s">
        <v>199</v>
      </c>
      <c r="E1210" s="39"/>
      <c r="F1210" s="195" t="s">
        <v>1552</v>
      </c>
      <c r="G1210" s="39"/>
      <c r="H1210" s="39"/>
      <c r="I1210" s="196"/>
      <c r="J1210" s="39"/>
      <c r="K1210" s="39"/>
      <c r="L1210" s="42"/>
      <c r="M1210" s="197"/>
      <c r="N1210" s="198"/>
      <c r="O1210" s="67"/>
      <c r="P1210" s="67"/>
      <c r="Q1210" s="67"/>
      <c r="R1210" s="67"/>
      <c r="S1210" s="67"/>
      <c r="T1210" s="68"/>
      <c r="U1210" s="37"/>
      <c r="V1210" s="37"/>
      <c r="W1210" s="37"/>
      <c r="X1210" s="37"/>
      <c r="Y1210" s="37"/>
      <c r="Z1210" s="37"/>
      <c r="AA1210" s="37"/>
      <c r="AB1210" s="37"/>
      <c r="AC1210" s="37"/>
      <c r="AD1210" s="37"/>
      <c r="AE1210" s="37"/>
      <c r="AT1210" s="20" t="s">
        <v>199</v>
      </c>
      <c r="AU1210" s="20" t="s">
        <v>82</v>
      </c>
    </row>
    <row r="1211" spans="1:65" s="2" customFormat="1" ht="11.25">
      <c r="A1211" s="37"/>
      <c r="B1211" s="38"/>
      <c r="C1211" s="39"/>
      <c r="D1211" s="199" t="s">
        <v>206</v>
      </c>
      <c r="E1211" s="39"/>
      <c r="F1211" s="200" t="s">
        <v>1553</v>
      </c>
      <c r="G1211" s="39"/>
      <c r="H1211" s="39"/>
      <c r="I1211" s="196"/>
      <c r="J1211" s="39"/>
      <c r="K1211" s="39"/>
      <c r="L1211" s="42"/>
      <c r="M1211" s="197"/>
      <c r="N1211" s="198"/>
      <c r="O1211" s="67"/>
      <c r="P1211" s="67"/>
      <c r="Q1211" s="67"/>
      <c r="R1211" s="67"/>
      <c r="S1211" s="67"/>
      <c r="T1211" s="68"/>
      <c r="U1211" s="37"/>
      <c r="V1211" s="37"/>
      <c r="W1211" s="37"/>
      <c r="X1211" s="37"/>
      <c r="Y1211" s="37"/>
      <c r="Z1211" s="37"/>
      <c r="AA1211" s="37"/>
      <c r="AB1211" s="37"/>
      <c r="AC1211" s="37"/>
      <c r="AD1211" s="37"/>
      <c r="AE1211" s="37"/>
      <c r="AT1211" s="20" t="s">
        <v>206</v>
      </c>
      <c r="AU1211" s="20" t="s">
        <v>82</v>
      </c>
    </row>
    <row r="1212" spans="1:65" s="13" customFormat="1" ht="11.25">
      <c r="B1212" s="201"/>
      <c r="C1212" s="202"/>
      <c r="D1212" s="194" t="s">
        <v>208</v>
      </c>
      <c r="E1212" s="203" t="s">
        <v>19</v>
      </c>
      <c r="F1212" s="204" t="s">
        <v>1542</v>
      </c>
      <c r="G1212" s="202"/>
      <c r="H1212" s="205">
        <v>82.031999999999996</v>
      </c>
      <c r="I1212" s="206"/>
      <c r="J1212" s="202"/>
      <c r="K1212" s="202"/>
      <c r="L1212" s="207"/>
      <c r="M1212" s="208"/>
      <c r="N1212" s="209"/>
      <c r="O1212" s="209"/>
      <c r="P1212" s="209"/>
      <c r="Q1212" s="209"/>
      <c r="R1212" s="209"/>
      <c r="S1212" s="209"/>
      <c r="T1212" s="210"/>
      <c r="AT1212" s="211" t="s">
        <v>208</v>
      </c>
      <c r="AU1212" s="211" t="s">
        <v>82</v>
      </c>
      <c r="AV1212" s="13" t="s">
        <v>82</v>
      </c>
      <c r="AW1212" s="13" t="s">
        <v>34</v>
      </c>
      <c r="AX1212" s="13" t="s">
        <v>80</v>
      </c>
      <c r="AY1212" s="211" t="s">
        <v>191</v>
      </c>
    </row>
    <row r="1213" spans="1:65" s="2" customFormat="1" ht="16.5" customHeight="1">
      <c r="A1213" s="37"/>
      <c r="B1213" s="38"/>
      <c r="C1213" s="223" t="s">
        <v>1554</v>
      </c>
      <c r="D1213" s="223" t="s">
        <v>273</v>
      </c>
      <c r="E1213" s="224" t="s">
        <v>1555</v>
      </c>
      <c r="F1213" s="225" t="s">
        <v>1556</v>
      </c>
      <c r="G1213" s="226" t="s">
        <v>282</v>
      </c>
      <c r="H1213" s="227">
        <v>86.134</v>
      </c>
      <c r="I1213" s="228"/>
      <c r="J1213" s="229">
        <f>ROUND(I1213*H1213,2)</f>
        <v>0</v>
      </c>
      <c r="K1213" s="225" t="s">
        <v>203</v>
      </c>
      <c r="L1213" s="230"/>
      <c r="M1213" s="231" t="s">
        <v>19</v>
      </c>
      <c r="N1213" s="232" t="s">
        <v>44</v>
      </c>
      <c r="O1213" s="67"/>
      <c r="P1213" s="190">
        <f>O1213*H1213</f>
        <v>0</v>
      </c>
      <c r="Q1213" s="190">
        <v>5.0000000000000001E-4</v>
      </c>
      <c r="R1213" s="190">
        <f>Q1213*H1213</f>
        <v>4.3067000000000001E-2</v>
      </c>
      <c r="S1213" s="190">
        <v>0</v>
      </c>
      <c r="T1213" s="191">
        <f>S1213*H1213</f>
        <v>0</v>
      </c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R1213" s="192" t="s">
        <v>405</v>
      </c>
      <c r="AT1213" s="192" t="s">
        <v>273</v>
      </c>
      <c r="AU1213" s="192" t="s">
        <v>82</v>
      </c>
      <c r="AY1213" s="20" t="s">
        <v>191</v>
      </c>
      <c r="BE1213" s="193">
        <f>IF(N1213="základní",J1213,0)</f>
        <v>0</v>
      </c>
      <c r="BF1213" s="193">
        <f>IF(N1213="snížená",J1213,0)</f>
        <v>0</v>
      </c>
      <c r="BG1213" s="193">
        <f>IF(N1213="zákl. přenesená",J1213,0)</f>
        <v>0</v>
      </c>
      <c r="BH1213" s="193">
        <f>IF(N1213="sníž. přenesená",J1213,0)</f>
        <v>0</v>
      </c>
      <c r="BI1213" s="193">
        <f>IF(N1213="nulová",J1213,0)</f>
        <v>0</v>
      </c>
      <c r="BJ1213" s="20" t="s">
        <v>80</v>
      </c>
      <c r="BK1213" s="193">
        <f>ROUND(I1213*H1213,2)</f>
        <v>0</v>
      </c>
      <c r="BL1213" s="20" t="s">
        <v>292</v>
      </c>
      <c r="BM1213" s="192" t="s">
        <v>1557</v>
      </c>
    </row>
    <row r="1214" spans="1:65" s="2" customFormat="1" ht="11.25">
      <c r="A1214" s="37"/>
      <c r="B1214" s="38"/>
      <c r="C1214" s="39"/>
      <c r="D1214" s="194" t="s">
        <v>199</v>
      </c>
      <c r="E1214" s="39"/>
      <c r="F1214" s="195" t="s">
        <v>1556</v>
      </c>
      <c r="G1214" s="39"/>
      <c r="H1214" s="39"/>
      <c r="I1214" s="196"/>
      <c r="J1214" s="39"/>
      <c r="K1214" s="39"/>
      <c r="L1214" s="42"/>
      <c r="M1214" s="197"/>
      <c r="N1214" s="198"/>
      <c r="O1214" s="67"/>
      <c r="P1214" s="67"/>
      <c r="Q1214" s="67"/>
      <c r="R1214" s="67"/>
      <c r="S1214" s="67"/>
      <c r="T1214" s="68"/>
      <c r="U1214" s="37"/>
      <c r="V1214" s="37"/>
      <c r="W1214" s="37"/>
      <c r="X1214" s="37"/>
      <c r="Y1214" s="37"/>
      <c r="Z1214" s="37"/>
      <c r="AA1214" s="37"/>
      <c r="AB1214" s="37"/>
      <c r="AC1214" s="37"/>
      <c r="AD1214" s="37"/>
      <c r="AE1214" s="37"/>
      <c r="AT1214" s="20" t="s">
        <v>199</v>
      </c>
      <c r="AU1214" s="20" t="s">
        <v>82</v>
      </c>
    </row>
    <row r="1215" spans="1:65" s="13" customFormat="1" ht="11.25">
      <c r="B1215" s="201"/>
      <c r="C1215" s="202"/>
      <c r="D1215" s="194" t="s">
        <v>208</v>
      </c>
      <c r="E1215" s="203" t="s">
        <v>19</v>
      </c>
      <c r="F1215" s="204" t="s">
        <v>1558</v>
      </c>
      <c r="G1215" s="202"/>
      <c r="H1215" s="205">
        <v>86.134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208</v>
      </c>
      <c r="AU1215" s="211" t="s">
        <v>82</v>
      </c>
      <c r="AV1215" s="13" t="s">
        <v>82</v>
      </c>
      <c r="AW1215" s="13" t="s">
        <v>34</v>
      </c>
      <c r="AX1215" s="13" t="s">
        <v>80</v>
      </c>
      <c r="AY1215" s="211" t="s">
        <v>191</v>
      </c>
    </row>
    <row r="1216" spans="1:65" s="2" customFormat="1" ht="16.5" customHeight="1">
      <c r="A1216" s="37"/>
      <c r="B1216" s="38"/>
      <c r="C1216" s="181" t="s">
        <v>1559</v>
      </c>
      <c r="D1216" s="181" t="s">
        <v>193</v>
      </c>
      <c r="E1216" s="182" t="s">
        <v>1560</v>
      </c>
      <c r="F1216" s="183" t="s">
        <v>1561</v>
      </c>
      <c r="G1216" s="184" t="s">
        <v>282</v>
      </c>
      <c r="H1216" s="185">
        <v>82.031999999999996</v>
      </c>
      <c r="I1216" s="186"/>
      <c r="J1216" s="187">
        <f>ROUND(I1216*H1216,2)</f>
        <v>0</v>
      </c>
      <c r="K1216" s="183" t="s">
        <v>203</v>
      </c>
      <c r="L1216" s="42"/>
      <c r="M1216" s="188" t="s">
        <v>19</v>
      </c>
      <c r="N1216" s="189" t="s">
        <v>44</v>
      </c>
      <c r="O1216" s="67"/>
      <c r="P1216" s="190">
        <f>O1216*H1216</f>
        <v>0</v>
      </c>
      <c r="Q1216" s="190">
        <v>0</v>
      </c>
      <c r="R1216" s="190">
        <f>Q1216*H1216</f>
        <v>0</v>
      </c>
      <c r="S1216" s="190">
        <v>0</v>
      </c>
      <c r="T1216" s="191">
        <f>S1216*H1216</f>
        <v>0</v>
      </c>
      <c r="U1216" s="37"/>
      <c r="V1216" s="37"/>
      <c r="W1216" s="37"/>
      <c r="X1216" s="37"/>
      <c r="Y1216" s="37"/>
      <c r="Z1216" s="37"/>
      <c r="AA1216" s="37"/>
      <c r="AB1216" s="37"/>
      <c r="AC1216" s="37"/>
      <c r="AD1216" s="37"/>
      <c r="AE1216" s="37"/>
      <c r="AR1216" s="192" t="s">
        <v>292</v>
      </c>
      <c r="AT1216" s="192" t="s">
        <v>193</v>
      </c>
      <c r="AU1216" s="192" t="s">
        <v>82</v>
      </c>
      <c r="AY1216" s="20" t="s">
        <v>191</v>
      </c>
      <c r="BE1216" s="193">
        <f>IF(N1216="základní",J1216,0)</f>
        <v>0</v>
      </c>
      <c r="BF1216" s="193">
        <f>IF(N1216="snížená",J1216,0)</f>
        <v>0</v>
      </c>
      <c r="BG1216" s="193">
        <f>IF(N1216="zákl. přenesená",J1216,0)</f>
        <v>0</v>
      </c>
      <c r="BH1216" s="193">
        <f>IF(N1216="sníž. přenesená",J1216,0)</f>
        <v>0</v>
      </c>
      <c r="BI1216" s="193">
        <f>IF(N1216="nulová",J1216,0)</f>
        <v>0</v>
      </c>
      <c r="BJ1216" s="20" t="s">
        <v>80</v>
      </c>
      <c r="BK1216" s="193">
        <f>ROUND(I1216*H1216,2)</f>
        <v>0</v>
      </c>
      <c r="BL1216" s="20" t="s">
        <v>292</v>
      </c>
      <c r="BM1216" s="192" t="s">
        <v>1562</v>
      </c>
    </row>
    <row r="1217" spans="1:65" s="2" customFormat="1" ht="11.25">
      <c r="A1217" s="37"/>
      <c r="B1217" s="38"/>
      <c r="C1217" s="39"/>
      <c r="D1217" s="194" t="s">
        <v>199</v>
      </c>
      <c r="E1217" s="39"/>
      <c r="F1217" s="195" t="s">
        <v>1563</v>
      </c>
      <c r="G1217" s="39"/>
      <c r="H1217" s="39"/>
      <c r="I1217" s="196"/>
      <c r="J1217" s="39"/>
      <c r="K1217" s="39"/>
      <c r="L1217" s="42"/>
      <c r="M1217" s="197"/>
      <c r="N1217" s="198"/>
      <c r="O1217" s="67"/>
      <c r="P1217" s="67"/>
      <c r="Q1217" s="67"/>
      <c r="R1217" s="67"/>
      <c r="S1217" s="67"/>
      <c r="T1217" s="68"/>
      <c r="U1217" s="37"/>
      <c r="V1217" s="37"/>
      <c r="W1217" s="37"/>
      <c r="X1217" s="37"/>
      <c r="Y1217" s="37"/>
      <c r="Z1217" s="37"/>
      <c r="AA1217" s="37"/>
      <c r="AB1217" s="37"/>
      <c r="AC1217" s="37"/>
      <c r="AD1217" s="37"/>
      <c r="AE1217" s="37"/>
      <c r="AT1217" s="20" t="s">
        <v>199</v>
      </c>
      <c r="AU1217" s="20" t="s">
        <v>82</v>
      </c>
    </row>
    <row r="1218" spans="1:65" s="2" customFormat="1" ht="11.25">
      <c r="A1218" s="37"/>
      <c r="B1218" s="38"/>
      <c r="C1218" s="39"/>
      <c r="D1218" s="199" t="s">
        <v>206</v>
      </c>
      <c r="E1218" s="39"/>
      <c r="F1218" s="200" t="s">
        <v>1564</v>
      </c>
      <c r="G1218" s="39"/>
      <c r="H1218" s="39"/>
      <c r="I1218" s="196"/>
      <c r="J1218" s="39"/>
      <c r="K1218" s="39"/>
      <c r="L1218" s="42"/>
      <c r="M1218" s="197"/>
      <c r="N1218" s="198"/>
      <c r="O1218" s="67"/>
      <c r="P1218" s="67"/>
      <c r="Q1218" s="67"/>
      <c r="R1218" s="67"/>
      <c r="S1218" s="67"/>
      <c r="T1218" s="68"/>
      <c r="U1218" s="37"/>
      <c r="V1218" s="37"/>
      <c r="W1218" s="37"/>
      <c r="X1218" s="37"/>
      <c r="Y1218" s="37"/>
      <c r="Z1218" s="37"/>
      <c r="AA1218" s="37"/>
      <c r="AB1218" s="37"/>
      <c r="AC1218" s="37"/>
      <c r="AD1218" s="37"/>
      <c r="AE1218" s="37"/>
      <c r="AT1218" s="20" t="s">
        <v>206</v>
      </c>
      <c r="AU1218" s="20" t="s">
        <v>82</v>
      </c>
    </row>
    <row r="1219" spans="1:65" s="13" customFormat="1" ht="11.25">
      <c r="B1219" s="201"/>
      <c r="C1219" s="202"/>
      <c r="D1219" s="194" t="s">
        <v>208</v>
      </c>
      <c r="E1219" s="203" t="s">
        <v>19</v>
      </c>
      <c r="F1219" s="204" t="s">
        <v>1542</v>
      </c>
      <c r="G1219" s="202"/>
      <c r="H1219" s="205">
        <v>82.031999999999996</v>
      </c>
      <c r="I1219" s="206"/>
      <c r="J1219" s="202"/>
      <c r="K1219" s="202"/>
      <c r="L1219" s="207"/>
      <c r="M1219" s="208"/>
      <c r="N1219" s="209"/>
      <c r="O1219" s="209"/>
      <c r="P1219" s="209"/>
      <c r="Q1219" s="209"/>
      <c r="R1219" s="209"/>
      <c r="S1219" s="209"/>
      <c r="T1219" s="210"/>
      <c r="AT1219" s="211" t="s">
        <v>208</v>
      </c>
      <c r="AU1219" s="211" t="s">
        <v>82</v>
      </c>
      <c r="AV1219" s="13" t="s">
        <v>82</v>
      </c>
      <c r="AW1219" s="13" t="s">
        <v>34</v>
      </c>
      <c r="AX1219" s="13" t="s">
        <v>80</v>
      </c>
      <c r="AY1219" s="211" t="s">
        <v>191</v>
      </c>
    </row>
    <row r="1220" spans="1:65" s="2" customFormat="1" ht="16.5" customHeight="1">
      <c r="A1220" s="37"/>
      <c r="B1220" s="38"/>
      <c r="C1220" s="223" t="s">
        <v>1565</v>
      </c>
      <c r="D1220" s="223" t="s">
        <v>273</v>
      </c>
      <c r="E1220" s="224" t="s">
        <v>1566</v>
      </c>
      <c r="F1220" s="225" t="s">
        <v>1567</v>
      </c>
      <c r="G1220" s="226" t="s">
        <v>282</v>
      </c>
      <c r="H1220" s="227">
        <v>90.234999999999999</v>
      </c>
      <c r="I1220" s="228"/>
      <c r="J1220" s="229">
        <f>ROUND(I1220*H1220,2)</f>
        <v>0</v>
      </c>
      <c r="K1220" s="225" t="s">
        <v>203</v>
      </c>
      <c r="L1220" s="230"/>
      <c r="M1220" s="231" t="s">
        <v>19</v>
      </c>
      <c r="N1220" s="232" t="s">
        <v>44</v>
      </c>
      <c r="O1220" s="67"/>
      <c r="P1220" s="190">
        <f>O1220*H1220</f>
        <v>0</v>
      </c>
      <c r="Q1220" s="190">
        <v>1.4999999999999999E-4</v>
      </c>
      <c r="R1220" s="190">
        <f>Q1220*H1220</f>
        <v>1.3535249999999999E-2</v>
      </c>
      <c r="S1220" s="190">
        <v>0</v>
      </c>
      <c r="T1220" s="191">
        <f>S1220*H1220</f>
        <v>0</v>
      </c>
      <c r="U1220" s="37"/>
      <c r="V1220" s="37"/>
      <c r="W1220" s="37"/>
      <c r="X1220" s="37"/>
      <c r="Y1220" s="37"/>
      <c r="Z1220" s="37"/>
      <c r="AA1220" s="37"/>
      <c r="AB1220" s="37"/>
      <c r="AC1220" s="37"/>
      <c r="AD1220" s="37"/>
      <c r="AE1220" s="37"/>
      <c r="AR1220" s="192" t="s">
        <v>405</v>
      </c>
      <c r="AT1220" s="192" t="s">
        <v>273</v>
      </c>
      <c r="AU1220" s="192" t="s">
        <v>82</v>
      </c>
      <c r="AY1220" s="20" t="s">
        <v>191</v>
      </c>
      <c r="BE1220" s="193">
        <f>IF(N1220="základní",J1220,0)</f>
        <v>0</v>
      </c>
      <c r="BF1220" s="193">
        <f>IF(N1220="snížená",J1220,0)</f>
        <v>0</v>
      </c>
      <c r="BG1220" s="193">
        <f>IF(N1220="zákl. přenesená",J1220,0)</f>
        <v>0</v>
      </c>
      <c r="BH1220" s="193">
        <f>IF(N1220="sníž. přenesená",J1220,0)</f>
        <v>0</v>
      </c>
      <c r="BI1220" s="193">
        <f>IF(N1220="nulová",J1220,0)</f>
        <v>0</v>
      </c>
      <c r="BJ1220" s="20" t="s">
        <v>80</v>
      </c>
      <c r="BK1220" s="193">
        <f>ROUND(I1220*H1220,2)</f>
        <v>0</v>
      </c>
      <c r="BL1220" s="20" t="s">
        <v>292</v>
      </c>
      <c r="BM1220" s="192" t="s">
        <v>1568</v>
      </c>
    </row>
    <row r="1221" spans="1:65" s="2" customFormat="1" ht="11.25">
      <c r="A1221" s="37"/>
      <c r="B1221" s="38"/>
      <c r="C1221" s="39"/>
      <c r="D1221" s="194" t="s">
        <v>199</v>
      </c>
      <c r="E1221" s="39"/>
      <c r="F1221" s="195" t="s">
        <v>1567</v>
      </c>
      <c r="G1221" s="39"/>
      <c r="H1221" s="39"/>
      <c r="I1221" s="196"/>
      <c r="J1221" s="39"/>
      <c r="K1221" s="39"/>
      <c r="L1221" s="42"/>
      <c r="M1221" s="197"/>
      <c r="N1221" s="198"/>
      <c r="O1221" s="67"/>
      <c r="P1221" s="67"/>
      <c r="Q1221" s="67"/>
      <c r="R1221" s="67"/>
      <c r="S1221" s="67"/>
      <c r="T1221" s="68"/>
      <c r="U1221" s="37"/>
      <c r="V1221" s="37"/>
      <c r="W1221" s="37"/>
      <c r="X1221" s="37"/>
      <c r="Y1221" s="37"/>
      <c r="Z1221" s="37"/>
      <c r="AA1221" s="37"/>
      <c r="AB1221" s="37"/>
      <c r="AC1221" s="37"/>
      <c r="AD1221" s="37"/>
      <c r="AE1221" s="37"/>
      <c r="AT1221" s="20" t="s">
        <v>199</v>
      </c>
      <c r="AU1221" s="20" t="s">
        <v>82</v>
      </c>
    </row>
    <row r="1222" spans="1:65" s="13" customFormat="1" ht="11.25">
      <c r="B1222" s="201"/>
      <c r="C1222" s="202"/>
      <c r="D1222" s="194" t="s">
        <v>208</v>
      </c>
      <c r="E1222" s="203" t="s">
        <v>19</v>
      </c>
      <c r="F1222" s="204" t="s">
        <v>1569</v>
      </c>
      <c r="G1222" s="202"/>
      <c r="H1222" s="205">
        <v>90.234999999999999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208</v>
      </c>
      <c r="AU1222" s="211" t="s">
        <v>82</v>
      </c>
      <c r="AV1222" s="13" t="s">
        <v>82</v>
      </c>
      <c r="AW1222" s="13" t="s">
        <v>34</v>
      </c>
      <c r="AX1222" s="13" t="s">
        <v>80</v>
      </c>
      <c r="AY1222" s="211" t="s">
        <v>191</v>
      </c>
    </row>
    <row r="1223" spans="1:65" s="2" customFormat="1" ht="16.5" customHeight="1">
      <c r="A1223" s="37"/>
      <c r="B1223" s="38"/>
      <c r="C1223" s="181" t="s">
        <v>1570</v>
      </c>
      <c r="D1223" s="181" t="s">
        <v>193</v>
      </c>
      <c r="E1223" s="182" t="s">
        <v>1571</v>
      </c>
      <c r="F1223" s="183" t="s">
        <v>1572</v>
      </c>
      <c r="G1223" s="184" t="s">
        <v>282</v>
      </c>
      <c r="H1223" s="185">
        <v>82.031999999999996</v>
      </c>
      <c r="I1223" s="186"/>
      <c r="J1223" s="187">
        <f>ROUND(I1223*H1223,2)</f>
        <v>0</v>
      </c>
      <c r="K1223" s="183" t="s">
        <v>203</v>
      </c>
      <c r="L1223" s="42"/>
      <c r="M1223" s="188" t="s">
        <v>19</v>
      </c>
      <c r="N1223" s="189" t="s">
        <v>44</v>
      </c>
      <c r="O1223" s="67"/>
      <c r="P1223" s="190">
        <f>O1223*H1223</f>
        <v>0</v>
      </c>
      <c r="Q1223" s="190">
        <v>0</v>
      </c>
      <c r="R1223" s="190">
        <f>Q1223*H1223</f>
        <v>0</v>
      </c>
      <c r="S1223" s="190">
        <v>0</v>
      </c>
      <c r="T1223" s="191">
        <f>S1223*H1223</f>
        <v>0</v>
      </c>
      <c r="U1223" s="37"/>
      <c r="V1223" s="37"/>
      <c r="W1223" s="37"/>
      <c r="X1223" s="37"/>
      <c r="Y1223" s="37"/>
      <c r="Z1223" s="37"/>
      <c r="AA1223" s="37"/>
      <c r="AB1223" s="37"/>
      <c r="AC1223" s="37"/>
      <c r="AD1223" s="37"/>
      <c r="AE1223" s="37"/>
      <c r="AR1223" s="192" t="s">
        <v>292</v>
      </c>
      <c r="AT1223" s="192" t="s">
        <v>193</v>
      </c>
      <c r="AU1223" s="192" t="s">
        <v>82</v>
      </c>
      <c r="AY1223" s="20" t="s">
        <v>191</v>
      </c>
      <c r="BE1223" s="193">
        <f>IF(N1223="základní",J1223,0)</f>
        <v>0</v>
      </c>
      <c r="BF1223" s="193">
        <f>IF(N1223="snížená",J1223,0)</f>
        <v>0</v>
      </c>
      <c r="BG1223" s="193">
        <f>IF(N1223="zákl. přenesená",J1223,0)</f>
        <v>0</v>
      </c>
      <c r="BH1223" s="193">
        <f>IF(N1223="sníž. přenesená",J1223,0)</f>
        <v>0</v>
      </c>
      <c r="BI1223" s="193">
        <f>IF(N1223="nulová",J1223,0)</f>
        <v>0</v>
      </c>
      <c r="BJ1223" s="20" t="s">
        <v>80</v>
      </c>
      <c r="BK1223" s="193">
        <f>ROUND(I1223*H1223,2)</f>
        <v>0</v>
      </c>
      <c r="BL1223" s="20" t="s">
        <v>292</v>
      </c>
      <c r="BM1223" s="192" t="s">
        <v>1573</v>
      </c>
    </row>
    <row r="1224" spans="1:65" s="2" customFormat="1" ht="19.5">
      <c r="A1224" s="37"/>
      <c r="B1224" s="38"/>
      <c r="C1224" s="39"/>
      <c r="D1224" s="194" t="s">
        <v>199</v>
      </c>
      <c r="E1224" s="39"/>
      <c r="F1224" s="195" t="s">
        <v>1574</v>
      </c>
      <c r="G1224" s="39"/>
      <c r="H1224" s="39"/>
      <c r="I1224" s="196"/>
      <c r="J1224" s="39"/>
      <c r="K1224" s="39"/>
      <c r="L1224" s="42"/>
      <c r="M1224" s="197"/>
      <c r="N1224" s="198"/>
      <c r="O1224" s="67"/>
      <c r="P1224" s="67"/>
      <c r="Q1224" s="67"/>
      <c r="R1224" s="67"/>
      <c r="S1224" s="67"/>
      <c r="T1224" s="68"/>
      <c r="U1224" s="37"/>
      <c r="V1224" s="37"/>
      <c r="W1224" s="37"/>
      <c r="X1224" s="37"/>
      <c r="Y1224" s="37"/>
      <c r="Z1224" s="37"/>
      <c r="AA1224" s="37"/>
      <c r="AB1224" s="37"/>
      <c r="AC1224" s="37"/>
      <c r="AD1224" s="37"/>
      <c r="AE1224" s="37"/>
      <c r="AT1224" s="20" t="s">
        <v>199</v>
      </c>
      <c r="AU1224" s="20" t="s">
        <v>82</v>
      </c>
    </row>
    <row r="1225" spans="1:65" s="2" customFormat="1" ht="11.25">
      <c r="A1225" s="37"/>
      <c r="B1225" s="38"/>
      <c r="C1225" s="39"/>
      <c r="D1225" s="199" t="s">
        <v>206</v>
      </c>
      <c r="E1225" s="39"/>
      <c r="F1225" s="200" t="s">
        <v>1575</v>
      </c>
      <c r="G1225" s="39"/>
      <c r="H1225" s="39"/>
      <c r="I1225" s="196"/>
      <c r="J1225" s="39"/>
      <c r="K1225" s="39"/>
      <c r="L1225" s="42"/>
      <c r="M1225" s="197"/>
      <c r="N1225" s="198"/>
      <c r="O1225" s="67"/>
      <c r="P1225" s="67"/>
      <c r="Q1225" s="67"/>
      <c r="R1225" s="67"/>
      <c r="S1225" s="67"/>
      <c r="T1225" s="68"/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T1225" s="20" t="s">
        <v>206</v>
      </c>
      <c r="AU1225" s="20" t="s">
        <v>82</v>
      </c>
    </row>
    <row r="1226" spans="1:65" s="13" customFormat="1" ht="11.25">
      <c r="B1226" s="201"/>
      <c r="C1226" s="202"/>
      <c r="D1226" s="194" t="s">
        <v>208</v>
      </c>
      <c r="E1226" s="203" t="s">
        <v>19</v>
      </c>
      <c r="F1226" s="204" t="s">
        <v>1542</v>
      </c>
      <c r="G1226" s="202"/>
      <c r="H1226" s="205">
        <v>82.031999999999996</v>
      </c>
      <c r="I1226" s="206"/>
      <c r="J1226" s="202"/>
      <c r="K1226" s="202"/>
      <c r="L1226" s="207"/>
      <c r="M1226" s="208"/>
      <c r="N1226" s="209"/>
      <c r="O1226" s="209"/>
      <c r="P1226" s="209"/>
      <c r="Q1226" s="209"/>
      <c r="R1226" s="209"/>
      <c r="S1226" s="209"/>
      <c r="T1226" s="210"/>
      <c r="AT1226" s="211" t="s">
        <v>208</v>
      </c>
      <c r="AU1226" s="211" t="s">
        <v>82</v>
      </c>
      <c r="AV1226" s="13" t="s">
        <v>82</v>
      </c>
      <c r="AW1226" s="13" t="s">
        <v>34</v>
      </c>
      <c r="AX1226" s="13" t="s">
        <v>80</v>
      </c>
      <c r="AY1226" s="211" t="s">
        <v>191</v>
      </c>
    </row>
    <row r="1227" spans="1:65" s="2" customFormat="1" ht="24.2" customHeight="1">
      <c r="A1227" s="37"/>
      <c r="B1227" s="38"/>
      <c r="C1227" s="223" t="s">
        <v>1576</v>
      </c>
      <c r="D1227" s="223" t="s">
        <v>273</v>
      </c>
      <c r="E1227" s="224" t="s">
        <v>1577</v>
      </c>
      <c r="F1227" s="225" t="s">
        <v>1578</v>
      </c>
      <c r="G1227" s="226" t="s">
        <v>282</v>
      </c>
      <c r="H1227" s="227">
        <v>90.234999999999999</v>
      </c>
      <c r="I1227" s="228"/>
      <c r="J1227" s="229">
        <f>ROUND(I1227*H1227,2)</f>
        <v>0</v>
      </c>
      <c r="K1227" s="225" t="s">
        <v>203</v>
      </c>
      <c r="L1227" s="230"/>
      <c r="M1227" s="231" t="s">
        <v>19</v>
      </c>
      <c r="N1227" s="232" t="s">
        <v>44</v>
      </c>
      <c r="O1227" s="67"/>
      <c r="P1227" s="190">
        <f>O1227*H1227</f>
        <v>0</v>
      </c>
      <c r="Q1227" s="190">
        <v>2E-3</v>
      </c>
      <c r="R1227" s="190">
        <f>Q1227*H1227</f>
        <v>0.18046999999999999</v>
      </c>
      <c r="S1227" s="190">
        <v>0</v>
      </c>
      <c r="T1227" s="191">
        <f>S1227*H1227</f>
        <v>0</v>
      </c>
      <c r="U1227" s="37"/>
      <c r="V1227" s="37"/>
      <c r="W1227" s="37"/>
      <c r="X1227" s="37"/>
      <c r="Y1227" s="37"/>
      <c r="Z1227" s="37"/>
      <c r="AA1227" s="37"/>
      <c r="AB1227" s="37"/>
      <c r="AC1227" s="37"/>
      <c r="AD1227" s="37"/>
      <c r="AE1227" s="37"/>
      <c r="AR1227" s="192" t="s">
        <v>405</v>
      </c>
      <c r="AT1227" s="192" t="s">
        <v>273</v>
      </c>
      <c r="AU1227" s="192" t="s">
        <v>82</v>
      </c>
      <c r="AY1227" s="20" t="s">
        <v>191</v>
      </c>
      <c r="BE1227" s="193">
        <f>IF(N1227="základní",J1227,0)</f>
        <v>0</v>
      </c>
      <c r="BF1227" s="193">
        <f>IF(N1227="snížená",J1227,0)</f>
        <v>0</v>
      </c>
      <c r="BG1227" s="193">
        <f>IF(N1227="zákl. přenesená",J1227,0)</f>
        <v>0</v>
      </c>
      <c r="BH1227" s="193">
        <f>IF(N1227="sníž. přenesená",J1227,0)</f>
        <v>0</v>
      </c>
      <c r="BI1227" s="193">
        <f>IF(N1227="nulová",J1227,0)</f>
        <v>0</v>
      </c>
      <c r="BJ1227" s="20" t="s">
        <v>80</v>
      </c>
      <c r="BK1227" s="193">
        <f>ROUND(I1227*H1227,2)</f>
        <v>0</v>
      </c>
      <c r="BL1227" s="20" t="s">
        <v>292</v>
      </c>
      <c r="BM1227" s="192" t="s">
        <v>1579</v>
      </c>
    </row>
    <row r="1228" spans="1:65" s="2" customFormat="1" ht="11.25">
      <c r="A1228" s="37"/>
      <c r="B1228" s="38"/>
      <c r="C1228" s="39"/>
      <c r="D1228" s="194" t="s">
        <v>199</v>
      </c>
      <c r="E1228" s="39"/>
      <c r="F1228" s="195" t="s">
        <v>1578</v>
      </c>
      <c r="G1228" s="39"/>
      <c r="H1228" s="39"/>
      <c r="I1228" s="196"/>
      <c r="J1228" s="39"/>
      <c r="K1228" s="39"/>
      <c r="L1228" s="42"/>
      <c r="M1228" s="197"/>
      <c r="N1228" s="198"/>
      <c r="O1228" s="67"/>
      <c r="P1228" s="67"/>
      <c r="Q1228" s="67"/>
      <c r="R1228" s="67"/>
      <c r="S1228" s="67"/>
      <c r="T1228" s="68"/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T1228" s="20" t="s">
        <v>199</v>
      </c>
      <c r="AU1228" s="20" t="s">
        <v>82</v>
      </c>
    </row>
    <row r="1229" spans="1:65" s="13" customFormat="1" ht="11.25">
      <c r="B1229" s="201"/>
      <c r="C1229" s="202"/>
      <c r="D1229" s="194" t="s">
        <v>208</v>
      </c>
      <c r="E1229" s="203" t="s">
        <v>19</v>
      </c>
      <c r="F1229" s="204" t="s">
        <v>1569</v>
      </c>
      <c r="G1229" s="202"/>
      <c r="H1229" s="205">
        <v>90.234999999999999</v>
      </c>
      <c r="I1229" s="206"/>
      <c r="J1229" s="202"/>
      <c r="K1229" s="202"/>
      <c r="L1229" s="207"/>
      <c r="M1229" s="208"/>
      <c r="N1229" s="209"/>
      <c r="O1229" s="209"/>
      <c r="P1229" s="209"/>
      <c r="Q1229" s="209"/>
      <c r="R1229" s="209"/>
      <c r="S1229" s="209"/>
      <c r="T1229" s="210"/>
      <c r="AT1229" s="211" t="s">
        <v>208</v>
      </c>
      <c r="AU1229" s="211" t="s">
        <v>82</v>
      </c>
      <c r="AV1229" s="13" t="s">
        <v>82</v>
      </c>
      <c r="AW1229" s="13" t="s">
        <v>34</v>
      </c>
      <c r="AX1229" s="13" t="s">
        <v>80</v>
      </c>
      <c r="AY1229" s="211" t="s">
        <v>191</v>
      </c>
    </row>
    <row r="1230" spans="1:65" s="2" customFormat="1" ht="16.5" customHeight="1">
      <c r="A1230" s="37"/>
      <c r="B1230" s="38"/>
      <c r="C1230" s="181" t="s">
        <v>1580</v>
      </c>
      <c r="D1230" s="181" t="s">
        <v>193</v>
      </c>
      <c r="E1230" s="182" t="s">
        <v>1581</v>
      </c>
      <c r="F1230" s="183" t="s">
        <v>1582</v>
      </c>
      <c r="G1230" s="184" t="s">
        <v>282</v>
      </c>
      <c r="H1230" s="185">
        <v>57.337000000000003</v>
      </c>
      <c r="I1230" s="186"/>
      <c r="J1230" s="187">
        <f>ROUND(I1230*H1230,2)</f>
        <v>0</v>
      </c>
      <c r="K1230" s="183" t="s">
        <v>203</v>
      </c>
      <c r="L1230" s="42"/>
      <c r="M1230" s="188" t="s">
        <v>19</v>
      </c>
      <c r="N1230" s="189" t="s">
        <v>44</v>
      </c>
      <c r="O1230" s="67"/>
      <c r="P1230" s="190">
        <f>O1230*H1230</f>
        <v>0</v>
      </c>
      <c r="Q1230" s="190">
        <v>0</v>
      </c>
      <c r="R1230" s="190">
        <f>Q1230*H1230</f>
        <v>0</v>
      </c>
      <c r="S1230" s="190">
        <v>0</v>
      </c>
      <c r="T1230" s="191">
        <f>S1230*H1230</f>
        <v>0</v>
      </c>
      <c r="U1230" s="37"/>
      <c r="V1230" s="37"/>
      <c r="W1230" s="37"/>
      <c r="X1230" s="37"/>
      <c r="Y1230" s="37"/>
      <c r="Z1230" s="37"/>
      <c r="AA1230" s="37"/>
      <c r="AB1230" s="37"/>
      <c r="AC1230" s="37"/>
      <c r="AD1230" s="37"/>
      <c r="AE1230" s="37"/>
      <c r="AR1230" s="192" t="s">
        <v>292</v>
      </c>
      <c r="AT1230" s="192" t="s">
        <v>193</v>
      </c>
      <c r="AU1230" s="192" t="s">
        <v>82</v>
      </c>
      <c r="AY1230" s="20" t="s">
        <v>191</v>
      </c>
      <c r="BE1230" s="193">
        <f>IF(N1230="základní",J1230,0)</f>
        <v>0</v>
      </c>
      <c r="BF1230" s="193">
        <f>IF(N1230="snížená",J1230,0)</f>
        <v>0</v>
      </c>
      <c r="BG1230" s="193">
        <f>IF(N1230="zákl. přenesená",J1230,0)</f>
        <v>0</v>
      </c>
      <c r="BH1230" s="193">
        <f>IF(N1230="sníž. přenesená",J1230,0)</f>
        <v>0</v>
      </c>
      <c r="BI1230" s="193">
        <f>IF(N1230="nulová",J1230,0)</f>
        <v>0</v>
      </c>
      <c r="BJ1230" s="20" t="s">
        <v>80</v>
      </c>
      <c r="BK1230" s="193">
        <f>ROUND(I1230*H1230,2)</f>
        <v>0</v>
      </c>
      <c r="BL1230" s="20" t="s">
        <v>292</v>
      </c>
      <c r="BM1230" s="192" t="s">
        <v>1583</v>
      </c>
    </row>
    <row r="1231" spans="1:65" s="2" customFormat="1" ht="11.25">
      <c r="A1231" s="37"/>
      <c r="B1231" s="38"/>
      <c r="C1231" s="39"/>
      <c r="D1231" s="194" t="s">
        <v>199</v>
      </c>
      <c r="E1231" s="39"/>
      <c r="F1231" s="195" t="s">
        <v>1584</v>
      </c>
      <c r="G1231" s="39"/>
      <c r="H1231" s="39"/>
      <c r="I1231" s="196"/>
      <c r="J1231" s="39"/>
      <c r="K1231" s="39"/>
      <c r="L1231" s="42"/>
      <c r="M1231" s="197"/>
      <c r="N1231" s="198"/>
      <c r="O1231" s="67"/>
      <c r="P1231" s="67"/>
      <c r="Q1231" s="67"/>
      <c r="R1231" s="67"/>
      <c r="S1231" s="67"/>
      <c r="T1231" s="68"/>
      <c r="U1231" s="37"/>
      <c r="V1231" s="37"/>
      <c r="W1231" s="37"/>
      <c r="X1231" s="37"/>
      <c r="Y1231" s="37"/>
      <c r="Z1231" s="37"/>
      <c r="AA1231" s="37"/>
      <c r="AB1231" s="37"/>
      <c r="AC1231" s="37"/>
      <c r="AD1231" s="37"/>
      <c r="AE1231" s="37"/>
      <c r="AT1231" s="20" t="s">
        <v>199</v>
      </c>
      <c r="AU1231" s="20" t="s">
        <v>82</v>
      </c>
    </row>
    <row r="1232" spans="1:65" s="2" customFormat="1" ht="11.25">
      <c r="A1232" s="37"/>
      <c r="B1232" s="38"/>
      <c r="C1232" s="39"/>
      <c r="D1232" s="199" t="s">
        <v>206</v>
      </c>
      <c r="E1232" s="39"/>
      <c r="F1232" s="200" t="s">
        <v>1585</v>
      </c>
      <c r="G1232" s="39"/>
      <c r="H1232" s="39"/>
      <c r="I1232" s="196"/>
      <c r="J1232" s="39"/>
      <c r="K1232" s="39"/>
      <c r="L1232" s="42"/>
      <c r="M1232" s="197"/>
      <c r="N1232" s="198"/>
      <c r="O1232" s="67"/>
      <c r="P1232" s="67"/>
      <c r="Q1232" s="67"/>
      <c r="R1232" s="67"/>
      <c r="S1232" s="67"/>
      <c r="T1232" s="68"/>
      <c r="U1232" s="37"/>
      <c r="V1232" s="37"/>
      <c r="W1232" s="37"/>
      <c r="X1232" s="37"/>
      <c r="Y1232" s="37"/>
      <c r="Z1232" s="37"/>
      <c r="AA1232" s="37"/>
      <c r="AB1232" s="37"/>
      <c r="AC1232" s="37"/>
      <c r="AD1232" s="37"/>
      <c r="AE1232" s="37"/>
      <c r="AT1232" s="20" t="s">
        <v>206</v>
      </c>
      <c r="AU1232" s="20" t="s">
        <v>82</v>
      </c>
    </row>
    <row r="1233" spans="1:65" s="13" customFormat="1" ht="11.25">
      <c r="B1233" s="201"/>
      <c r="C1233" s="202"/>
      <c r="D1233" s="194" t="s">
        <v>208</v>
      </c>
      <c r="E1233" s="203" t="s">
        <v>19</v>
      </c>
      <c r="F1233" s="204" t="s">
        <v>794</v>
      </c>
      <c r="G1233" s="202"/>
      <c r="H1233" s="205">
        <v>57.337000000000003</v>
      </c>
      <c r="I1233" s="206"/>
      <c r="J1233" s="202"/>
      <c r="K1233" s="202"/>
      <c r="L1233" s="207"/>
      <c r="M1233" s="208"/>
      <c r="N1233" s="209"/>
      <c r="O1233" s="209"/>
      <c r="P1233" s="209"/>
      <c r="Q1233" s="209"/>
      <c r="R1233" s="209"/>
      <c r="S1233" s="209"/>
      <c r="T1233" s="210"/>
      <c r="AT1233" s="211" t="s">
        <v>208</v>
      </c>
      <c r="AU1233" s="211" t="s">
        <v>82</v>
      </c>
      <c r="AV1233" s="13" t="s">
        <v>82</v>
      </c>
      <c r="AW1233" s="13" t="s">
        <v>34</v>
      </c>
      <c r="AX1233" s="13" t="s">
        <v>80</v>
      </c>
      <c r="AY1233" s="211" t="s">
        <v>191</v>
      </c>
    </row>
    <row r="1234" spans="1:65" s="2" customFormat="1" ht="16.5" customHeight="1">
      <c r="A1234" s="37"/>
      <c r="B1234" s="38"/>
      <c r="C1234" s="223" t="s">
        <v>1586</v>
      </c>
      <c r="D1234" s="223" t="s">
        <v>273</v>
      </c>
      <c r="E1234" s="224" t="s">
        <v>1587</v>
      </c>
      <c r="F1234" s="225" t="s">
        <v>1588</v>
      </c>
      <c r="G1234" s="226" t="s">
        <v>202</v>
      </c>
      <c r="H1234" s="227">
        <v>6.3070000000000004</v>
      </c>
      <c r="I1234" s="228"/>
      <c r="J1234" s="229">
        <f>ROUND(I1234*H1234,2)</f>
        <v>0</v>
      </c>
      <c r="K1234" s="225" t="s">
        <v>203</v>
      </c>
      <c r="L1234" s="230"/>
      <c r="M1234" s="231" t="s">
        <v>19</v>
      </c>
      <c r="N1234" s="232" t="s">
        <v>44</v>
      </c>
      <c r="O1234" s="67"/>
      <c r="P1234" s="190">
        <f>O1234*H1234</f>
        <v>0</v>
      </c>
      <c r="Q1234" s="190">
        <v>0.75</v>
      </c>
      <c r="R1234" s="190">
        <f>Q1234*H1234</f>
        <v>4.7302499999999998</v>
      </c>
      <c r="S1234" s="190">
        <v>0</v>
      </c>
      <c r="T1234" s="191">
        <f>S1234*H1234</f>
        <v>0</v>
      </c>
      <c r="U1234" s="37"/>
      <c r="V1234" s="37"/>
      <c r="W1234" s="37"/>
      <c r="X1234" s="37"/>
      <c r="Y1234" s="37"/>
      <c r="Z1234" s="37"/>
      <c r="AA1234" s="37"/>
      <c r="AB1234" s="37"/>
      <c r="AC1234" s="37"/>
      <c r="AD1234" s="37"/>
      <c r="AE1234" s="37"/>
      <c r="AR1234" s="192" t="s">
        <v>405</v>
      </c>
      <c r="AT1234" s="192" t="s">
        <v>273</v>
      </c>
      <c r="AU1234" s="192" t="s">
        <v>82</v>
      </c>
      <c r="AY1234" s="20" t="s">
        <v>191</v>
      </c>
      <c r="BE1234" s="193">
        <f>IF(N1234="základní",J1234,0)</f>
        <v>0</v>
      </c>
      <c r="BF1234" s="193">
        <f>IF(N1234="snížená",J1234,0)</f>
        <v>0</v>
      </c>
      <c r="BG1234" s="193">
        <f>IF(N1234="zákl. přenesená",J1234,0)</f>
        <v>0</v>
      </c>
      <c r="BH1234" s="193">
        <f>IF(N1234="sníž. přenesená",J1234,0)</f>
        <v>0</v>
      </c>
      <c r="BI1234" s="193">
        <f>IF(N1234="nulová",J1234,0)</f>
        <v>0</v>
      </c>
      <c r="BJ1234" s="20" t="s">
        <v>80</v>
      </c>
      <c r="BK1234" s="193">
        <f>ROUND(I1234*H1234,2)</f>
        <v>0</v>
      </c>
      <c r="BL1234" s="20" t="s">
        <v>292</v>
      </c>
      <c r="BM1234" s="192" t="s">
        <v>1589</v>
      </c>
    </row>
    <row r="1235" spans="1:65" s="2" customFormat="1" ht="11.25">
      <c r="A1235" s="37"/>
      <c r="B1235" s="38"/>
      <c r="C1235" s="39"/>
      <c r="D1235" s="194" t="s">
        <v>199</v>
      </c>
      <c r="E1235" s="39"/>
      <c r="F1235" s="195" t="s">
        <v>1588</v>
      </c>
      <c r="G1235" s="39"/>
      <c r="H1235" s="39"/>
      <c r="I1235" s="196"/>
      <c r="J1235" s="39"/>
      <c r="K1235" s="39"/>
      <c r="L1235" s="42"/>
      <c r="M1235" s="197"/>
      <c r="N1235" s="198"/>
      <c r="O1235" s="67"/>
      <c r="P1235" s="67"/>
      <c r="Q1235" s="67"/>
      <c r="R1235" s="67"/>
      <c r="S1235" s="67"/>
      <c r="T1235" s="68"/>
      <c r="U1235" s="37"/>
      <c r="V1235" s="37"/>
      <c r="W1235" s="37"/>
      <c r="X1235" s="37"/>
      <c r="Y1235" s="37"/>
      <c r="Z1235" s="37"/>
      <c r="AA1235" s="37"/>
      <c r="AB1235" s="37"/>
      <c r="AC1235" s="37"/>
      <c r="AD1235" s="37"/>
      <c r="AE1235" s="37"/>
      <c r="AT1235" s="20" t="s">
        <v>199</v>
      </c>
      <c r="AU1235" s="20" t="s">
        <v>82</v>
      </c>
    </row>
    <row r="1236" spans="1:65" s="13" customFormat="1" ht="11.25">
      <c r="B1236" s="201"/>
      <c r="C1236" s="202"/>
      <c r="D1236" s="194" t="s">
        <v>208</v>
      </c>
      <c r="E1236" s="203" t="s">
        <v>19</v>
      </c>
      <c r="F1236" s="204" t="s">
        <v>1590</v>
      </c>
      <c r="G1236" s="202"/>
      <c r="H1236" s="205">
        <v>6.3070000000000004</v>
      </c>
      <c r="I1236" s="206"/>
      <c r="J1236" s="202"/>
      <c r="K1236" s="202"/>
      <c r="L1236" s="207"/>
      <c r="M1236" s="208"/>
      <c r="N1236" s="209"/>
      <c r="O1236" s="209"/>
      <c r="P1236" s="209"/>
      <c r="Q1236" s="209"/>
      <c r="R1236" s="209"/>
      <c r="S1236" s="209"/>
      <c r="T1236" s="210"/>
      <c r="AT1236" s="211" t="s">
        <v>208</v>
      </c>
      <c r="AU1236" s="211" t="s">
        <v>82</v>
      </c>
      <c r="AV1236" s="13" t="s">
        <v>82</v>
      </c>
      <c r="AW1236" s="13" t="s">
        <v>34</v>
      </c>
      <c r="AX1236" s="13" t="s">
        <v>80</v>
      </c>
      <c r="AY1236" s="211" t="s">
        <v>191</v>
      </c>
    </row>
    <row r="1237" spans="1:65" s="2" customFormat="1" ht="16.5" customHeight="1">
      <c r="A1237" s="37"/>
      <c r="B1237" s="38"/>
      <c r="C1237" s="181" t="s">
        <v>1591</v>
      </c>
      <c r="D1237" s="181" t="s">
        <v>193</v>
      </c>
      <c r="E1237" s="182" t="s">
        <v>1592</v>
      </c>
      <c r="F1237" s="183" t="s">
        <v>1593</v>
      </c>
      <c r="G1237" s="184" t="s">
        <v>282</v>
      </c>
      <c r="H1237" s="185">
        <v>57.337000000000003</v>
      </c>
      <c r="I1237" s="186"/>
      <c r="J1237" s="187">
        <f>ROUND(I1237*H1237,2)</f>
        <v>0</v>
      </c>
      <c r="K1237" s="183" t="s">
        <v>203</v>
      </c>
      <c r="L1237" s="42"/>
      <c r="M1237" s="188" t="s">
        <v>19</v>
      </c>
      <c r="N1237" s="189" t="s">
        <v>44</v>
      </c>
      <c r="O1237" s="67"/>
      <c r="P1237" s="190">
        <f>O1237*H1237</f>
        <v>0</v>
      </c>
      <c r="Q1237" s="190">
        <v>0</v>
      </c>
      <c r="R1237" s="190">
        <f>Q1237*H1237</f>
        <v>0</v>
      </c>
      <c r="S1237" s="190">
        <v>0</v>
      </c>
      <c r="T1237" s="191">
        <f>S1237*H1237</f>
        <v>0</v>
      </c>
      <c r="U1237" s="37"/>
      <c r="V1237" s="37"/>
      <c r="W1237" s="37"/>
      <c r="X1237" s="37"/>
      <c r="Y1237" s="37"/>
      <c r="Z1237" s="37"/>
      <c r="AA1237" s="37"/>
      <c r="AB1237" s="37"/>
      <c r="AC1237" s="37"/>
      <c r="AD1237" s="37"/>
      <c r="AE1237" s="37"/>
      <c r="AR1237" s="192" t="s">
        <v>292</v>
      </c>
      <c r="AT1237" s="192" t="s">
        <v>193</v>
      </c>
      <c r="AU1237" s="192" t="s">
        <v>82</v>
      </c>
      <c r="AY1237" s="20" t="s">
        <v>191</v>
      </c>
      <c r="BE1237" s="193">
        <f>IF(N1237="základní",J1237,0)</f>
        <v>0</v>
      </c>
      <c r="BF1237" s="193">
        <f>IF(N1237="snížená",J1237,0)</f>
        <v>0</v>
      </c>
      <c r="BG1237" s="193">
        <f>IF(N1237="zákl. přenesená",J1237,0)</f>
        <v>0</v>
      </c>
      <c r="BH1237" s="193">
        <f>IF(N1237="sníž. přenesená",J1237,0)</f>
        <v>0</v>
      </c>
      <c r="BI1237" s="193">
        <f>IF(N1237="nulová",J1237,0)</f>
        <v>0</v>
      </c>
      <c r="BJ1237" s="20" t="s">
        <v>80</v>
      </c>
      <c r="BK1237" s="193">
        <f>ROUND(I1237*H1237,2)</f>
        <v>0</v>
      </c>
      <c r="BL1237" s="20" t="s">
        <v>292</v>
      </c>
      <c r="BM1237" s="192" t="s">
        <v>1594</v>
      </c>
    </row>
    <row r="1238" spans="1:65" s="2" customFormat="1" ht="11.25">
      <c r="A1238" s="37"/>
      <c r="B1238" s="38"/>
      <c r="C1238" s="39"/>
      <c r="D1238" s="194" t="s">
        <v>199</v>
      </c>
      <c r="E1238" s="39"/>
      <c r="F1238" s="195" t="s">
        <v>1595</v>
      </c>
      <c r="G1238" s="39"/>
      <c r="H1238" s="39"/>
      <c r="I1238" s="196"/>
      <c r="J1238" s="39"/>
      <c r="K1238" s="39"/>
      <c r="L1238" s="42"/>
      <c r="M1238" s="197"/>
      <c r="N1238" s="198"/>
      <c r="O1238" s="67"/>
      <c r="P1238" s="67"/>
      <c r="Q1238" s="67"/>
      <c r="R1238" s="67"/>
      <c r="S1238" s="67"/>
      <c r="T1238" s="68"/>
      <c r="U1238" s="37"/>
      <c r="V1238" s="37"/>
      <c r="W1238" s="37"/>
      <c r="X1238" s="37"/>
      <c r="Y1238" s="37"/>
      <c r="Z1238" s="37"/>
      <c r="AA1238" s="37"/>
      <c r="AB1238" s="37"/>
      <c r="AC1238" s="37"/>
      <c r="AD1238" s="37"/>
      <c r="AE1238" s="37"/>
      <c r="AT1238" s="20" t="s">
        <v>199</v>
      </c>
      <c r="AU1238" s="20" t="s">
        <v>82</v>
      </c>
    </row>
    <row r="1239" spans="1:65" s="2" customFormat="1" ht="11.25">
      <c r="A1239" s="37"/>
      <c r="B1239" s="38"/>
      <c r="C1239" s="39"/>
      <c r="D1239" s="199" t="s">
        <v>206</v>
      </c>
      <c r="E1239" s="39"/>
      <c r="F1239" s="200" t="s">
        <v>1596</v>
      </c>
      <c r="G1239" s="39"/>
      <c r="H1239" s="39"/>
      <c r="I1239" s="196"/>
      <c r="J1239" s="39"/>
      <c r="K1239" s="39"/>
      <c r="L1239" s="42"/>
      <c r="M1239" s="197"/>
      <c r="N1239" s="198"/>
      <c r="O1239" s="67"/>
      <c r="P1239" s="67"/>
      <c r="Q1239" s="67"/>
      <c r="R1239" s="67"/>
      <c r="S1239" s="67"/>
      <c r="T1239" s="68"/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T1239" s="20" t="s">
        <v>206</v>
      </c>
      <c r="AU1239" s="20" t="s">
        <v>82</v>
      </c>
    </row>
    <row r="1240" spans="1:65" s="13" customFormat="1" ht="11.25">
      <c r="B1240" s="201"/>
      <c r="C1240" s="202"/>
      <c r="D1240" s="194" t="s">
        <v>208</v>
      </c>
      <c r="E1240" s="203" t="s">
        <v>19</v>
      </c>
      <c r="F1240" s="204" t="s">
        <v>794</v>
      </c>
      <c r="G1240" s="202"/>
      <c r="H1240" s="205">
        <v>57.337000000000003</v>
      </c>
      <c r="I1240" s="206"/>
      <c r="J1240" s="202"/>
      <c r="K1240" s="202"/>
      <c r="L1240" s="207"/>
      <c r="M1240" s="208"/>
      <c r="N1240" s="209"/>
      <c r="O1240" s="209"/>
      <c r="P1240" s="209"/>
      <c r="Q1240" s="209"/>
      <c r="R1240" s="209"/>
      <c r="S1240" s="209"/>
      <c r="T1240" s="210"/>
      <c r="AT1240" s="211" t="s">
        <v>208</v>
      </c>
      <c r="AU1240" s="211" t="s">
        <v>82</v>
      </c>
      <c r="AV1240" s="13" t="s">
        <v>82</v>
      </c>
      <c r="AW1240" s="13" t="s">
        <v>34</v>
      </c>
      <c r="AX1240" s="13" t="s">
        <v>80</v>
      </c>
      <c r="AY1240" s="211" t="s">
        <v>191</v>
      </c>
    </row>
    <row r="1241" spans="1:65" s="2" customFormat="1" ht="16.5" customHeight="1">
      <c r="A1241" s="37"/>
      <c r="B1241" s="38"/>
      <c r="C1241" s="223" t="s">
        <v>1597</v>
      </c>
      <c r="D1241" s="223" t="s">
        <v>273</v>
      </c>
      <c r="E1241" s="224" t="s">
        <v>1598</v>
      </c>
      <c r="F1241" s="225" t="s">
        <v>1599</v>
      </c>
      <c r="G1241" s="226" t="s">
        <v>282</v>
      </c>
      <c r="H1241" s="227">
        <v>57.337000000000003</v>
      </c>
      <c r="I1241" s="228"/>
      <c r="J1241" s="229">
        <f>ROUND(I1241*H1241,2)</f>
        <v>0</v>
      </c>
      <c r="K1241" s="225" t="s">
        <v>203</v>
      </c>
      <c r="L1241" s="230"/>
      <c r="M1241" s="231" t="s">
        <v>19</v>
      </c>
      <c r="N1241" s="232" t="s">
        <v>44</v>
      </c>
      <c r="O1241" s="67"/>
      <c r="P1241" s="190">
        <f>O1241*H1241</f>
        <v>0</v>
      </c>
      <c r="Q1241" s="190">
        <v>1.0999999999999999E-2</v>
      </c>
      <c r="R1241" s="190">
        <f>Q1241*H1241</f>
        <v>0.63070700000000002</v>
      </c>
      <c r="S1241" s="190">
        <v>0</v>
      </c>
      <c r="T1241" s="191">
        <f>S1241*H1241</f>
        <v>0</v>
      </c>
      <c r="U1241" s="37"/>
      <c r="V1241" s="37"/>
      <c r="W1241" s="37"/>
      <c r="X1241" s="37"/>
      <c r="Y1241" s="37"/>
      <c r="Z1241" s="37"/>
      <c r="AA1241" s="37"/>
      <c r="AB1241" s="37"/>
      <c r="AC1241" s="37"/>
      <c r="AD1241" s="37"/>
      <c r="AE1241" s="37"/>
      <c r="AR1241" s="192" t="s">
        <v>405</v>
      </c>
      <c r="AT1241" s="192" t="s">
        <v>273</v>
      </c>
      <c r="AU1241" s="192" t="s">
        <v>82</v>
      </c>
      <c r="AY1241" s="20" t="s">
        <v>191</v>
      </c>
      <c r="BE1241" s="193">
        <f>IF(N1241="základní",J1241,0)</f>
        <v>0</v>
      </c>
      <c r="BF1241" s="193">
        <f>IF(N1241="snížená",J1241,0)</f>
        <v>0</v>
      </c>
      <c r="BG1241" s="193">
        <f>IF(N1241="zákl. přenesená",J1241,0)</f>
        <v>0</v>
      </c>
      <c r="BH1241" s="193">
        <f>IF(N1241="sníž. přenesená",J1241,0)</f>
        <v>0</v>
      </c>
      <c r="BI1241" s="193">
        <f>IF(N1241="nulová",J1241,0)</f>
        <v>0</v>
      </c>
      <c r="BJ1241" s="20" t="s">
        <v>80</v>
      </c>
      <c r="BK1241" s="193">
        <f>ROUND(I1241*H1241,2)</f>
        <v>0</v>
      </c>
      <c r="BL1241" s="20" t="s">
        <v>292</v>
      </c>
      <c r="BM1241" s="192" t="s">
        <v>1600</v>
      </c>
    </row>
    <row r="1242" spans="1:65" s="2" customFormat="1" ht="11.25">
      <c r="A1242" s="37"/>
      <c r="B1242" s="38"/>
      <c r="C1242" s="39"/>
      <c r="D1242" s="194" t="s">
        <v>199</v>
      </c>
      <c r="E1242" s="39"/>
      <c r="F1242" s="195" t="s">
        <v>1599</v>
      </c>
      <c r="G1242" s="39"/>
      <c r="H1242" s="39"/>
      <c r="I1242" s="196"/>
      <c r="J1242" s="39"/>
      <c r="K1242" s="39"/>
      <c r="L1242" s="42"/>
      <c r="M1242" s="197"/>
      <c r="N1242" s="198"/>
      <c r="O1242" s="67"/>
      <c r="P1242" s="67"/>
      <c r="Q1242" s="67"/>
      <c r="R1242" s="67"/>
      <c r="S1242" s="67"/>
      <c r="T1242" s="68"/>
      <c r="U1242" s="37"/>
      <c r="V1242" s="37"/>
      <c r="W1242" s="37"/>
      <c r="X1242" s="37"/>
      <c r="Y1242" s="37"/>
      <c r="Z1242" s="37"/>
      <c r="AA1242" s="37"/>
      <c r="AB1242" s="37"/>
      <c r="AC1242" s="37"/>
      <c r="AD1242" s="37"/>
      <c r="AE1242" s="37"/>
      <c r="AT1242" s="20" t="s">
        <v>199</v>
      </c>
      <c r="AU1242" s="20" t="s">
        <v>82</v>
      </c>
    </row>
    <row r="1243" spans="1:65" s="2" customFormat="1" ht="16.5" customHeight="1">
      <c r="A1243" s="37"/>
      <c r="B1243" s="38"/>
      <c r="C1243" s="181" t="s">
        <v>1601</v>
      </c>
      <c r="D1243" s="181" t="s">
        <v>193</v>
      </c>
      <c r="E1243" s="182" t="s">
        <v>1602</v>
      </c>
      <c r="F1243" s="183" t="s">
        <v>1603</v>
      </c>
      <c r="G1243" s="184" t="s">
        <v>255</v>
      </c>
      <c r="H1243" s="185">
        <v>6.6369999999999996</v>
      </c>
      <c r="I1243" s="186"/>
      <c r="J1243" s="187">
        <f>ROUND(I1243*H1243,2)</f>
        <v>0</v>
      </c>
      <c r="K1243" s="183" t="s">
        <v>203</v>
      </c>
      <c r="L1243" s="42"/>
      <c r="M1243" s="188" t="s">
        <v>19</v>
      </c>
      <c r="N1243" s="189" t="s">
        <v>44</v>
      </c>
      <c r="O1243" s="67"/>
      <c r="P1243" s="190">
        <f>O1243*H1243</f>
        <v>0</v>
      </c>
      <c r="Q1243" s="190">
        <v>0</v>
      </c>
      <c r="R1243" s="190">
        <f>Q1243*H1243</f>
        <v>0</v>
      </c>
      <c r="S1243" s="190">
        <v>0</v>
      </c>
      <c r="T1243" s="191">
        <f>S1243*H1243</f>
        <v>0</v>
      </c>
      <c r="U1243" s="37"/>
      <c r="V1243" s="37"/>
      <c r="W1243" s="37"/>
      <c r="X1243" s="37"/>
      <c r="Y1243" s="37"/>
      <c r="Z1243" s="37"/>
      <c r="AA1243" s="37"/>
      <c r="AB1243" s="37"/>
      <c r="AC1243" s="37"/>
      <c r="AD1243" s="37"/>
      <c r="AE1243" s="37"/>
      <c r="AR1243" s="192" t="s">
        <v>292</v>
      </c>
      <c r="AT1243" s="192" t="s">
        <v>193</v>
      </c>
      <c r="AU1243" s="192" t="s">
        <v>82</v>
      </c>
      <c r="AY1243" s="20" t="s">
        <v>191</v>
      </c>
      <c r="BE1243" s="193">
        <f>IF(N1243="základní",J1243,0)</f>
        <v>0</v>
      </c>
      <c r="BF1243" s="193">
        <f>IF(N1243="snížená",J1243,0)</f>
        <v>0</v>
      </c>
      <c r="BG1243" s="193">
        <f>IF(N1243="zákl. přenesená",J1243,0)</f>
        <v>0</v>
      </c>
      <c r="BH1243" s="193">
        <f>IF(N1243="sníž. přenesená",J1243,0)</f>
        <v>0</v>
      </c>
      <c r="BI1243" s="193">
        <f>IF(N1243="nulová",J1243,0)</f>
        <v>0</v>
      </c>
      <c r="BJ1243" s="20" t="s">
        <v>80</v>
      </c>
      <c r="BK1243" s="193">
        <f>ROUND(I1243*H1243,2)</f>
        <v>0</v>
      </c>
      <c r="BL1243" s="20" t="s">
        <v>292</v>
      </c>
      <c r="BM1243" s="192" t="s">
        <v>1604</v>
      </c>
    </row>
    <row r="1244" spans="1:65" s="2" customFormat="1" ht="19.5">
      <c r="A1244" s="37"/>
      <c r="B1244" s="38"/>
      <c r="C1244" s="39"/>
      <c r="D1244" s="194" t="s">
        <v>199</v>
      </c>
      <c r="E1244" s="39"/>
      <c r="F1244" s="195" t="s">
        <v>1605</v>
      </c>
      <c r="G1244" s="39"/>
      <c r="H1244" s="39"/>
      <c r="I1244" s="196"/>
      <c r="J1244" s="39"/>
      <c r="K1244" s="39"/>
      <c r="L1244" s="42"/>
      <c r="M1244" s="197"/>
      <c r="N1244" s="198"/>
      <c r="O1244" s="67"/>
      <c r="P1244" s="67"/>
      <c r="Q1244" s="67"/>
      <c r="R1244" s="67"/>
      <c r="S1244" s="67"/>
      <c r="T1244" s="68"/>
      <c r="U1244" s="37"/>
      <c r="V1244" s="37"/>
      <c r="W1244" s="37"/>
      <c r="X1244" s="37"/>
      <c r="Y1244" s="37"/>
      <c r="Z1244" s="37"/>
      <c r="AA1244" s="37"/>
      <c r="AB1244" s="37"/>
      <c r="AC1244" s="37"/>
      <c r="AD1244" s="37"/>
      <c r="AE1244" s="37"/>
      <c r="AT1244" s="20" t="s">
        <v>199</v>
      </c>
      <c r="AU1244" s="20" t="s">
        <v>82</v>
      </c>
    </row>
    <row r="1245" spans="1:65" s="2" customFormat="1" ht="11.25">
      <c r="A1245" s="37"/>
      <c r="B1245" s="38"/>
      <c r="C1245" s="39"/>
      <c r="D1245" s="199" t="s">
        <v>206</v>
      </c>
      <c r="E1245" s="39"/>
      <c r="F1245" s="200" t="s">
        <v>1606</v>
      </c>
      <c r="G1245" s="39"/>
      <c r="H1245" s="39"/>
      <c r="I1245" s="196"/>
      <c r="J1245" s="39"/>
      <c r="K1245" s="39"/>
      <c r="L1245" s="42"/>
      <c r="M1245" s="197"/>
      <c r="N1245" s="198"/>
      <c r="O1245" s="67"/>
      <c r="P1245" s="67"/>
      <c r="Q1245" s="67"/>
      <c r="R1245" s="67"/>
      <c r="S1245" s="67"/>
      <c r="T1245" s="68"/>
      <c r="U1245" s="37"/>
      <c r="V1245" s="37"/>
      <c r="W1245" s="37"/>
      <c r="X1245" s="37"/>
      <c r="Y1245" s="37"/>
      <c r="Z1245" s="37"/>
      <c r="AA1245" s="37"/>
      <c r="AB1245" s="37"/>
      <c r="AC1245" s="37"/>
      <c r="AD1245" s="37"/>
      <c r="AE1245" s="37"/>
      <c r="AT1245" s="20" t="s">
        <v>206</v>
      </c>
      <c r="AU1245" s="20" t="s">
        <v>82</v>
      </c>
    </row>
    <row r="1246" spans="1:65" s="12" customFormat="1" ht="22.9" customHeight="1">
      <c r="B1246" s="165"/>
      <c r="C1246" s="166"/>
      <c r="D1246" s="167" t="s">
        <v>72</v>
      </c>
      <c r="E1246" s="179" t="s">
        <v>1607</v>
      </c>
      <c r="F1246" s="179" t="s">
        <v>1608</v>
      </c>
      <c r="G1246" s="166"/>
      <c r="H1246" s="166"/>
      <c r="I1246" s="169"/>
      <c r="J1246" s="180">
        <f>BK1246</f>
        <v>0</v>
      </c>
      <c r="K1246" s="166"/>
      <c r="L1246" s="171"/>
      <c r="M1246" s="172"/>
      <c r="N1246" s="173"/>
      <c r="O1246" s="173"/>
      <c r="P1246" s="174">
        <f>SUM(P1247:P1307)</f>
        <v>0</v>
      </c>
      <c r="Q1246" s="173"/>
      <c r="R1246" s="174">
        <f>SUM(R1247:R1307)</f>
        <v>3.7426632499999997</v>
      </c>
      <c r="S1246" s="173"/>
      <c r="T1246" s="175">
        <f>SUM(T1247:T1307)</f>
        <v>0</v>
      </c>
      <c r="AR1246" s="176" t="s">
        <v>82</v>
      </c>
      <c r="AT1246" s="177" t="s">
        <v>72</v>
      </c>
      <c r="AU1246" s="177" t="s">
        <v>80</v>
      </c>
      <c r="AY1246" s="176" t="s">
        <v>191</v>
      </c>
      <c r="BK1246" s="178">
        <f>SUM(BK1247:BK1307)</f>
        <v>0</v>
      </c>
    </row>
    <row r="1247" spans="1:65" s="2" customFormat="1" ht="16.5" customHeight="1">
      <c r="A1247" s="37"/>
      <c r="B1247" s="38"/>
      <c r="C1247" s="181" t="s">
        <v>1609</v>
      </c>
      <c r="D1247" s="181" t="s">
        <v>193</v>
      </c>
      <c r="E1247" s="182" t="s">
        <v>1610</v>
      </c>
      <c r="F1247" s="183" t="s">
        <v>1611</v>
      </c>
      <c r="G1247" s="184" t="s">
        <v>282</v>
      </c>
      <c r="H1247" s="185">
        <v>181.75899999999999</v>
      </c>
      <c r="I1247" s="186"/>
      <c r="J1247" s="187">
        <f>ROUND(I1247*H1247,2)</f>
        <v>0</v>
      </c>
      <c r="K1247" s="183" t="s">
        <v>203</v>
      </c>
      <c r="L1247" s="42"/>
      <c r="M1247" s="188" t="s">
        <v>19</v>
      </c>
      <c r="N1247" s="189" t="s">
        <v>44</v>
      </c>
      <c r="O1247" s="67"/>
      <c r="P1247" s="190">
        <f>O1247*H1247</f>
        <v>0</v>
      </c>
      <c r="Q1247" s="190">
        <v>0</v>
      </c>
      <c r="R1247" s="190">
        <f>Q1247*H1247</f>
        <v>0</v>
      </c>
      <c r="S1247" s="190">
        <v>0</v>
      </c>
      <c r="T1247" s="191">
        <f>S1247*H1247</f>
        <v>0</v>
      </c>
      <c r="U1247" s="37"/>
      <c r="V1247" s="37"/>
      <c r="W1247" s="37"/>
      <c r="X1247" s="37"/>
      <c r="Y1247" s="37"/>
      <c r="Z1247" s="37"/>
      <c r="AA1247" s="37"/>
      <c r="AB1247" s="37"/>
      <c r="AC1247" s="37"/>
      <c r="AD1247" s="37"/>
      <c r="AE1247" s="37"/>
      <c r="AR1247" s="192" t="s">
        <v>292</v>
      </c>
      <c r="AT1247" s="192" t="s">
        <v>193</v>
      </c>
      <c r="AU1247" s="192" t="s">
        <v>82</v>
      </c>
      <c r="AY1247" s="20" t="s">
        <v>191</v>
      </c>
      <c r="BE1247" s="193">
        <f>IF(N1247="základní",J1247,0)</f>
        <v>0</v>
      </c>
      <c r="BF1247" s="193">
        <f>IF(N1247="snížená",J1247,0)</f>
        <v>0</v>
      </c>
      <c r="BG1247" s="193">
        <f>IF(N1247="zákl. přenesená",J1247,0)</f>
        <v>0</v>
      </c>
      <c r="BH1247" s="193">
        <f>IF(N1247="sníž. přenesená",J1247,0)</f>
        <v>0</v>
      </c>
      <c r="BI1247" s="193">
        <f>IF(N1247="nulová",J1247,0)</f>
        <v>0</v>
      </c>
      <c r="BJ1247" s="20" t="s">
        <v>80</v>
      </c>
      <c r="BK1247" s="193">
        <f>ROUND(I1247*H1247,2)</f>
        <v>0</v>
      </c>
      <c r="BL1247" s="20" t="s">
        <v>292</v>
      </c>
      <c r="BM1247" s="192" t="s">
        <v>1612</v>
      </c>
    </row>
    <row r="1248" spans="1:65" s="2" customFormat="1" ht="11.25">
      <c r="A1248" s="37"/>
      <c r="B1248" s="38"/>
      <c r="C1248" s="39"/>
      <c r="D1248" s="194" t="s">
        <v>199</v>
      </c>
      <c r="E1248" s="39"/>
      <c r="F1248" s="195" t="s">
        <v>1613</v>
      </c>
      <c r="G1248" s="39"/>
      <c r="H1248" s="39"/>
      <c r="I1248" s="196"/>
      <c r="J1248" s="39"/>
      <c r="K1248" s="39"/>
      <c r="L1248" s="42"/>
      <c r="M1248" s="197"/>
      <c r="N1248" s="198"/>
      <c r="O1248" s="67"/>
      <c r="P1248" s="67"/>
      <c r="Q1248" s="67"/>
      <c r="R1248" s="67"/>
      <c r="S1248" s="67"/>
      <c r="T1248" s="68"/>
      <c r="U1248" s="37"/>
      <c r="V1248" s="37"/>
      <c r="W1248" s="37"/>
      <c r="X1248" s="37"/>
      <c r="Y1248" s="37"/>
      <c r="Z1248" s="37"/>
      <c r="AA1248" s="37"/>
      <c r="AB1248" s="37"/>
      <c r="AC1248" s="37"/>
      <c r="AD1248" s="37"/>
      <c r="AE1248" s="37"/>
      <c r="AT1248" s="20" t="s">
        <v>199</v>
      </c>
      <c r="AU1248" s="20" t="s">
        <v>82</v>
      </c>
    </row>
    <row r="1249" spans="1:65" s="2" customFormat="1" ht="11.25">
      <c r="A1249" s="37"/>
      <c r="B1249" s="38"/>
      <c r="C1249" s="39"/>
      <c r="D1249" s="199" t="s">
        <v>206</v>
      </c>
      <c r="E1249" s="39"/>
      <c r="F1249" s="200" t="s">
        <v>1614</v>
      </c>
      <c r="G1249" s="39"/>
      <c r="H1249" s="39"/>
      <c r="I1249" s="196"/>
      <c r="J1249" s="39"/>
      <c r="K1249" s="39"/>
      <c r="L1249" s="42"/>
      <c r="M1249" s="197"/>
      <c r="N1249" s="198"/>
      <c r="O1249" s="67"/>
      <c r="P1249" s="67"/>
      <c r="Q1249" s="67"/>
      <c r="R1249" s="67"/>
      <c r="S1249" s="67"/>
      <c r="T1249" s="68"/>
      <c r="U1249" s="37"/>
      <c r="V1249" s="37"/>
      <c r="W1249" s="37"/>
      <c r="X1249" s="37"/>
      <c r="Y1249" s="37"/>
      <c r="Z1249" s="37"/>
      <c r="AA1249" s="37"/>
      <c r="AB1249" s="37"/>
      <c r="AC1249" s="37"/>
      <c r="AD1249" s="37"/>
      <c r="AE1249" s="37"/>
      <c r="AT1249" s="20" t="s">
        <v>206</v>
      </c>
      <c r="AU1249" s="20" t="s">
        <v>82</v>
      </c>
    </row>
    <row r="1250" spans="1:65" s="13" customFormat="1" ht="11.25">
      <c r="B1250" s="201"/>
      <c r="C1250" s="202"/>
      <c r="D1250" s="194" t="s">
        <v>208</v>
      </c>
      <c r="E1250" s="203" t="s">
        <v>19</v>
      </c>
      <c r="F1250" s="204" t="s">
        <v>801</v>
      </c>
      <c r="G1250" s="202"/>
      <c r="H1250" s="205">
        <v>181.75899999999999</v>
      </c>
      <c r="I1250" s="206"/>
      <c r="J1250" s="202"/>
      <c r="K1250" s="202"/>
      <c r="L1250" s="207"/>
      <c r="M1250" s="208"/>
      <c r="N1250" s="209"/>
      <c r="O1250" s="209"/>
      <c r="P1250" s="209"/>
      <c r="Q1250" s="209"/>
      <c r="R1250" s="209"/>
      <c r="S1250" s="209"/>
      <c r="T1250" s="210"/>
      <c r="AT1250" s="211" t="s">
        <v>208</v>
      </c>
      <c r="AU1250" s="211" t="s">
        <v>82</v>
      </c>
      <c r="AV1250" s="13" t="s">
        <v>82</v>
      </c>
      <c r="AW1250" s="13" t="s">
        <v>34</v>
      </c>
      <c r="AX1250" s="13" t="s">
        <v>80</v>
      </c>
      <c r="AY1250" s="211" t="s">
        <v>191</v>
      </c>
    </row>
    <row r="1251" spans="1:65" s="2" customFormat="1" ht="16.5" customHeight="1">
      <c r="A1251" s="37"/>
      <c r="B1251" s="38"/>
      <c r="C1251" s="223" t="s">
        <v>1615</v>
      </c>
      <c r="D1251" s="223" t="s">
        <v>273</v>
      </c>
      <c r="E1251" s="224" t="s">
        <v>1616</v>
      </c>
      <c r="F1251" s="225" t="s">
        <v>1617</v>
      </c>
      <c r="G1251" s="226" t="s">
        <v>282</v>
      </c>
      <c r="H1251" s="227">
        <v>190.84700000000001</v>
      </c>
      <c r="I1251" s="228"/>
      <c r="J1251" s="229">
        <f>ROUND(I1251*H1251,2)</f>
        <v>0</v>
      </c>
      <c r="K1251" s="225" t="s">
        <v>203</v>
      </c>
      <c r="L1251" s="230"/>
      <c r="M1251" s="231" t="s">
        <v>19</v>
      </c>
      <c r="N1251" s="232" t="s">
        <v>44</v>
      </c>
      <c r="O1251" s="67"/>
      <c r="P1251" s="190">
        <f>O1251*H1251</f>
        <v>0</v>
      </c>
      <c r="Q1251" s="190">
        <v>2E-3</v>
      </c>
      <c r="R1251" s="190">
        <f>Q1251*H1251</f>
        <v>0.38169400000000003</v>
      </c>
      <c r="S1251" s="190">
        <v>0</v>
      </c>
      <c r="T1251" s="191">
        <f>S1251*H1251</f>
        <v>0</v>
      </c>
      <c r="U1251" s="37"/>
      <c r="V1251" s="37"/>
      <c r="W1251" s="37"/>
      <c r="X1251" s="37"/>
      <c r="Y1251" s="37"/>
      <c r="Z1251" s="37"/>
      <c r="AA1251" s="37"/>
      <c r="AB1251" s="37"/>
      <c r="AC1251" s="37"/>
      <c r="AD1251" s="37"/>
      <c r="AE1251" s="37"/>
      <c r="AR1251" s="192" t="s">
        <v>405</v>
      </c>
      <c r="AT1251" s="192" t="s">
        <v>273</v>
      </c>
      <c r="AU1251" s="192" t="s">
        <v>82</v>
      </c>
      <c r="AY1251" s="20" t="s">
        <v>191</v>
      </c>
      <c r="BE1251" s="193">
        <f>IF(N1251="základní",J1251,0)</f>
        <v>0</v>
      </c>
      <c r="BF1251" s="193">
        <f>IF(N1251="snížená",J1251,0)</f>
        <v>0</v>
      </c>
      <c r="BG1251" s="193">
        <f>IF(N1251="zákl. přenesená",J1251,0)</f>
        <v>0</v>
      </c>
      <c r="BH1251" s="193">
        <f>IF(N1251="sníž. přenesená",J1251,0)</f>
        <v>0</v>
      </c>
      <c r="BI1251" s="193">
        <f>IF(N1251="nulová",J1251,0)</f>
        <v>0</v>
      </c>
      <c r="BJ1251" s="20" t="s">
        <v>80</v>
      </c>
      <c r="BK1251" s="193">
        <f>ROUND(I1251*H1251,2)</f>
        <v>0</v>
      </c>
      <c r="BL1251" s="20" t="s">
        <v>292</v>
      </c>
      <c r="BM1251" s="192" t="s">
        <v>1618</v>
      </c>
    </row>
    <row r="1252" spans="1:65" s="2" customFormat="1" ht="11.25">
      <c r="A1252" s="37"/>
      <c r="B1252" s="38"/>
      <c r="C1252" s="39"/>
      <c r="D1252" s="194" t="s">
        <v>199</v>
      </c>
      <c r="E1252" s="39"/>
      <c r="F1252" s="195" t="s">
        <v>1617</v>
      </c>
      <c r="G1252" s="39"/>
      <c r="H1252" s="39"/>
      <c r="I1252" s="196"/>
      <c r="J1252" s="39"/>
      <c r="K1252" s="39"/>
      <c r="L1252" s="42"/>
      <c r="M1252" s="197"/>
      <c r="N1252" s="198"/>
      <c r="O1252" s="67"/>
      <c r="P1252" s="67"/>
      <c r="Q1252" s="67"/>
      <c r="R1252" s="67"/>
      <c r="S1252" s="67"/>
      <c r="T1252" s="68"/>
      <c r="U1252" s="37"/>
      <c r="V1252" s="37"/>
      <c r="W1252" s="37"/>
      <c r="X1252" s="37"/>
      <c r="Y1252" s="37"/>
      <c r="Z1252" s="37"/>
      <c r="AA1252" s="37"/>
      <c r="AB1252" s="37"/>
      <c r="AC1252" s="37"/>
      <c r="AD1252" s="37"/>
      <c r="AE1252" s="37"/>
      <c r="AT1252" s="20" t="s">
        <v>199</v>
      </c>
      <c r="AU1252" s="20" t="s">
        <v>82</v>
      </c>
    </row>
    <row r="1253" spans="1:65" s="13" customFormat="1" ht="11.25">
      <c r="B1253" s="201"/>
      <c r="C1253" s="202"/>
      <c r="D1253" s="194" t="s">
        <v>208</v>
      </c>
      <c r="E1253" s="203" t="s">
        <v>19</v>
      </c>
      <c r="F1253" s="204" t="s">
        <v>1619</v>
      </c>
      <c r="G1253" s="202"/>
      <c r="H1253" s="205">
        <v>190.84700000000001</v>
      </c>
      <c r="I1253" s="206"/>
      <c r="J1253" s="202"/>
      <c r="K1253" s="202"/>
      <c r="L1253" s="207"/>
      <c r="M1253" s="208"/>
      <c r="N1253" s="209"/>
      <c r="O1253" s="209"/>
      <c r="P1253" s="209"/>
      <c r="Q1253" s="209"/>
      <c r="R1253" s="209"/>
      <c r="S1253" s="209"/>
      <c r="T1253" s="210"/>
      <c r="AT1253" s="211" t="s">
        <v>208</v>
      </c>
      <c r="AU1253" s="211" t="s">
        <v>82</v>
      </c>
      <c r="AV1253" s="13" t="s">
        <v>82</v>
      </c>
      <c r="AW1253" s="13" t="s">
        <v>34</v>
      </c>
      <c r="AX1253" s="13" t="s">
        <v>80</v>
      </c>
      <c r="AY1253" s="211" t="s">
        <v>191</v>
      </c>
    </row>
    <row r="1254" spans="1:65" s="2" customFormat="1" ht="16.5" customHeight="1">
      <c r="A1254" s="37"/>
      <c r="B1254" s="38"/>
      <c r="C1254" s="181" t="s">
        <v>1620</v>
      </c>
      <c r="D1254" s="181" t="s">
        <v>193</v>
      </c>
      <c r="E1254" s="182" t="s">
        <v>1610</v>
      </c>
      <c r="F1254" s="183" t="s">
        <v>1611</v>
      </c>
      <c r="G1254" s="184" t="s">
        <v>282</v>
      </c>
      <c r="H1254" s="185">
        <v>405.98099999999999</v>
      </c>
      <c r="I1254" s="186"/>
      <c r="J1254" s="187">
        <f>ROUND(I1254*H1254,2)</f>
        <v>0</v>
      </c>
      <c r="K1254" s="183" t="s">
        <v>203</v>
      </c>
      <c r="L1254" s="42"/>
      <c r="M1254" s="188" t="s">
        <v>19</v>
      </c>
      <c r="N1254" s="189" t="s">
        <v>44</v>
      </c>
      <c r="O1254" s="67"/>
      <c r="P1254" s="190">
        <f>O1254*H1254</f>
        <v>0</v>
      </c>
      <c r="Q1254" s="190">
        <v>0</v>
      </c>
      <c r="R1254" s="190">
        <f>Q1254*H1254</f>
        <v>0</v>
      </c>
      <c r="S1254" s="190">
        <v>0</v>
      </c>
      <c r="T1254" s="191">
        <f>S1254*H1254</f>
        <v>0</v>
      </c>
      <c r="U1254" s="37"/>
      <c r="V1254" s="37"/>
      <c r="W1254" s="37"/>
      <c r="X1254" s="37"/>
      <c r="Y1254" s="37"/>
      <c r="Z1254" s="37"/>
      <c r="AA1254" s="37"/>
      <c r="AB1254" s="37"/>
      <c r="AC1254" s="37"/>
      <c r="AD1254" s="37"/>
      <c r="AE1254" s="37"/>
      <c r="AR1254" s="192" t="s">
        <v>292</v>
      </c>
      <c r="AT1254" s="192" t="s">
        <v>193</v>
      </c>
      <c r="AU1254" s="192" t="s">
        <v>82</v>
      </c>
      <c r="AY1254" s="20" t="s">
        <v>191</v>
      </c>
      <c r="BE1254" s="193">
        <f>IF(N1254="základní",J1254,0)</f>
        <v>0</v>
      </c>
      <c r="BF1254" s="193">
        <f>IF(N1254="snížená",J1254,0)</f>
        <v>0</v>
      </c>
      <c r="BG1254" s="193">
        <f>IF(N1254="zákl. přenesená",J1254,0)</f>
        <v>0</v>
      </c>
      <c r="BH1254" s="193">
        <f>IF(N1254="sníž. přenesená",J1254,0)</f>
        <v>0</v>
      </c>
      <c r="BI1254" s="193">
        <f>IF(N1254="nulová",J1254,0)</f>
        <v>0</v>
      </c>
      <c r="BJ1254" s="20" t="s">
        <v>80</v>
      </c>
      <c r="BK1254" s="193">
        <f>ROUND(I1254*H1254,2)</f>
        <v>0</v>
      </c>
      <c r="BL1254" s="20" t="s">
        <v>292</v>
      </c>
      <c r="BM1254" s="192" t="s">
        <v>1621</v>
      </c>
    </row>
    <row r="1255" spans="1:65" s="2" customFormat="1" ht="11.25">
      <c r="A1255" s="37"/>
      <c r="B1255" s="38"/>
      <c r="C1255" s="39"/>
      <c r="D1255" s="194" t="s">
        <v>199</v>
      </c>
      <c r="E1255" s="39"/>
      <c r="F1255" s="195" t="s">
        <v>1613</v>
      </c>
      <c r="G1255" s="39"/>
      <c r="H1255" s="39"/>
      <c r="I1255" s="196"/>
      <c r="J1255" s="39"/>
      <c r="K1255" s="39"/>
      <c r="L1255" s="42"/>
      <c r="M1255" s="197"/>
      <c r="N1255" s="198"/>
      <c r="O1255" s="67"/>
      <c r="P1255" s="67"/>
      <c r="Q1255" s="67"/>
      <c r="R1255" s="67"/>
      <c r="S1255" s="67"/>
      <c r="T1255" s="68"/>
      <c r="U1255" s="37"/>
      <c r="V1255" s="37"/>
      <c r="W1255" s="37"/>
      <c r="X1255" s="37"/>
      <c r="Y1255" s="37"/>
      <c r="Z1255" s="37"/>
      <c r="AA1255" s="37"/>
      <c r="AB1255" s="37"/>
      <c r="AC1255" s="37"/>
      <c r="AD1255" s="37"/>
      <c r="AE1255" s="37"/>
      <c r="AT1255" s="20" t="s">
        <v>199</v>
      </c>
      <c r="AU1255" s="20" t="s">
        <v>82</v>
      </c>
    </row>
    <row r="1256" spans="1:65" s="2" customFormat="1" ht="11.25">
      <c r="A1256" s="37"/>
      <c r="B1256" s="38"/>
      <c r="C1256" s="39"/>
      <c r="D1256" s="199" t="s">
        <v>206</v>
      </c>
      <c r="E1256" s="39"/>
      <c r="F1256" s="200" t="s">
        <v>1614</v>
      </c>
      <c r="G1256" s="39"/>
      <c r="H1256" s="39"/>
      <c r="I1256" s="196"/>
      <c r="J1256" s="39"/>
      <c r="K1256" s="39"/>
      <c r="L1256" s="42"/>
      <c r="M1256" s="197"/>
      <c r="N1256" s="198"/>
      <c r="O1256" s="67"/>
      <c r="P1256" s="67"/>
      <c r="Q1256" s="67"/>
      <c r="R1256" s="67"/>
      <c r="S1256" s="67"/>
      <c r="T1256" s="68"/>
      <c r="U1256" s="37"/>
      <c r="V1256" s="37"/>
      <c r="W1256" s="37"/>
      <c r="X1256" s="37"/>
      <c r="Y1256" s="37"/>
      <c r="Z1256" s="37"/>
      <c r="AA1256" s="37"/>
      <c r="AB1256" s="37"/>
      <c r="AC1256" s="37"/>
      <c r="AD1256" s="37"/>
      <c r="AE1256" s="37"/>
      <c r="AT1256" s="20" t="s">
        <v>206</v>
      </c>
      <c r="AU1256" s="20" t="s">
        <v>82</v>
      </c>
    </row>
    <row r="1257" spans="1:65" s="13" customFormat="1" ht="11.25">
      <c r="B1257" s="201"/>
      <c r="C1257" s="202"/>
      <c r="D1257" s="194" t="s">
        <v>208</v>
      </c>
      <c r="E1257" s="203" t="s">
        <v>19</v>
      </c>
      <c r="F1257" s="204" t="s">
        <v>786</v>
      </c>
      <c r="G1257" s="202"/>
      <c r="H1257" s="205">
        <v>405.98099999999999</v>
      </c>
      <c r="I1257" s="206"/>
      <c r="J1257" s="202"/>
      <c r="K1257" s="202"/>
      <c r="L1257" s="207"/>
      <c r="M1257" s="208"/>
      <c r="N1257" s="209"/>
      <c r="O1257" s="209"/>
      <c r="P1257" s="209"/>
      <c r="Q1257" s="209"/>
      <c r="R1257" s="209"/>
      <c r="S1257" s="209"/>
      <c r="T1257" s="210"/>
      <c r="AT1257" s="211" t="s">
        <v>208</v>
      </c>
      <c r="AU1257" s="211" t="s">
        <v>82</v>
      </c>
      <c r="AV1257" s="13" t="s">
        <v>82</v>
      </c>
      <c r="AW1257" s="13" t="s">
        <v>34</v>
      </c>
      <c r="AX1257" s="13" t="s">
        <v>80</v>
      </c>
      <c r="AY1257" s="211" t="s">
        <v>191</v>
      </c>
    </row>
    <row r="1258" spans="1:65" s="2" customFormat="1" ht="21.75" customHeight="1">
      <c r="A1258" s="37"/>
      <c r="B1258" s="38"/>
      <c r="C1258" s="223" t="s">
        <v>1622</v>
      </c>
      <c r="D1258" s="223" t="s">
        <v>273</v>
      </c>
      <c r="E1258" s="224" t="s">
        <v>1623</v>
      </c>
      <c r="F1258" s="225" t="s">
        <v>1624</v>
      </c>
      <c r="G1258" s="226" t="s">
        <v>282</v>
      </c>
      <c r="H1258" s="227">
        <v>426.28</v>
      </c>
      <c r="I1258" s="228"/>
      <c r="J1258" s="229">
        <f>ROUND(I1258*H1258,2)</f>
        <v>0</v>
      </c>
      <c r="K1258" s="225" t="s">
        <v>19</v>
      </c>
      <c r="L1258" s="230"/>
      <c r="M1258" s="231" t="s">
        <v>19</v>
      </c>
      <c r="N1258" s="232" t="s">
        <v>44</v>
      </c>
      <c r="O1258" s="67"/>
      <c r="P1258" s="190">
        <f>O1258*H1258</f>
        <v>0</v>
      </c>
      <c r="Q1258" s="190">
        <v>2.3999999999999998E-3</v>
      </c>
      <c r="R1258" s="190">
        <f>Q1258*H1258</f>
        <v>1.0230719999999998</v>
      </c>
      <c r="S1258" s="190">
        <v>0</v>
      </c>
      <c r="T1258" s="191">
        <f>S1258*H1258</f>
        <v>0</v>
      </c>
      <c r="U1258" s="37"/>
      <c r="V1258" s="37"/>
      <c r="W1258" s="37"/>
      <c r="X1258" s="37"/>
      <c r="Y1258" s="37"/>
      <c r="Z1258" s="37"/>
      <c r="AA1258" s="37"/>
      <c r="AB1258" s="37"/>
      <c r="AC1258" s="37"/>
      <c r="AD1258" s="37"/>
      <c r="AE1258" s="37"/>
      <c r="AR1258" s="192" t="s">
        <v>405</v>
      </c>
      <c r="AT1258" s="192" t="s">
        <v>273</v>
      </c>
      <c r="AU1258" s="192" t="s">
        <v>82</v>
      </c>
      <c r="AY1258" s="20" t="s">
        <v>191</v>
      </c>
      <c r="BE1258" s="193">
        <f>IF(N1258="základní",J1258,0)</f>
        <v>0</v>
      </c>
      <c r="BF1258" s="193">
        <f>IF(N1258="snížená",J1258,0)</f>
        <v>0</v>
      </c>
      <c r="BG1258" s="193">
        <f>IF(N1258="zákl. přenesená",J1258,0)</f>
        <v>0</v>
      </c>
      <c r="BH1258" s="193">
        <f>IF(N1258="sníž. přenesená",J1258,0)</f>
        <v>0</v>
      </c>
      <c r="BI1258" s="193">
        <f>IF(N1258="nulová",J1258,0)</f>
        <v>0</v>
      </c>
      <c r="BJ1258" s="20" t="s">
        <v>80</v>
      </c>
      <c r="BK1258" s="193">
        <f>ROUND(I1258*H1258,2)</f>
        <v>0</v>
      </c>
      <c r="BL1258" s="20" t="s">
        <v>292</v>
      </c>
      <c r="BM1258" s="192" t="s">
        <v>1625</v>
      </c>
    </row>
    <row r="1259" spans="1:65" s="2" customFormat="1" ht="11.25">
      <c r="A1259" s="37"/>
      <c r="B1259" s="38"/>
      <c r="C1259" s="39"/>
      <c r="D1259" s="194" t="s">
        <v>199</v>
      </c>
      <c r="E1259" s="39"/>
      <c r="F1259" s="195" t="s">
        <v>1624</v>
      </c>
      <c r="G1259" s="39"/>
      <c r="H1259" s="39"/>
      <c r="I1259" s="196"/>
      <c r="J1259" s="39"/>
      <c r="K1259" s="39"/>
      <c r="L1259" s="42"/>
      <c r="M1259" s="197"/>
      <c r="N1259" s="198"/>
      <c r="O1259" s="67"/>
      <c r="P1259" s="67"/>
      <c r="Q1259" s="67"/>
      <c r="R1259" s="67"/>
      <c r="S1259" s="67"/>
      <c r="T1259" s="68"/>
      <c r="U1259" s="37"/>
      <c r="V1259" s="37"/>
      <c r="W1259" s="37"/>
      <c r="X1259" s="37"/>
      <c r="Y1259" s="37"/>
      <c r="Z1259" s="37"/>
      <c r="AA1259" s="37"/>
      <c r="AB1259" s="37"/>
      <c r="AC1259" s="37"/>
      <c r="AD1259" s="37"/>
      <c r="AE1259" s="37"/>
      <c r="AT1259" s="20" t="s">
        <v>199</v>
      </c>
      <c r="AU1259" s="20" t="s">
        <v>82</v>
      </c>
    </row>
    <row r="1260" spans="1:65" s="13" customFormat="1" ht="11.25">
      <c r="B1260" s="201"/>
      <c r="C1260" s="202"/>
      <c r="D1260" s="194" t="s">
        <v>208</v>
      </c>
      <c r="E1260" s="203" t="s">
        <v>19</v>
      </c>
      <c r="F1260" s="204" t="s">
        <v>1626</v>
      </c>
      <c r="G1260" s="202"/>
      <c r="H1260" s="205">
        <v>426.28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208</v>
      </c>
      <c r="AU1260" s="211" t="s">
        <v>82</v>
      </c>
      <c r="AV1260" s="13" t="s">
        <v>82</v>
      </c>
      <c r="AW1260" s="13" t="s">
        <v>34</v>
      </c>
      <c r="AX1260" s="13" t="s">
        <v>80</v>
      </c>
      <c r="AY1260" s="211" t="s">
        <v>191</v>
      </c>
    </row>
    <row r="1261" spans="1:65" s="2" customFormat="1" ht="16.5" customHeight="1">
      <c r="A1261" s="37"/>
      <c r="B1261" s="38"/>
      <c r="C1261" s="181" t="s">
        <v>1627</v>
      </c>
      <c r="D1261" s="181" t="s">
        <v>193</v>
      </c>
      <c r="E1261" s="182" t="s">
        <v>1628</v>
      </c>
      <c r="F1261" s="183" t="s">
        <v>1629</v>
      </c>
      <c r="G1261" s="184" t="s">
        <v>282</v>
      </c>
      <c r="H1261" s="185">
        <v>289.21600000000001</v>
      </c>
      <c r="I1261" s="186"/>
      <c r="J1261" s="187">
        <f>ROUND(I1261*H1261,2)</f>
        <v>0</v>
      </c>
      <c r="K1261" s="183" t="s">
        <v>203</v>
      </c>
      <c r="L1261" s="42"/>
      <c r="M1261" s="188" t="s">
        <v>19</v>
      </c>
      <c r="N1261" s="189" t="s">
        <v>44</v>
      </c>
      <c r="O1261" s="67"/>
      <c r="P1261" s="190">
        <f>O1261*H1261</f>
        <v>0</v>
      </c>
      <c r="Q1261" s="190">
        <v>0</v>
      </c>
      <c r="R1261" s="190">
        <f>Q1261*H1261</f>
        <v>0</v>
      </c>
      <c r="S1261" s="190">
        <v>0</v>
      </c>
      <c r="T1261" s="191">
        <f>S1261*H1261</f>
        <v>0</v>
      </c>
      <c r="U1261" s="37"/>
      <c r="V1261" s="37"/>
      <c r="W1261" s="37"/>
      <c r="X1261" s="37"/>
      <c r="Y1261" s="37"/>
      <c r="Z1261" s="37"/>
      <c r="AA1261" s="37"/>
      <c r="AB1261" s="37"/>
      <c r="AC1261" s="37"/>
      <c r="AD1261" s="37"/>
      <c r="AE1261" s="37"/>
      <c r="AR1261" s="192" t="s">
        <v>292</v>
      </c>
      <c r="AT1261" s="192" t="s">
        <v>193</v>
      </c>
      <c r="AU1261" s="192" t="s">
        <v>82</v>
      </c>
      <c r="AY1261" s="20" t="s">
        <v>191</v>
      </c>
      <c r="BE1261" s="193">
        <f>IF(N1261="základní",J1261,0)</f>
        <v>0</v>
      </c>
      <c r="BF1261" s="193">
        <f>IF(N1261="snížená",J1261,0)</f>
        <v>0</v>
      </c>
      <c r="BG1261" s="193">
        <f>IF(N1261="zákl. přenesená",J1261,0)</f>
        <v>0</v>
      </c>
      <c r="BH1261" s="193">
        <f>IF(N1261="sníž. přenesená",J1261,0)</f>
        <v>0</v>
      </c>
      <c r="BI1261" s="193">
        <f>IF(N1261="nulová",J1261,0)</f>
        <v>0</v>
      </c>
      <c r="BJ1261" s="20" t="s">
        <v>80</v>
      </c>
      <c r="BK1261" s="193">
        <f>ROUND(I1261*H1261,2)</f>
        <v>0</v>
      </c>
      <c r="BL1261" s="20" t="s">
        <v>292</v>
      </c>
      <c r="BM1261" s="192" t="s">
        <v>1630</v>
      </c>
    </row>
    <row r="1262" spans="1:65" s="2" customFormat="1" ht="11.25">
      <c r="A1262" s="37"/>
      <c r="B1262" s="38"/>
      <c r="C1262" s="39"/>
      <c r="D1262" s="194" t="s">
        <v>199</v>
      </c>
      <c r="E1262" s="39"/>
      <c r="F1262" s="195" t="s">
        <v>1631</v>
      </c>
      <c r="G1262" s="39"/>
      <c r="H1262" s="39"/>
      <c r="I1262" s="196"/>
      <c r="J1262" s="39"/>
      <c r="K1262" s="39"/>
      <c r="L1262" s="42"/>
      <c r="M1262" s="197"/>
      <c r="N1262" s="198"/>
      <c r="O1262" s="67"/>
      <c r="P1262" s="67"/>
      <c r="Q1262" s="67"/>
      <c r="R1262" s="67"/>
      <c r="S1262" s="67"/>
      <c r="T1262" s="68"/>
      <c r="U1262" s="37"/>
      <c r="V1262" s="37"/>
      <c r="W1262" s="37"/>
      <c r="X1262" s="37"/>
      <c r="Y1262" s="37"/>
      <c r="Z1262" s="37"/>
      <c r="AA1262" s="37"/>
      <c r="AB1262" s="37"/>
      <c r="AC1262" s="37"/>
      <c r="AD1262" s="37"/>
      <c r="AE1262" s="37"/>
      <c r="AT1262" s="20" t="s">
        <v>199</v>
      </c>
      <c r="AU1262" s="20" t="s">
        <v>82</v>
      </c>
    </row>
    <row r="1263" spans="1:65" s="2" customFormat="1" ht="11.25">
      <c r="A1263" s="37"/>
      <c r="B1263" s="38"/>
      <c r="C1263" s="39"/>
      <c r="D1263" s="199" t="s">
        <v>206</v>
      </c>
      <c r="E1263" s="39"/>
      <c r="F1263" s="200" t="s">
        <v>1632</v>
      </c>
      <c r="G1263" s="39"/>
      <c r="H1263" s="39"/>
      <c r="I1263" s="196"/>
      <c r="J1263" s="39"/>
      <c r="K1263" s="39"/>
      <c r="L1263" s="42"/>
      <c r="M1263" s="197"/>
      <c r="N1263" s="198"/>
      <c r="O1263" s="67"/>
      <c r="P1263" s="67"/>
      <c r="Q1263" s="67"/>
      <c r="R1263" s="67"/>
      <c r="S1263" s="67"/>
      <c r="T1263" s="68"/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T1263" s="20" t="s">
        <v>206</v>
      </c>
      <c r="AU1263" s="20" t="s">
        <v>82</v>
      </c>
    </row>
    <row r="1264" spans="1:65" s="15" customFormat="1" ht="11.25">
      <c r="B1264" s="233"/>
      <c r="C1264" s="234"/>
      <c r="D1264" s="194" t="s">
        <v>208</v>
      </c>
      <c r="E1264" s="235" t="s">
        <v>19</v>
      </c>
      <c r="F1264" s="236" t="s">
        <v>570</v>
      </c>
      <c r="G1264" s="234"/>
      <c r="H1264" s="235" t="s">
        <v>19</v>
      </c>
      <c r="I1264" s="237"/>
      <c r="J1264" s="234"/>
      <c r="K1264" s="234"/>
      <c r="L1264" s="238"/>
      <c r="M1264" s="239"/>
      <c r="N1264" s="240"/>
      <c r="O1264" s="240"/>
      <c r="P1264" s="240"/>
      <c r="Q1264" s="240"/>
      <c r="R1264" s="240"/>
      <c r="S1264" s="240"/>
      <c r="T1264" s="241"/>
      <c r="AT1264" s="242" t="s">
        <v>208</v>
      </c>
      <c r="AU1264" s="242" t="s">
        <v>82</v>
      </c>
      <c r="AV1264" s="15" t="s">
        <v>80</v>
      </c>
      <c r="AW1264" s="15" t="s">
        <v>34</v>
      </c>
      <c r="AX1264" s="15" t="s">
        <v>73</v>
      </c>
      <c r="AY1264" s="242" t="s">
        <v>191</v>
      </c>
    </row>
    <row r="1265" spans="1:65" s="13" customFormat="1" ht="11.25">
      <c r="B1265" s="201"/>
      <c r="C1265" s="202"/>
      <c r="D1265" s="194" t="s">
        <v>208</v>
      </c>
      <c r="E1265" s="203" t="s">
        <v>19</v>
      </c>
      <c r="F1265" s="204" t="s">
        <v>783</v>
      </c>
      <c r="G1265" s="202"/>
      <c r="H1265" s="205">
        <v>28.61</v>
      </c>
      <c r="I1265" s="206"/>
      <c r="J1265" s="202"/>
      <c r="K1265" s="202"/>
      <c r="L1265" s="207"/>
      <c r="M1265" s="208"/>
      <c r="N1265" s="209"/>
      <c r="O1265" s="209"/>
      <c r="P1265" s="209"/>
      <c r="Q1265" s="209"/>
      <c r="R1265" s="209"/>
      <c r="S1265" s="209"/>
      <c r="T1265" s="210"/>
      <c r="AT1265" s="211" t="s">
        <v>208</v>
      </c>
      <c r="AU1265" s="211" t="s">
        <v>82</v>
      </c>
      <c r="AV1265" s="13" t="s">
        <v>82</v>
      </c>
      <c r="AW1265" s="13" t="s">
        <v>34</v>
      </c>
      <c r="AX1265" s="13" t="s">
        <v>73</v>
      </c>
      <c r="AY1265" s="211" t="s">
        <v>191</v>
      </c>
    </row>
    <row r="1266" spans="1:65" s="13" customFormat="1" ht="11.25">
      <c r="B1266" s="201"/>
      <c r="C1266" s="202"/>
      <c r="D1266" s="194" t="s">
        <v>208</v>
      </c>
      <c r="E1266" s="203" t="s">
        <v>19</v>
      </c>
      <c r="F1266" s="204" t="s">
        <v>868</v>
      </c>
      <c r="G1266" s="202"/>
      <c r="H1266" s="205">
        <v>27.405999999999999</v>
      </c>
      <c r="I1266" s="206"/>
      <c r="J1266" s="202"/>
      <c r="K1266" s="202"/>
      <c r="L1266" s="207"/>
      <c r="M1266" s="208"/>
      <c r="N1266" s="209"/>
      <c r="O1266" s="209"/>
      <c r="P1266" s="209"/>
      <c r="Q1266" s="209"/>
      <c r="R1266" s="209"/>
      <c r="S1266" s="209"/>
      <c r="T1266" s="210"/>
      <c r="AT1266" s="211" t="s">
        <v>208</v>
      </c>
      <c r="AU1266" s="211" t="s">
        <v>82</v>
      </c>
      <c r="AV1266" s="13" t="s">
        <v>82</v>
      </c>
      <c r="AW1266" s="13" t="s">
        <v>34</v>
      </c>
      <c r="AX1266" s="13" t="s">
        <v>73</v>
      </c>
      <c r="AY1266" s="211" t="s">
        <v>191</v>
      </c>
    </row>
    <row r="1267" spans="1:65" s="13" customFormat="1" ht="11.25">
      <c r="B1267" s="201"/>
      <c r="C1267" s="202"/>
      <c r="D1267" s="194" t="s">
        <v>208</v>
      </c>
      <c r="E1267" s="203" t="s">
        <v>19</v>
      </c>
      <c r="F1267" s="204" t="s">
        <v>784</v>
      </c>
      <c r="G1267" s="202"/>
      <c r="H1267" s="205">
        <v>89.4</v>
      </c>
      <c r="I1267" s="206"/>
      <c r="J1267" s="202"/>
      <c r="K1267" s="202"/>
      <c r="L1267" s="207"/>
      <c r="M1267" s="208"/>
      <c r="N1267" s="209"/>
      <c r="O1267" s="209"/>
      <c r="P1267" s="209"/>
      <c r="Q1267" s="209"/>
      <c r="R1267" s="209"/>
      <c r="S1267" s="209"/>
      <c r="T1267" s="210"/>
      <c r="AT1267" s="211" t="s">
        <v>208</v>
      </c>
      <c r="AU1267" s="211" t="s">
        <v>82</v>
      </c>
      <c r="AV1267" s="13" t="s">
        <v>82</v>
      </c>
      <c r="AW1267" s="13" t="s">
        <v>34</v>
      </c>
      <c r="AX1267" s="13" t="s">
        <v>73</v>
      </c>
      <c r="AY1267" s="211" t="s">
        <v>191</v>
      </c>
    </row>
    <row r="1268" spans="1:65" s="13" customFormat="1" ht="11.25">
      <c r="B1268" s="201"/>
      <c r="C1268" s="202"/>
      <c r="D1268" s="194" t="s">
        <v>208</v>
      </c>
      <c r="E1268" s="203" t="s">
        <v>19</v>
      </c>
      <c r="F1268" s="204" t="s">
        <v>869</v>
      </c>
      <c r="G1268" s="202"/>
      <c r="H1268" s="205">
        <v>102.99</v>
      </c>
      <c r="I1268" s="206"/>
      <c r="J1268" s="202"/>
      <c r="K1268" s="202"/>
      <c r="L1268" s="207"/>
      <c r="M1268" s="208"/>
      <c r="N1268" s="209"/>
      <c r="O1268" s="209"/>
      <c r="P1268" s="209"/>
      <c r="Q1268" s="209"/>
      <c r="R1268" s="209"/>
      <c r="S1268" s="209"/>
      <c r="T1268" s="210"/>
      <c r="AT1268" s="211" t="s">
        <v>208</v>
      </c>
      <c r="AU1268" s="211" t="s">
        <v>82</v>
      </c>
      <c r="AV1268" s="13" t="s">
        <v>82</v>
      </c>
      <c r="AW1268" s="13" t="s">
        <v>34</v>
      </c>
      <c r="AX1268" s="13" t="s">
        <v>73</v>
      </c>
      <c r="AY1268" s="211" t="s">
        <v>191</v>
      </c>
    </row>
    <row r="1269" spans="1:65" s="13" customFormat="1" ht="11.25">
      <c r="B1269" s="201"/>
      <c r="C1269" s="202"/>
      <c r="D1269" s="194" t="s">
        <v>208</v>
      </c>
      <c r="E1269" s="203" t="s">
        <v>19</v>
      </c>
      <c r="F1269" s="204" t="s">
        <v>870</v>
      </c>
      <c r="G1269" s="202"/>
      <c r="H1269" s="205">
        <v>40.81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208</v>
      </c>
      <c r="AU1269" s="211" t="s">
        <v>82</v>
      </c>
      <c r="AV1269" s="13" t="s">
        <v>82</v>
      </c>
      <c r="AW1269" s="13" t="s">
        <v>34</v>
      </c>
      <c r="AX1269" s="13" t="s">
        <v>73</v>
      </c>
      <c r="AY1269" s="211" t="s">
        <v>191</v>
      </c>
    </row>
    <row r="1270" spans="1:65" s="14" customFormat="1" ht="11.25">
      <c r="B1270" s="212"/>
      <c r="C1270" s="213"/>
      <c r="D1270" s="194" t="s">
        <v>208</v>
      </c>
      <c r="E1270" s="214" t="s">
        <v>19</v>
      </c>
      <c r="F1270" s="215" t="s">
        <v>238</v>
      </c>
      <c r="G1270" s="213"/>
      <c r="H1270" s="216">
        <v>289.21600000000001</v>
      </c>
      <c r="I1270" s="217"/>
      <c r="J1270" s="213"/>
      <c r="K1270" s="213"/>
      <c r="L1270" s="218"/>
      <c r="M1270" s="219"/>
      <c r="N1270" s="220"/>
      <c r="O1270" s="220"/>
      <c r="P1270" s="220"/>
      <c r="Q1270" s="220"/>
      <c r="R1270" s="220"/>
      <c r="S1270" s="220"/>
      <c r="T1270" s="221"/>
      <c r="AT1270" s="222" t="s">
        <v>208</v>
      </c>
      <c r="AU1270" s="222" t="s">
        <v>82</v>
      </c>
      <c r="AV1270" s="14" t="s">
        <v>197</v>
      </c>
      <c r="AW1270" s="14" t="s">
        <v>34</v>
      </c>
      <c r="AX1270" s="14" t="s">
        <v>80</v>
      </c>
      <c r="AY1270" s="222" t="s">
        <v>191</v>
      </c>
    </row>
    <row r="1271" spans="1:65" s="2" customFormat="1" ht="16.5" customHeight="1">
      <c r="A1271" s="37"/>
      <c r="B1271" s="38"/>
      <c r="C1271" s="223" t="s">
        <v>1633</v>
      </c>
      <c r="D1271" s="223" t="s">
        <v>273</v>
      </c>
      <c r="E1271" s="224" t="s">
        <v>1634</v>
      </c>
      <c r="F1271" s="225" t="s">
        <v>1635</v>
      </c>
      <c r="G1271" s="226" t="s">
        <v>282</v>
      </c>
      <c r="H1271" s="227">
        <v>303.67700000000002</v>
      </c>
      <c r="I1271" s="228"/>
      <c r="J1271" s="229">
        <f>ROUND(I1271*H1271,2)</f>
        <v>0</v>
      </c>
      <c r="K1271" s="225" t="s">
        <v>203</v>
      </c>
      <c r="L1271" s="230"/>
      <c r="M1271" s="231" t="s">
        <v>19</v>
      </c>
      <c r="N1271" s="232" t="s">
        <v>44</v>
      </c>
      <c r="O1271" s="67"/>
      <c r="P1271" s="190">
        <f>O1271*H1271</f>
        <v>0</v>
      </c>
      <c r="Q1271" s="190">
        <v>1.75E-3</v>
      </c>
      <c r="R1271" s="190">
        <f>Q1271*H1271</f>
        <v>0.53143475000000007</v>
      </c>
      <c r="S1271" s="190">
        <v>0</v>
      </c>
      <c r="T1271" s="191">
        <f>S1271*H1271</f>
        <v>0</v>
      </c>
      <c r="U1271" s="37"/>
      <c r="V1271" s="37"/>
      <c r="W1271" s="37"/>
      <c r="X1271" s="37"/>
      <c r="Y1271" s="37"/>
      <c r="Z1271" s="37"/>
      <c r="AA1271" s="37"/>
      <c r="AB1271" s="37"/>
      <c r="AC1271" s="37"/>
      <c r="AD1271" s="37"/>
      <c r="AE1271" s="37"/>
      <c r="AR1271" s="192" t="s">
        <v>405</v>
      </c>
      <c r="AT1271" s="192" t="s">
        <v>273</v>
      </c>
      <c r="AU1271" s="192" t="s">
        <v>82</v>
      </c>
      <c r="AY1271" s="20" t="s">
        <v>191</v>
      </c>
      <c r="BE1271" s="193">
        <f>IF(N1271="základní",J1271,0)</f>
        <v>0</v>
      </c>
      <c r="BF1271" s="193">
        <f>IF(N1271="snížená",J1271,0)</f>
        <v>0</v>
      </c>
      <c r="BG1271" s="193">
        <f>IF(N1271="zákl. přenesená",J1271,0)</f>
        <v>0</v>
      </c>
      <c r="BH1271" s="193">
        <f>IF(N1271="sníž. přenesená",J1271,0)</f>
        <v>0</v>
      </c>
      <c r="BI1271" s="193">
        <f>IF(N1271="nulová",J1271,0)</f>
        <v>0</v>
      </c>
      <c r="BJ1271" s="20" t="s">
        <v>80</v>
      </c>
      <c r="BK1271" s="193">
        <f>ROUND(I1271*H1271,2)</f>
        <v>0</v>
      </c>
      <c r="BL1271" s="20" t="s">
        <v>292</v>
      </c>
      <c r="BM1271" s="192" t="s">
        <v>1636</v>
      </c>
    </row>
    <row r="1272" spans="1:65" s="2" customFormat="1" ht="11.25">
      <c r="A1272" s="37"/>
      <c r="B1272" s="38"/>
      <c r="C1272" s="39"/>
      <c r="D1272" s="194" t="s">
        <v>199</v>
      </c>
      <c r="E1272" s="39"/>
      <c r="F1272" s="195" t="s">
        <v>1635</v>
      </c>
      <c r="G1272" s="39"/>
      <c r="H1272" s="39"/>
      <c r="I1272" s="196"/>
      <c r="J1272" s="39"/>
      <c r="K1272" s="39"/>
      <c r="L1272" s="42"/>
      <c r="M1272" s="197"/>
      <c r="N1272" s="198"/>
      <c r="O1272" s="67"/>
      <c r="P1272" s="67"/>
      <c r="Q1272" s="67"/>
      <c r="R1272" s="67"/>
      <c r="S1272" s="67"/>
      <c r="T1272" s="68"/>
      <c r="U1272" s="37"/>
      <c r="V1272" s="37"/>
      <c r="W1272" s="37"/>
      <c r="X1272" s="37"/>
      <c r="Y1272" s="37"/>
      <c r="Z1272" s="37"/>
      <c r="AA1272" s="37"/>
      <c r="AB1272" s="37"/>
      <c r="AC1272" s="37"/>
      <c r="AD1272" s="37"/>
      <c r="AE1272" s="37"/>
      <c r="AT1272" s="20" t="s">
        <v>199</v>
      </c>
      <c r="AU1272" s="20" t="s">
        <v>82</v>
      </c>
    </row>
    <row r="1273" spans="1:65" s="13" customFormat="1" ht="11.25">
      <c r="B1273" s="201"/>
      <c r="C1273" s="202"/>
      <c r="D1273" s="194" t="s">
        <v>208</v>
      </c>
      <c r="E1273" s="203" t="s">
        <v>19</v>
      </c>
      <c r="F1273" s="204" t="s">
        <v>1637</v>
      </c>
      <c r="G1273" s="202"/>
      <c r="H1273" s="205">
        <v>303.67700000000002</v>
      </c>
      <c r="I1273" s="206"/>
      <c r="J1273" s="202"/>
      <c r="K1273" s="202"/>
      <c r="L1273" s="207"/>
      <c r="M1273" s="208"/>
      <c r="N1273" s="209"/>
      <c r="O1273" s="209"/>
      <c r="P1273" s="209"/>
      <c r="Q1273" s="209"/>
      <c r="R1273" s="209"/>
      <c r="S1273" s="209"/>
      <c r="T1273" s="210"/>
      <c r="AT1273" s="211" t="s">
        <v>208</v>
      </c>
      <c r="AU1273" s="211" t="s">
        <v>82</v>
      </c>
      <c r="AV1273" s="13" t="s">
        <v>82</v>
      </c>
      <c r="AW1273" s="13" t="s">
        <v>34</v>
      </c>
      <c r="AX1273" s="13" t="s">
        <v>80</v>
      </c>
      <c r="AY1273" s="211" t="s">
        <v>191</v>
      </c>
    </row>
    <row r="1274" spans="1:65" s="2" customFormat="1" ht="16.5" customHeight="1">
      <c r="A1274" s="37"/>
      <c r="B1274" s="38"/>
      <c r="C1274" s="223" t="s">
        <v>1638</v>
      </c>
      <c r="D1274" s="223" t="s">
        <v>273</v>
      </c>
      <c r="E1274" s="224" t="s">
        <v>1616</v>
      </c>
      <c r="F1274" s="225" t="s">
        <v>1617</v>
      </c>
      <c r="G1274" s="226" t="s">
        <v>282</v>
      </c>
      <c r="H1274" s="227">
        <v>303.67700000000002</v>
      </c>
      <c r="I1274" s="228"/>
      <c r="J1274" s="229">
        <f>ROUND(I1274*H1274,2)</f>
        <v>0</v>
      </c>
      <c r="K1274" s="225" t="s">
        <v>203</v>
      </c>
      <c r="L1274" s="230"/>
      <c r="M1274" s="231" t="s">
        <v>19</v>
      </c>
      <c r="N1274" s="232" t="s">
        <v>44</v>
      </c>
      <c r="O1274" s="67"/>
      <c r="P1274" s="190">
        <f>O1274*H1274</f>
        <v>0</v>
      </c>
      <c r="Q1274" s="190">
        <v>2E-3</v>
      </c>
      <c r="R1274" s="190">
        <f>Q1274*H1274</f>
        <v>0.60735400000000006</v>
      </c>
      <c r="S1274" s="190">
        <v>0</v>
      </c>
      <c r="T1274" s="191">
        <f>S1274*H1274</f>
        <v>0</v>
      </c>
      <c r="U1274" s="37"/>
      <c r="V1274" s="37"/>
      <c r="W1274" s="37"/>
      <c r="X1274" s="37"/>
      <c r="Y1274" s="37"/>
      <c r="Z1274" s="37"/>
      <c r="AA1274" s="37"/>
      <c r="AB1274" s="37"/>
      <c r="AC1274" s="37"/>
      <c r="AD1274" s="37"/>
      <c r="AE1274" s="37"/>
      <c r="AR1274" s="192" t="s">
        <v>405</v>
      </c>
      <c r="AT1274" s="192" t="s">
        <v>273</v>
      </c>
      <c r="AU1274" s="192" t="s">
        <v>82</v>
      </c>
      <c r="AY1274" s="20" t="s">
        <v>191</v>
      </c>
      <c r="BE1274" s="193">
        <f>IF(N1274="základní",J1274,0)</f>
        <v>0</v>
      </c>
      <c r="BF1274" s="193">
        <f>IF(N1274="snížená",J1274,0)</f>
        <v>0</v>
      </c>
      <c r="BG1274" s="193">
        <f>IF(N1274="zákl. přenesená",J1274,0)</f>
        <v>0</v>
      </c>
      <c r="BH1274" s="193">
        <f>IF(N1274="sníž. přenesená",J1274,0)</f>
        <v>0</v>
      </c>
      <c r="BI1274" s="193">
        <f>IF(N1274="nulová",J1274,0)</f>
        <v>0</v>
      </c>
      <c r="BJ1274" s="20" t="s">
        <v>80</v>
      </c>
      <c r="BK1274" s="193">
        <f>ROUND(I1274*H1274,2)</f>
        <v>0</v>
      </c>
      <c r="BL1274" s="20" t="s">
        <v>292</v>
      </c>
      <c r="BM1274" s="192" t="s">
        <v>1639</v>
      </c>
    </row>
    <row r="1275" spans="1:65" s="2" customFormat="1" ht="11.25">
      <c r="A1275" s="37"/>
      <c r="B1275" s="38"/>
      <c r="C1275" s="39"/>
      <c r="D1275" s="194" t="s">
        <v>199</v>
      </c>
      <c r="E1275" s="39"/>
      <c r="F1275" s="195" t="s">
        <v>1617</v>
      </c>
      <c r="G1275" s="39"/>
      <c r="H1275" s="39"/>
      <c r="I1275" s="196"/>
      <c r="J1275" s="39"/>
      <c r="K1275" s="39"/>
      <c r="L1275" s="42"/>
      <c r="M1275" s="197"/>
      <c r="N1275" s="198"/>
      <c r="O1275" s="67"/>
      <c r="P1275" s="67"/>
      <c r="Q1275" s="67"/>
      <c r="R1275" s="67"/>
      <c r="S1275" s="67"/>
      <c r="T1275" s="68"/>
      <c r="U1275" s="37"/>
      <c r="V1275" s="37"/>
      <c r="W1275" s="37"/>
      <c r="X1275" s="37"/>
      <c r="Y1275" s="37"/>
      <c r="Z1275" s="37"/>
      <c r="AA1275" s="37"/>
      <c r="AB1275" s="37"/>
      <c r="AC1275" s="37"/>
      <c r="AD1275" s="37"/>
      <c r="AE1275" s="37"/>
      <c r="AT1275" s="20" t="s">
        <v>199</v>
      </c>
      <c r="AU1275" s="20" t="s">
        <v>82</v>
      </c>
    </row>
    <row r="1276" spans="1:65" s="13" customFormat="1" ht="11.25">
      <c r="B1276" s="201"/>
      <c r="C1276" s="202"/>
      <c r="D1276" s="194" t="s">
        <v>208</v>
      </c>
      <c r="E1276" s="203" t="s">
        <v>19</v>
      </c>
      <c r="F1276" s="204" t="s">
        <v>1637</v>
      </c>
      <c r="G1276" s="202"/>
      <c r="H1276" s="205">
        <v>303.67700000000002</v>
      </c>
      <c r="I1276" s="206"/>
      <c r="J1276" s="202"/>
      <c r="K1276" s="202"/>
      <c r="L1276" s="207"/>
      <c r="M1276" s="208"/>
      <c r="N1276" s="209"/>
      <c r="O1276" s="209"/>
      <c r="P1276" s="209"/>
      <c r="Q1276" s="209"/>
      <c r="R1276" s="209"/>
      <c r="S1276" s="209"/>
      <c r="T1276" s="210"/>
      <c r="AT1276" s="211" t="s">
        <v>208</v>
      </c>
      <c r="AU1276" s="211" t="s">
        <v>82</v>
      </c>
      <c r="AV1276" s="13" t="s">
        <v>82</v>
      </c>
      <c r="AW1276" s="13" t="s">
        <v>34</v>
      </c>
      <c r="AX1276" s="13" t="s">
        <v>80</v>
      </c>
      <c r="AY1276" s="211" t="s">
        <v>191</v>
      </c>
    </row>
    <row r="1277" spans="1:65" s="2" customFormat="1" ht="16.5" customHeight="1">
      <c r="A1277" s="37"/>
      <c r="B1277" s="38"/>
      <c r="C1277" s="181" t="s">
        <v>1640</v>
      </c>
      <c r="D1277" s="181" t="s">
        <v>193</v>
      </c>
      <c r="E1277" s="182" t="s">
        <v>1641</v>
      </c>
      <c r="F1277" s="183" t="s">
        <v>1642</v>
      </c>
      <c r="G1277" s="184" t="s">
        <v>282</v>
      </c>
      <c r="H1277" s="185">
        <v>45.674999999999997</v>
      </c>
      <c r="I1277" s="186"/>
      <c r="J1277" s="187">
        <f>ROUND(I1277*H1277,2)</f>
        <v>0</v>
      </c>
      <c r="K1277" s="183" t="s">
        <v>203</v>
      </c>
      <c r="L1277" s="42"/>
      <c r="M1277" s="188" t="s">
        <v>19</v>
      </c>
      <c r="N1277" s="189" t="s">
        <v>44</v>
      </c>
      <c r="O1277" s="67"/>
      <c r="P1277" s="190">
        <f>O1277*H1277</f>
        <v>0</v>
      </c>
      <c r="Q1277" s="190">
        <v>3.0000000000000001E-3</v>
      </c>
      <c r="R1277" s="190">
        <f>Q1277*H1277</f>
        <v>0.13702500000000001</v>
      </c>
      <c r="S1277" s="190">
        <v>0</v>
      </c>
      <c r="T1277" s="191">
        <f>S1277*H1277</f>
        <v>0</v>
      </c>
      <c r="U1277" s="37"/>
      <c r="V1277" s="37"/>
      <c r="W1277" s="37"/>
      <c r="X1277" s="37"/>
      <c r="Y1277" s="37"/>
      <c r="Z1277" s="37"/>
      <c r="AA1277" s="37"/>
      <c r="AB1277" s="37"/>
      <c r="AC1277" s="37"/>
      <c r="AD1277" s="37"/>
      <c r="AE1277" s="37"/>
      <c r="AR1277" s="192" t="s">
        <v>292</v>
      </c>
      <c r="AT1277" s="192" t="s">
        <v>193</v>
      </c>
      <c r="AU1277" s="192" t="s">
        <v>82</v>
      </c>
      <c r="AY1277" s="20" t="s">
        <v>191</v>
      </c>
      <c r="BE1277" s="193">
        <f>IF(N1277="základní",J1277,0)</f>
        <v>0</v>
      </c>
      <c r="BF1277" s="193">
        <f>IF(N1277="snížená",J1277,0)</f>
        <v>0</v>
      </c>
      <c r="BG1277" s="193">
        <f>IF(N1277="zákl. přenesená",J1277,0)</f>
        <v>0</v>
      </c>
      <c r="BH1277" s="193">
        <f>IF(N1277="sníž. přenesená",J1277,0)</f>
        <v>0</v>
      </c>
      <c r="BI1277" s="193">
        <f>IF(N1277="nulová",J1277,0)</f>
        <v>0</v>
      </c>
      <c r="BJ1277" s="20" t="s">
        <v>80</v>
      </c>
      <c r="BK1277" s="193">
        <f>ROUND(I1277*H1277,2)</f>
        <v>0</v>
      </c>
      <c r="BL1277" s="20" t="s">
        <v>292</v>
      </c>
      <c r="BM1277" s="192" t="s">
        <v>1643</v>
      </c>
    </row>
    <row r="1278" spans="1:65" s="2" customFormat="1" ht="19.5">
      <c r="A1278" s="37"/>
      <c r="B1278" s="38"/>
      <c r="C1278" s="39"/>
      <c r="D1278" s="194" t="s">
        <v>199</v>
      </c>
      <c r="E1278" s="39"/>
      <c r="F1278" s="195" t="s">
        <v>1644</v>
      </c>
      <c r="G1278" s="39"/>
      <c r="H1278" s="39"/>
      <c r="I1278" s="196"/>
      <c r="J1278" s="39"/>
      <c r="K1278" s="39"/>
      <c r="L1278" s="42"/>
      <c r="M1278" s="197"/>
      <c r="N1278" s="198"/>
      <c r="O1278" s="67"/>
      <c r="P1278" s="67"/>
      <c r="Q1278" s="67"/>
      <c r="R1278" s="67"/>
      <c r="S1278" s="67"/>
      <c r="T1278" s="68"/>
      <c r="U1278" s="37"/>
      <c r="V1278" s="37"/>
      <c r="W1278" s="37"/>
      <c r="X1278" s="37"/>
      <c r="Y1278" s="37"/>
      <c r="Z1278" s="37"/>
      <c r="AA1278" s="37"/>
      <c r="AB1278" s="37"/>
      <c r="AC1278" s="37"/>
      <c r="AD1278" s="37"/>
      <c r="AE1278" s="37"/>
      <c r="AT1278" s="20" t="s">
        <v>199</v>
      </c>
      <c r="AU1278" s="20" t="s">
        <v>82</v>
      </c>
    </row>
    <row r="1279" spans="1:65" s="2" customFormat="1" ht="11.25">
      <c r="A1279" s="37"/>
      <c r="B1279" s="38"/>
      <c r="C1279" s="39"/>
      <c r="D1279" s="199" t="s">
        <v>206</v>
      </c>
      <c r="E1279" s="39"/>
      <c r="F1279" s="200" t="s">
        <v>1645</v>
      </c>
      <c r="G1279" s="39"/>
      <c r="H1279" s="39"/>
      <c r="I1279" s="196"/>
      <c r="J1279" s="39"/>
      <c r="K1279" s="39"/>
      <c r="L1279" s="42"/>
      <c r="M1279" s="197"/>
      <c r="N1279" s="198"/>
      <c r="O1279" s="67"/>
      <c r="P1279" s="67"/>
      <c r="Q1279" s="67"/>
      <c r="R1279" s="67"/>
      <c r="S1279" s="67"/>
      <c r="T1279" s="68"/>
      <c r="U1279" s="37"/>
      <c r="V1279" s="37"/>
      <c r="W1279" s="37"/>
      <c r="X1279" s="37"/>
      <c r="Y1279" s="37"/>
      <c r="Z1279" s="37"/>
      <c r="AA1279" s="37"/>
      <c r="AB1279" s="37"/>
      <c r="AC1279" s="37"/>
      <c r="AD1279" s="37"/>
      <c r="AE1279" s="37"/>
      <c r="AT1279" s="20" t="s">
        <v>206</v>
      </c>
      <c r="AU1279" s="20" t="s">
        <v>82</v>
      </c>
    </row>
    <row r="1280" spans="1:65" s="13" customFormat="1" ht="11.25">
      <c r="B1280" s="201"/>
      <c r="C1280" s="202"/>
      <c r="D1280" s="194" t="s">
        <v>208</v>
      </c>
      <c r="E1280" s="203" t="s">
        <v>19</v>
      </c>
      <c r="F1280" s="204" t="s">
        <v>545</v>
      </c>
      <c r="G1280" s="202"/>
      <c r="H1280" s="205">
        <v>45.674999999999997</v>
      </c>
      <c r="I1280" s="206"/>
      <c r="J1280" s="202"/>
      <c r="K1280" s="202"/>
      <c r="L1280" s="207"/>
      <c r="M1280" s="208"/>
      <c r="N1280" s="209"/>
      <c r="O1280" s="209"/>
      <c r="P1280" s="209"/>
      <c r="Q1280" s="209"/>
      <c r="R1280" s="209"/>
      <c r="S1280" s="209"/>
      <c r="T1280" s="210"/>
      <c r="AT1280" s="211" t="s">
        <v>208</v>
      </c>
      <c r="AU1280" s="211" t="s">
        <v>82</v>
      </c>
      <c r="AV1280" s="13" t="s">
        <v>82</v>
      </c>
      <c r="AW1280" s="13" t="s">
        <v>34</v>
      </c>
      <c r="AX1280" s="13" t="s">
        <v>80</v>
      </c>
      <c r="AY1280" s="211" t="s">
        <v>191</v>
      </c>
    </row>
    <row r="1281" spans="1:65" s="2" customFormat="1" ht="16.5" customHeight="1">
      <c r="A1281" s="37"/>
      <c r="B1281" s="38"/>
      <c r="C1281" s="223" t="s">
        <v>1646</v>
      </c>
      <c r="D1281" s="223" t="s">
        <v>273</v>
      </c>
      <c r="E1281" s="224" t="s">
        <v>1647</v>
      </c>
      <c r="F1281" s="225" t="s">
        <v>1648</v>
      </c>
      <c r="G1281" s="226" t="s">
        <v>282</v>
      </c>
      <c r="H1281" s="227">
        <v>50.243000000000002</v>
      </c>
      <c r="I1281" s="228"/>
      <c r="J1281" s="229">
        <f>ROUND(I1281*H1281,2)</f>
        <v>0</v>
      </c>
      <c r="K1281" s="225" t="s">
        <v>203</v>
      </c>
      <c r="L1281" s="230"/>
      <c r="M1281" s="231" t="s">
        <v>19</v>
      </c>
      <c r="N1281" s="232" t="s">
        <v>44</v>
      </c>
      <c r="O1281" s="67"/>
      <c r="P1281" s="190">
        <f>O1281*H1281</f>
        <v>0</v>
      </c>
      <c r="Q1281" s="190">
        <v>4.4999999999999997E-3</v>
      </c>
      <c r="R1281" s="190">
        <f>Q1281*H1281</f>
        <v>0.2260935</v>
      </c>
      <c r="S1281" s="190">
        <v>0</v>
      </c>
      <c r="T1281" s="191">
        <f>S1281*H1281</f>
        <v>0</v>
      </c>
      <c r="U1281" s="37"/>
      <c r="V1281" s="37"/>
      <c r="W1281" s="37"/>
      <c r="X1281" s="37"/>
      <c r="Y1281" s="37"/>
      <c r="Z1281" s="37"/>
      <c r="AA1281" s="37"/>
      <c r="AB1281" s="37"/>
      <c r="AC1281" s="37"/>
      <c r="AD1281" s="37"/>
      <c r="AE1281" s="37"/>
      <c r="AR1281" s="192" t="s">
        <v>405</v>
      </c>
      <c r="AT1281" s="192" t="s">
        <v>273</v>
      </c>
      <c r="AU1281" s="192" t="s">
        <v>82</v>
      </c>
      <c r="AY1281" s="20" t="s">
        <v>191</v>
      </c>
      <c r="BE1281" s="193">
        <f>IF(N1281="základní",J1281,0)</f>
        <v>0</v>
      </c>
      <c r="BF1281" s="193">
        <f>IF(N1281="snížená",J1281,0)</f>
        <v>0</v>
      </c>
      <c r="BG1281" s="193">
        <f>IF(N1281="zákl. přenesená",J1281,0)</f>
        <v>0</v>
      </c>
      <c r="BH1281" s="193">
        <f>IF(N1281="sníž. přenesená",J1281,0)</f>
        <v>0</v>
      </c>
      <c r="BI1281" s="193">
        <f>IF(N1281="nulová",J1281,0)</f>
        <v>0</v>
      </c>
      <c r="BJ1281" s="20" t="s">
        <v>80</v>
      </c>
      <c r="BK1281" s="193">
        <f>ROUND(I1281*H1281,2)</f>
        <v>0</v>
      </c>
      <c r="BL1281" s="20" t="s">
        <v>292</v>
      </c>
      <c r="BM1281" s="192" t="s">
        <v>1649</v>
      </c>
    </row>
    <row r="1282" spans="1:65" s="2" customFormat="1" ht="11.25">
      <c r="A1282" s="37"/>
      <c r="B1282" s="38"/>
      <c r="C1282" s="39"/>
      <c r="D1282" s="194" t="s">
        <v>199</v>
      </c>
      <c r="E1282" s="39"/>
      <c r="F1282" s="195" t="s">
        <v>1648</v>
      </c>
      <c r="G1282" s="39"/>
      <c r="H1282" s="39"/>
      <c r="I1282" s="196"/>
      <c r="J1282" s="39"/>
      <c r="K1282" s="39"/>
      <c r="L1282" s="42"/>
      <c r="M1282" s="197"/>
      <c r="N1282" s="198"/>
      <c r="O1282" s="67"/>
      <c r="P1282" s="67"/>
      <c r="Q1282" s="67"/>
      <c r="R1282" s="67"/>
      <c r="S1282" s="67"/>
      <c r="T1282" s="68"/>
      <c r="U1282" s="37"/>
      <c r="V1282" s="37"/>
      <c r="W1282" s="37"/>
      <c r="X1282" s="37"/>
      <c r="Y1282" s="37"/>
      <c r="Z1282" s="37"/>
      <c r="AA1282" s="37"/>
      <c r="AB1282" s="37"/>
      <c r="AC1282" s="37"/>
      <c r="AD1282" s="37"/>
      <c r="AE1282" s="37"/>
      <c r="AT1282" s="20" t="s">
        <v>199</v>
      </c>
      <c r="AU1282" s="20" t="s">
        <v>82</v>
      </c>
    </row>
    <row r="1283" spans="1:65" s="13" customFormat="1" ht="11.25">
      <c r="B1283" s="201"/>
      <c r="C1283" s="202"/>
      <c r="D1283" s="194" t="s">
        <v>208</v>
      </c>
      <c r="E1283" s="203" t="s">
        <v>19</v>
      </c>
      <c r="F1283" s="204" t="s">
        <v>1650</v>
      </c>
      <c r="G1283" s="202"/>
      <c r="H1283" s="205">
        <v>50.243000000000002</v>
      </c>
      <c r="I1283" s="206"/>
      <c r="J1283" s="202"/>
      <c r="K1283" s="202"/>
      <c r="L1283" s="207"/>
      <c r="M1283" s="208"/>
      <c r="N1283" s="209"/>
      <c r="O1283" s="209"/>
      <c r="P1283" s="209"/>
      <c r="Q1283" s="209"/>
      <c r="R1283" s="209"/>
      <c r="S1283" s="209"/>
      <c r="T1283" s="210"/>
      <c r="AT1283" s="211" t="s">
        <v>208</v>
      </c>
      <c r="AU1283" s="211" t="s">
        <v>82</v>
      </c>
      <c r="AV1283" s="13" t="s">
        <v>82</v>
      </c>
      <c r="AW1283" s="13" t="s">
        <v>34</v>
      </c>
      <c r="AX1283" s="13" t="s">
        <v>80</v>
      </c>
      <c r="AY1283" s="211" t="s">
        <v>191</v>
      </c>
    </row>
    <row r="1284" spans="1:65" s="2" customFormat="1" ht="24.2" customHeight="1">
      <c r="A1284" s="37"/>
      <c r="B1284" s="38"/>
      <c r="C1284" s="181" t="s">
        <v>1651</v>
      </c>
      <c r="D1284" s="181" t="s">
        <v>193</v>
      </c>
      <c r="E1284" s="182" t="s">
        <v>1652</v>
      </c>
      <c r="F1284" s="183" t="s">
        <v>1653</v>
      </c>
      <c r="G1284" s="184" t="s">
        <v>282</v>
      </c>
      <c r="H1284" s="185">
        <v>23.04</v>
      </c>
      <c r="I1284" s="186"/>
      <c r="J1284" s="187">
        <f>ROUND(I1284*H1284,2)</f>
        <v>0</v>
      </c>
      <c r="K1284" s="183" t="s">
        <v>203</v>
      </c>
      <c r="L1284" s="42"/>
      <c r="M1284" s="188" t="s">
        <v>19</v>
      </c>
      <c r="N1284" s="189" t="s">
        <v>44</v>
      </c>
      <c r="O1284" s="67"/>
      <c r="P1284" s="190">
        <f>O1284*H1284</f>
        <v>0</v>
      </c>
      <c r="Q1284" s="190">
        <v>6.3E-3</v>
      </c>
      <c r="R1284" s="190">
        <f>Q1284*H1284</f>
        <v>0.145152</v>
      </c>
      <c r="S1284" s="190">
        <v>0</v>
      </c>
      <c r="T1284" s="191">
        <f>S1284*H1284</f>
        <v>0</v>
      </c>
      <c r="U1284" s="37"/>
      <c r="V1284" s="37"/>
      <c r="W1284" s="37"/>
      <c r="X1284" s="37"/>
      <c r="Y1284" s="37"/>
      <c r="Z1284" s="37"/>
      <c r="AA1284" s="37"/>
      <c r="AB1284" s="37"/>
      <c r="AC1284" s="37"/>
      <c r="AD1284" s="37"/>
      <c r="AE1284" s="37"/>
      <c r="AR1284" s="192" t="s">
        <v>292</v>
      </c>
      <c r="AT1284" s="192" t="s">
        <v>193</v>
      </c>
      <c r="AU1284" s="192" t="s">
        <v>82</v>
      </c>
      <c r="AY1284" s="20" t="s">
        <v>191</v>
      </c>
      <c r="BE1284" s="193">
        <f>IF(N1284="základní",J1284,0)</f>
        <v>0</v>
      </c>
      <c r="BF1284" s="193">
        <f>IF(N1284="snížená",J1284,0)</f>
        <v>0</v>
      </c>
      <c r="BG1284" s="193">
        <f>IF(N1284="zákl. přenesená",J1284,0)</f>
        <v>0</v>
      </c>
      <c r="BH1284" s="193">
        <f>IF(N1284="sníž. přenesená",J1284,0)</f>
        <v>0</v>
      </c>
      <c r="BI1284" s="193">
        <f>IF(N1284="nulová",J1284,0)</f>
        <v>0</v>
      </c>
      <c r="BJ1284" s="20" t="s">
        <v>80</v>
      </c>
      <c r="BK1284" s="193">
        <f>ROUND(I1284*H1284,2)</f>
        <v>0</v>
      </c>
      <c r="BL1284" s="20" t="s">
        <v>292</v>
      </c>
      <c r="BM1284" s="192" t="s">
        <v>1654</v>
      </c>
    </row>
    <row r="1285" spans="1:65" s="2" customFormat="1" ht="19.5">
      <c r="A1285" s="37"/>
      <c r="B1285" s="38"/>
      <c r="C1285" s="39"/>
      <c r="D1285" s="194" t="s">
        <v>199</v>
      </c>
      <c r="E1285" s="39"/>
      <c r="F1285" s="195" t="s">
        <v>1655</v>
      </c>
      <c r="G1285" s="39"/>
      <c r="H1285" s="39"/>
      <c r="I1285" s="196"/>
      <c r="J1285" s="39"/>
      <c r="K1285" s="39"/>
      <c r="L1285" s="42"/>
      <c r="M1285" s="197"/>
      <c r="N1285" s="198"/>
      <c r="O1285" s="67"/>
      <c r="P1285" s="67"/>
      <c r="Q1285" s="67"/>
      <c r="R1285" s="67"/>
      <c r="S1285" s="67"/>
      <c r="T1285" s="68"/>
      <c r="U1285" s="37"/>
      <c r="V1285" s="37"/>
      <c r="W1285" s="37"/>
      <c r="X1285" s="37"/>
      <c r="Y1285" s="37"/>
      <c r="Z1285" s="37"/>
      <c r="AA1285" s="37"/>
      <c r="AB1285" s="37"/>
      <c r="AC1285" s="37"/>
      <c r="AD1285" s="37"/>
      <c r="AE1285" s="37"/>
      <c r="AT1285" s="20" t="s">
        <v>199</v>
      </c>
      <c r="AU1285" s="20" t="s">
        <v>82</v>
      </c>
    </row>
    <row r="1286" spans="1:65" s="2" customFormat="1" ht="11.25">
      <c r="A1286" s="37"/>
      <c r="B1286" s="38"/>
      <c r="C1286" s="39"/>
      <c r="D1286" s="199" t="s">
        <v>206</v>
      </c>
      <c r="E1286" s="39"/>
      <c r="F1286" s="200" t="s">
        <v>1656</v>
      </c>
      <c r="G1286" s="39"/>
      <c r="H1286" s="39"/>
      <c r="I1286" s="196"/>
      <c r="J1286" s="39"/>
      <c r="K1286" s="39"/>
      <c r="L1286" s="42"/>
      <c r="M1286" s="197"/>
      <c r="N1286" s="198"/>
      <c r="O1286" s="67"/>
      <c r="P1286" s="67"/>
      <c r="Q1286" s="67"/>
      <c r="R1286" s="67"/>
      <c r="S1286" s="67"/>
      <c r="T1286" s="68"/>
      <c r="U1286" s="37"/>
      <c r="V1286" s="37"/>
      <c r="W1286" s="37"/>
      <c r="X1286" s="37"/>
      <c r="Y1286" s="37"/>
      <c r="Z1286" s="37"/>
      <c r="AA1286" s="37"/>
      <c r="AB1286" s="37"/>
      <c r="AC1286" s="37"/>
      <c r="AD1286" s="37"/>
      <c r="AE1286" s="37"/>
      <c r="AT1286" s="20" t="s">
        <v>206</v>
      </c>
      <c r="AU1286" s="20" t="s">
        <v>82</v>
      </c>
    </row>
    <row r="1287" spans="1:65" s="13" customFormat="1" ht="11.25">
      <c r="B1287" s="201"/>
      <c r="C1287" s="202"/>
      <c r="D1287" s="194" t="s">
        <v>208</v>
      </c>
      <c r="E1287" s="203" t="s">
        <v>19</v>
      </c>
      <c r="F1287" s="204" t="s">
        <v>1657</v>
      </c>
      <c r="G1287" s="202"/>
      <c r="H1287" s="205">
        <v>23.04</v>
      </c>
      <c r="I1287" s="206"/>
      <c r="J1287" s="202"/>
      <c r="K1287" s="202"/>
      <c r="L1287" s="207"/>
      <c r="M1287" s="208"/>
      <c r="N1287" s="209"/>
      <c r="O1287" s="209"/>
      <c r="P1287" s="209"/>
      <c r="Q1287" s="209"/>
      <c r="R1287" s="209"/>
      <c r="S1287" s="209"/>
      <c r="T1287" s="210"/>
      <c r="AT1287" s="211" t="s">
        <v>208</v>
      </c>
      <c r="AU1287" s="211" t="s">
        <v>82</v>
      </c>
      <c r="AV1287" s="13" t="s">
        <v>82</v>
      </c>
      <c r="AW1287" s="13" t="s">
        <v>34</v>
      </c>
      <c r="AX1287" s="13" t="s">
        <v>80</v>
      </c>
      <c r="AY1287" s="211" t="s">
        <v>191</v>
      </c>
    </row>
    <row r="1288" spans="1:65" s="2" customFormat="1" ht="16.5" customHeight="1">
      <c r="A1288" s="37"/>
      <c r="B1288" s="38"/>
      <c r="C1288" s="223" t="s">
        <v>1658</v>
      </c>
      <c r="D1288" s="223" t="s">
        <v>273</v>
      </c>
      <c r="E1288" s="224" t="s">
        <v>1647</v>
      </c>
      <c r="F1288" s="225" t="s">
        <v>1648</v>
      </c>
      <c r="G1288" s="226" t="s">
        <v>282</v>
      </c>
      <c r="H1288" s="227">
        <v>24.192</v>
      </c>
      <c r="I1288" s="228"/>
      <c r="J1288" s="229">
        <f>ROUND(I1288*H1288,2)</f>
        <v>0</v>
      </c>
      <c r="K1288" s="225" t="s">
        <v>203</v>
      </c>
      <c r="L1288" s="230"/>
      <c r="M1288" s="231" t="s">
        <v>19</v>
      </c>
      <c r="N1288" s="232" t="s">
        <v>44</v>
      </c>
      <c r="O1288" s="67"/>
      <c r="P1288" s="190">
        <f>O1288*H1288</f>
        <v>0</v>
      </c>
      <c r="Q1288" s="190">
        <v>4.4999999999999997E-3</v>
      </c>
      <c r="R1288" s="190">
        <f>Q1288*H1288</f>
        <v>0.10886399999999999</v>
      </c>
      <c r="S1288" s="190">
        <v>0</v>
      </c>
      <c r="T1288" s="191">
        <f>S1288*H1288</f>
        <v>0</v>
      </c>
      <c r="U1288" s="37"/>
      <c r="V1288" s="37"/>
      <c r="W1288" s="37"/>
      <c r="X1288" s="37"/>
      <c r="Y1288" s="37"/>
      <c r="Z1288" s="37"/>
      <c r="AA1288" s="37"/>
      <c r="AB1288" s="37"/>
      <c r="AC1288" s="37"/>
      <c r="AD1288" s="37"/>
      <c r="AE1288" s="37"/>
      <c r="AR1288" s="192" t="s">
        <v>405</v>
      </c>
      <c r="AT1288" s="192" t="s">
        <v>273</v>
      </c>
      <c r="AU1288" s="192" t="s">
        <v>82</v>
      </c>
      <c r="AY1288" s="20" t="s">
        <v>191</v>
      </c>
      <c r="BE1288" s="193">
        <f>IF(N1288="základní",J1288,0)</f>
        <v>0</v>
      </c>
      <c r="BF1288" s="193">
        <f>IF(N1288="snížená",J1288,0)</f>
        <v>0</v>
      </c>
      <c r="BG1288" s="193">
        <f>IF(N1288="zákl. přenesená",J1288,0)</f>
        <v>0</v>
      </c>
      <c r="BH1288" s="193">
        <f>IF(N1288="sníž. přenesená",J1288,0)</f>
        <v>0</v>
      </c>
      <c r="BI1288" s="193">
        <f>IF(N1288="nulová",J1288,0)</f>
        <v>0</v>
      </c>
      <c r="BJ1288" s="20" t="s">
        <v>80</v>
      </c>
      <c r="BK1288" s="193">
        <f>ROUND(I1288*H1288,2)</f>
        <v>0</v>
      </c>
      <c r="BL1288" s="20" t="s">
        <v>292</v>
      </c>
      <c r="BM1288" s="192" t="s">
        <v>1659</v>
      </c>
    </row>
    <row r="1289" spans="1:65" s="2" customFormat="1" ht="11.25">
      <c r="A1289" s="37"/>
      <c r="B1289" s="38"/>
      <c r="C1289" s="39"/>
      <c r="D1289" s="194" t="s">
        <v>199</v>
      </c>
      <c r="E1289" s="39"/>
      <c r="F1289" s="195" t="s">
        <v>1648</v>
      </c>
      <c r="G1289" s="39"/>
      <c r="H1289" s="39"/>
      <c r="I1289" s="196"/>
      <c r="J1289" s="39"/>
      <c r="K1289" s="39"/>
      <c r="L1289" s="42"/>
      <c r="M1289" s="197"/>
      <c r="N1289" s="198"/>
      <c r="O1289" s="67"/>
      <c r="P1289" s="67"/>
      <c r="Q1289" s="67"/>
      <c r="R1289" s="67"/>
      <c r="S1289" s="67"/>
      <c r="T1289" s="68"/>
      <c r="U1289" s="37"/>
      <c r="V1289" s="37"/>
      <c r="W1289" s="37"/>
      <c r="X1289" s="37"/>
      <c r="Y1289" s="37"/>
      <c r="Z1289" s="37"/>
      <c r="AA1289" s="37"/>
      <c r="AB1289" s="37"/>
      <c r="AC1289" s="37"/>
      <c r="AD1289" s="37"/>
      <c r="AE1289" s="37"/>
      <c r="AT1289" s="20" t="s">
        <v>199</v>
      </c>
      <c r="AU1289" s="20" t="s">
        <v>82</v>
      </c>
    </row>
    <row r="1290" spans="1:65" s="13" customFormat="1" ht="11.25">
      <c r="B1290" s="201"/>
      <c r="C1290" s="202"/>
      <c r="D1290" s="194" t="s">
        <v>208</v>
      </c>
      <c r="E1290" s="203" t="s">
        <v>19</v>
      </c>
      <c r="F1290" s="204" t="s">
        <v>654</v>
      </c>
      <c r="G1290" s="202"/>
      <c r="H1290" s="205">
        <v>24.192</v>
      </c>
      <c r="I1290" s="206"/>
      <c r="J1290" s="202"/>
      <c r="K1290" s="202"/>
      <c r="L1290" s="207"/>
      <c r="M1290" s="208"/>
      <c r="N1290" s="209"/>
      <c r="O1290" s="209"/>
      <c r="P1290" s="209"/>
      <c r="Q1290" s="209"/>
      <c r="R1290" s="209"/>
      <c r="S1290" s="209"/>
      <c r="T1290" s="210"/>
      <c r="AT1290" s="211" t="s">
        <v>208</v>
      </c>
      <c r="AU1290" s="211" t="s">
        <v>82</v>
      </c>
      <c r="AV1290" s="13" t="s">
        <v>82</v>
      </c>
      <c r="AW1290" s="13" t="s">
        <v>34</v>
      </c>
      <c r="AX1290" s="13" t="s">
        <v>80</v>
      </c>
      <c r="AY1290" s="211" t="s">
        <v>191</v>
      </c>
    </row>
    <row r="1291" spans="1:65" s="2" customFormat="1" ht="16.5" customHeight="1">
      <c r="A1291" s="37"/>
      <c r="B1291" s="38"/>
      <c r="C1291" s="181" t="s">
        <v>1660</v>
      </c>
      <c r="D1291" s="181" t="s">
        <v>193</v>
      </c>
      <c r="E1291" s="182" t="s">
        <v>1661</v>
      </c>
      <c r="F1291" s="183" t="s">
        <v>1662</v>
      </c>
      <c r="G1291" s="184" t="s">
        <v>282</v>
      </c>
      <c r="H1291" s="185">
        <v>57.337000000000003</v>
      </c>
      <c r="I1291" s="186"/>
      <c r="J1291" s="187">
        <f>ROUND(I1291*H1291,2)</f>
        <v>0</v>
      </c>
      <c r="K1291" s="183" t="s">
        <v>203</v>
      </c>
      <c r="L1291" s="42"/>
      <c r="M1291" s="188" t="s">
        <v>19</v>
      </c>
      <c r="N1291" s="189" t="s">
        <v>44</v>
      </c>
      <c r="O1291" s="67"/>
      <c r="P1291" s="190">
        <f>O1291*H1291</f>
        <v>0</v>
      </c>
      <c r="Q1291" s="190">
        <v>0</v>
      </c>
      <c r="R1291" s="190">
        <f>Q1291*H1291</f>
        <v>0</v>
      </c>
      <c r="S1291" s="190">
        <v>0</v>
      </c>
      <c r="T1291" s="191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2" t="s">
        <v>292</v>
      </c>
      <c r="AT1291" s="192" t="s">
        <v>193</v>
      </c>
      <c r="AU1291" s="192" t="s">
        <v>82</v>
      </c>
      <c r="AY1291" s="20" t="s">
        <v>191</v>
      </c>
      <c r="BE1291" s="193">
        <f>IF(N1291="základní",J1291,0)</f>
        <v>0</v>
      </c>
      <c r="BF1291" s="193">
        <f>IF(N1291="snížená",J1291,0)</f>
        <v>0</v>
      </c>
      <c r="BG1291" s="193">
        <f>IF(N1291="zákl. přenesená",J1291,0)</f>
        <v>0</v>
      </c>
      <c r="BH1291" s="193">
        <f>IF(N1291="sníž. přenesená",J1291,0)</f>
        <v>0</v>
      </c>
      <c r="BI1291" s="193">
        <f>IF(N1291="nulová",J1291,0)</f>
        <v>0</v>
      </c>
      <c r="BJ1291" s="20" t="s">
        <v>80</v>
      </c>
      <c r="BK1291" s="193">
        <f>ROUND(I1291*H1291,2)</f>
        <v>0</v>
      </c>
      <c r="BL1291" s="20" t="s">
        <v>292</v>
      </c>
      <c r="BM1291" s="192" t="s">
        <v>1663</v>
      </c>
    </row>
    <row r="1292" spans="1:65" s="2" customFormat="1" ht="19.5">
      <c r="A1292" s="37"/>
      <c r="B1292" s="38"/>
      <c r="C1292" s="39"/>
      <c r="D1292" s="194" t="s">
        <v>199</v>
      </c>
      <c r="E1292" s="39"/>
      <c r="F1292" s="195" t="s">
        <v>1664</v>
      </c>
      <c r="G1292" s="39"/>
      <c r="H1292" s="39"/>
      <c r="I1292" s="196"/>
      <c r="J1292" s="39"/>
      <c r="K1292" s="39"/>
      <c r="L1292" s="42"/>
      <c r="M1292" s="197"/>
      <c r="N1292" s="198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199</v>
      </c>
      <c r="AU1292" s="20" t="s">
        <v>82</v>
      </c>
    </row>
    <row r="1293" spans="1:65" s="2" customFormat="1" ht="11.25">
      <c r="A1293" s="37"/>
      <c r="B1293" s="38"/>
      <c r="C1293" s="39"/>
      <c r="D1293" s="199" t="s">
        <v>206</v>
      </c>
      <c r="E1293" s="39"/>
      <c r="F1293" s="200" t="s">
        <v>1665</v>
      </c>
      <c r="G1293" s="39"/>
      <c r="H1293" s="39"/>
      <c r="I1293" s="196"/>
      <c r="J1293" s="39"/>
      <c r="K1293" s="39"/>
      <c r="L1293" s="42"/>
      <c r="M1293" s="197"/>
      <c r="N1293" s="198"/>
      <c r="O1293" s="67"/>
      <c r="P1293" s="67"/>
      <c r="Q1293" s="67"/>
      <c r="R1293" s="67"/>
      <c r="S1293" s="67"/>
      <c r="T1293" s="68"/>
      <c r="U1293" s="37"/>
      <c r="V1293" s="37"/>
      <c r="W1293" s="37"/>
      <c r="X1293" s="37"/>
      <c r="Y1293" s="37"/>
      <c r="Z1293" s="37"/>
      <c r="AA1293" s="37"/>
      <c r="AB1293" s="37"/>
      <c r="AC1293" s="37"/>
      <c r="AD1293" s="37"/>
      <c r="AE1293" s="37"/>
      <c r="AT1293" s="20" t="s">
        <v>206</v>
      </c>
      <c r="AU1293" s="20" t="s">
        <v>82</v>
      </c>
    </row>
    <row r="1294" spans="1:65" s="13" customFormat="1" ht="11.25">
      <c r="B1294" s="201"/>
      <c r="C1294" s="202"/>
      <c r="D1294" s="194" t="s">
        <v>208</v>
      </c>
      <c r="E1294" s="203" t="s">
        <v>19</v>
      </c>
      <c r="F1294" s="204" t="s">
        <v>794</v>
      </c>
      <c r="G1294" s="202"/>
      <c r="H1294" s="205">
        <v>57.337000000000003</v>
      </c>
      <c r="I1294" s="206"/>
      <c r="J1294" s="202"/>
      <c r="K1294" s="202"/>
      <c r="L1294" s="207"/>
      <c r="M1294" s="208"/>
      <c r="N1294" s="209"/>
      <c r="O1294" s="209"/>
      <c r="P1294" s="209"/>
      <c r="Q1294" s="209"/>
      <c r="R1294" s="209"/>
      <c r="S1294" s="209"/>
      <c r="T1294" s="210"/>
      <c r="AT1294" s="211" t="s">
        <v>208</v>
      </c>
      <c r="AU1294" s="211" t="s">
        <v>82</v>
      </c>
      <c r="AV1294" s="13" t="s">
        <v>82</v>
      </c>
      <c r="AW1294" s="13" t="s">
        <v>34</v>
      </c>
      <c r="AX1294" s="13" t="s">
        <v>80</v>
      </c>
      <c r="AY1294" s="211" t="s">
        <v>191</v>
      </c>
    </row>
    <row r="1295" spans="1:65" s="2" customFormat="1" ht="16.5" customHeight="1">
      <c r="A1295" s="37"/>
      <c r="B1295" s="38"/>
      <c r="C1295" s="223" t="s">
        <v>1666</v>
      </c>
      <c r="D1295" s="223" t="s">
        <v>273</v>
      </c>
      <c r="E1295" s="224" t="s">
        <v>1667</v>
      </c>
      <c r="F1295" s="225" t="s">
        <v>1668</v>
      </c>
      <c r="G1295" s="226" t="s">
        <v>282</v>
      </c>
      <c r="H1295" s="227">
        <v>60.204000000000001</v>
      </c>
      <c r="I1295" s="228"/>
      <c r="J1295" s="229">
        <f>ROUND(I1295*H1295,2)</f>
        <v>0</v>
      </c>
      <c r="K1295" s="225" t="s">
        <v>203</v>
      </c>
      <c r="L1295" s="230"/>
      <c r="M1295" s="231" t="s">
        <v>19</v>
      </c>
      <c r="N1295" s="232" t="s">
        <v>44</v>
      </c>
      <c r="O1295" s="67"/>
      <c r="P1295" s="190">
        <f>O1295*H1295</f>
        <v>0</v>
      </c>
      <c r="Q1295" s="190">
        <v>6.0000000000000001E-3</v>
      </c>
      <c r="R1295" s="190">
        <f>Q1295*H1295</f>
        <v>0.36122399999999999</v>
      </c>
      <c r="S1295" s="190">
        <v>0</v>
      </c>
      <c r="T1295" s="191">
        <f>S1295*H1295</f>
        <v>0</v>
      </c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R1295" s="192" t="s">
        <v>405</v>
      </c>
      <c r="AT1295" s="192" t="s">
        <v>273</v>
      </c>
      <c r="AU1295" s="192" t="s">
        <v>82</v>
      </c>
      <c r="AY1295" s="20" t="s">
        <v>191</v>
      </c>
      <c r="BE1295" s="193">
        <f>IF(N1295="základní",J1295,0)</f>
        <v>0</v>
      </c>
      <c r="BF1295" s="193">
        <f>IF(N1295="snížená",J1295,0)</f>
        <v>0</v>
      </c>
      <c r="BG1295" s="193">
        <f>IF(N1295="zákl. přenesená",J1295,0)</f>
        <v>0</v>
      </c>
      <c r="BH1295" s="193">
        <f>IF(N1295="sníž. přenesená",J1295,0)</f>
        <v>0</v>
      </c>
      <c r="BI1295" s="193">
        <f>IF(N1295="nulová",J1295,0)</f>
        <v>0</v>
      </c>
      <c r="BJ1295" s="20" t="s">
        <v>80</v>
      </c>
      <c r="BK1295" s="193">
        <f>ROUND(I1295*H1295,2)</f>
        <v>0</v>
      </c>
      <c r="BL1295" s="20" t="s">
        <v>292</v>
      </c>
      <c r="BM1295" s="192" t="s">
        <v>1669</v>
      </c>
    </row>
    <row r="1296" spans="1:65" s="2" customFormat="1" ht="11.25">
      <c r="A1296" s="37"/>
      <c r="B1296" s="38"/>
      <c r="C1296" s="39"/>
      <c r="D1296" s="194" t="s">
        <v>199</v>
      </c>
      <c r="E1296" s="39"/>
      <c r="F1296" s="195" t="s">
        <v>1668</v>
      </c>
      <c r="G1296" s="39"/>
      <c r="H1296" s="39"/>
      <c r="I1296" s="196"/>
      <c r="J1296" s="39"/>
      <c r="K1296" s="39"/>
      <c r="L1296" s="42"/>
      <c r="M1296" s="197"/>
      <c r="N1296" s="198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199</v>
      </c>
      <c r="AU1296" s="20" t="s">
        <v>82</v>
      </c>
    </row>
    <row r="1297" spans="1:65" s="13" customFormat="1" ht="11.25">
      <c r="B1297" s="201"/>
      <c r="C1297" s="202"/>
      <c r="D1297" s="194" t="s">
        <v>208</v>
      </c>
      <c r="E1297" s="203" t="s">
        <v>19</v>
      </c>
      <c r="F1297" s="204" t="s">
        <v>1670</v>
      </c>
      <c r="G1297" s="202"/>
      <c r="H1297" s="205">
        <v>60.204000000000001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208</v>
      </c>
      <c r="AU1297" s="211" t="s">
        <v>82</v>
      </c>
      <c r="AV1297" s="13" t="s">
        <v>82</v>
      </c>
      <c r="AW1297" s="13" t="s">
        <v>34</v>
      </c>
      <c r="AX1297" s="13" t="s">
        <v>80</v>
      </c>
      <c r="AY1297" s="211" t="s">
        <v>191</v>
      </c>
    </row>
    <row r="1298" spans="1:65" s="2" customFormat="1" ht="16.5" customHeight="1">
      <c r="A1298" s="37"/>
      <c r="B1298" s="38"/>
      <c r="C1298" s="181" t="s">
        <v>1671</v>
      </c>
      <c r="D1298" s="181" t="s">
        <v>193</v>
      </c>
      <c r="E1298" s="182" t="s">
        <v>1672</v>
      </c>
      <c r="F1298" s="183" t="s">
        <v>1673</v>
      </c>
      <c r="G1298" s="184" t="s">
        <v>282</v>
      </c>
      <c r="H1298" s="185">
        <v>57.337000000000003</v>
      </c>
      <c r="I1298" s="186"/>
      <c r="J1298" s="187">
        <f>ROUND(I1298*H1298,2)</f>
        <v>0</v>
      </c>
      <c r="K1298" s="183" t="s">
        <v>203</v>
      </c>
      <c r="L1298" s="42"/>
      <c r="M1298" s="188" t="s">
        <v>19</v>
      </c>
      <c r="N1298" s="189" t="s">
        <v>44</v>
      </c>
      <c r="O1298" s="67"/>
      <c r="P1298" s="190">
        <f>O1298*H1298</f>
        <v>0</v>
      </c>
      <c r="Q1298" s="190">
        <v>0</v>
      </c>
      <c r="R1298" s="190">
        <f>Q1298*H1298</f>
        <v>0</v>
      </c>
      <c r="S1298" s="190">
        <v>0</v>
      </c>
      <c r="T1298" s="191">
        <f>S1298*H1298</f>
        <v>0</v>
      </c>
      <c r="U1298" s="37"/>
      <c r="V1298" s="37"/>
      <c r="W1298" s="37"/>
      <c r="X1298" s="37"/>
      <c r="Y1298" s="37"/>
      <c r="Z1298" s="37"/>
      <c r="AA1298" s="37"/>
      <c r="AB1298" s="37"/>
      <c r="AC1298" s="37"/>
      <c r="AD1298" s="37"/>
      <c r="AE1298" s="37"/>
      <c r="AR1298" s="192" t="s">
        <v>292</v>
      </c>
      <c r="AT1298" s="192" t="s">
        <v>193</v>
      </c>
      <c r="AU1298" s="192" t="s">
        <v>82</v>
      </c>
      <c r="AY1298" s="20" t="s">
        <v>191</v>
      </c>
      <c r="BE1298" s="193">
        <f>IF(N1298="základní",J1298,0)</f>
        <v>0</v>
      </c>
      <c r="BF1298" s="193">
        <f>IF(N1298="snížená",J1298,0)</f>
        <v>0</v>
      </c>
      <c r="BG1298" s="193">
        <f>IF(N1298="zákl. přenesená",J1298,0)</f>
        <v>0</v>
      </c>
      <c r="BH1298" s="193">
        <f>IF(N1298="sníž. přenesená",J1298,0)</f>
        <v>0</v>
      </c>
      <c r="BI1298" s="193">
        <f>IF(N1298="nulová",J1298,0)</f>
        <v>0</v>
      </c>
      <c r="BJ1298" s="20" t="s">
        <v>80</v>
      </c>
      <c r="BK1298" s="193">
        <f>ROUND(I1298*H1298,2)</f>
        <v>0</v>
      </c>
      <c r="BL1298" s="20" t="s">
        <v>292</v>
      </c>
      <c r="BM1298" s="192" t="s">
        <v>1674</v>
      </c>
    </row>
    <row r="1299" spans="1:65" s="2" customFormat="1" ht="11.25">
      <c r="A1299" s="37"/>
      <c r="B1299" s="38"/>
      <c r="C1299" s="39"/>
      <c r="D1299" s="194" t="s">
        <v>199</v>
      </c>
      <c r="E1299" s="39"/>
      <c r="F1299" s="195" t="s">
        <v>1675</v>
      </c>
      <c r="G1299" s="39"/>
      <c r="H1299" s="39"/>
      <c r="I1299" s="196"/>
      <c r="J1299" s="39"/>
      <c r="K1299" s="39"/>
      <c r="L1299" s="42"/>
      <c r="M1299" s="197"/>
      <c r="N1299" s="198"/>
      <c r="O1299" s="67"/>
      <c r="P1299" s="67"/>
      <c r="Q1299" s="67"/>
      <c r="R1299" s="67"/>
      <c r="S1299" s="67"/>
      <c r="T1299" s="68"/>
      <c r="U1299" s="37"/>
      <c r="V1299" s="37"/>
      <c r="W1299" s="37"/>
      <c r="X1299" s="37"/>
      <c r="Y1299" s="37"/>
      <c r="Z1299" s="37"/>
      <c r="AA1299" s="37"/>
      <c r="AB1299" s="37"/>
      <c r="AC1299" s="37"/>
      <c r="AD1299" s="37"/>
      <c r="AE1299" s="37"/>
      <c r="AT1299" s="20" t="s">
        <v>199</v>
      </c>
      <c r="AU1299" s="20" t="s">
        <v>82</v>
      </c>
    </row>
    <row r="1300" spans="1:65" s="2" customFormat="1" ht="11.25">
      <c r="A1300" s="37"/>
      <c r="B1300" s="38"/>
      <c r="C1300" s="39"/>
      <c r="D1300" s="199" t="s">
        <v>206</v>
      </c>
      <c r="E1300" s="39"/>
      <c r="F1300" s="200" t="s">
        <v>1676</v>
      </c>
      <c r="G1300" s="39"/>
      <c r="H1300" s="39"/>
      <c r="I1300" s="196"/>
      <c r="J1300" s="39"/>
      <c r="K1300" s="39"/>
      <c r="L1300" s="42"/>
      <c r="M1300" s="197"/>
      <c r="N1300" s="198"/>
      <c r="O1300" s="67"/>
      <c r="P1300" s="67"/>
      <c r="Q1300" s="67"/>
      <c r="R1300" s="67"/>
      <c r="S1300" s="67"/>
      <c r="T1300" s="68"/>
      <c r="U1300" s="37"/>
      <c r="V1300" s="37"/>
      <c r="W1300" s="37"/>
      <c r="X1300" s="37"/>
      <c r="Y1300" s="37"/>
      <c r="Z1300" s="37"/>
      <c r="AA1300" s="37"/>
      <c r="AB1300" s="37"/>
      <c r="AC1300" s="37"/>
      <c r="AD1300" s="37"/>
      <c r="AE1300" s="37"/>
      <c r="AT1300" s="20" t="s">
        <v>206</v>
      </c>
      <c r="AU1300" s="20" t="s">
        <v>82</v>
      </c>
    </row>
    <row r="1301" spans="1:65" s="13" customFormat="1" ht="11.25">
      <c r="B1301" s="201"/>
      <c r="C1301" s="202"/>
      <c r="D1301" s="194" t="s">
        <v>208</v>
      </c>
      <c r="E1301" s="203" t="s">
        <v>19</v>
      </c>
      <c r="F1301" s="204" t="s">
        <v>794</v>
      </c>
      <c r="G1301" s="202"/>
      <c r="H1301" s="205">
        <v>57.337000000000003</v>
      </c>
      <c r="I1301" s="206"/>
      <c r="J1301" s="202"/>
      <c r="K1301" s="202"/>
      <c r="L1301" s="207"/>
      <c r="M1301" s="208"/>
      <c r="N1301" s="209"/>
      <c r="O1301" s="209"/>
      <c r="P1301" s="209"/>
      <c r="Q1301" s="209"/>
      <c r="R1301" s="209"/>
      <c r="S1301" s="209"/>
      <c r="T1301" s="210"/>
      <c r="AT1301" s="211" t="s">
        <v>208</v>
      </c>
      <c r="AU1301" s="211" t="s">
        <v>82</v>
      </c>
      <c r="AV1301" s="13" t="s">
        <v>82</v>
      </c>
      <c r="AW1301" s="13" t="s">
        <v>34</v>
      </c>
      <c r="AX1301" s="13" t="s">
        <v>80</v>
      </c>
      <c r="AY1301" s="211" t="s">
        <v>191</v>
      </c>
    </row>
    <row r="1302" spans="1:65" s="2" customFormat="1" ht="16.5" customHeight="1">
      <c r="A1302" s="37"/>
      <c r="B1302" s="38"/>
      <c r="C1302" s="223" t="s">
        <v>1677</v>
      </c>
      <c r="D1302" s="223" t="s">
        <v>273</v>
      </c>
      <c r="E1302" s="224" t="s">
        <v>1678</v>
      </c>
      <c r="F1302" s="225" t="s">
        <v>1679</v>
      </c>
      <c r="G1302" s="226" t="s">
        <v>202</v>
      </c>
      <c r="H1302" s="227">
        <v>8.83</v>
      </c>
      <c r="I1302" s="228"/>
      <c r="J1302" s="229">
        <f>ROUND(I1302*H1302,2)</f>
        <v>0</v>
      </c>
      <c r="K1302" s="225" t="s">
        <v>203</v>
      </c>
      <c r="L1302" s="230"/>
      <c r="M1302" s="231" t="s">
        <v>19</v>
      </c>
      <c r="N1302" s="232" t="s">
        <v>44</v>
      </c>
      <c r="O1302" s="67"/>
      <c r="P1302" s="190">
        <f>O1302*H1302</f>
        <v>0</v>
      </c>
      <c r="Q1302" s="190">
        <v>2.5000000000000001E-2</v>
      </c>
      <c r="R1302" s="190">
        <f>Q1302*H1302</f>
        <v>0.22075</v>
      </c>
      <c r="S1302" s="190">
        <v>0</v>
      </c>
      <c r="T1302" s="191">
        <f>S1302*H1302</f>
        <v>0</v>
      </c>
      <c r="U1302" s="37"/>
      <c r="V1302" s="37"/>
      <c r="W1302" s="37"/>
      <c r="X1302" s="37"/>
      <c r="Y1302" s="37"/>
      <c r="Z1302" s="37"/>
      <c r="AA1302" s="37"/>
      <c r="AB1302" s="37"/>
      <c r="AC1302" s="37"/>
      <c r="AD1302" s="37"/>
      <c r="AE1302" s="37"/>
      <c r="AR1302" s="192" t="s">
        <v>405</v>
      </c>
      <c r="AT1302" s="192" t="s">
        <v>273</v>
      </c>
      <c r="AU1302" s="192" t="s">
        <v>82</v>
      </c>
      <c r="AY1302" s="20" t="s">
        <v>191</v>
      </c>
      <c r="BE1302" s="193">
        <f>IF(N1302="základní",J1302,0)</f>
        <v>0</v>
      </c>
      <c r="BF1302" s="193">
        <f>IF(N1302="snížená",J1302,0)</f>
        <v>0</v>
      </c>
      <c r="BG1302" s="193">
        <f>IF(N1302="zákl. přenesená",J1302,0)</f>
        <v>0</v>
      </c>
      <c r="BH1302" s="193">
        <f>IF(N1302="sníž. přenesená",J1302,0)</f>
        <v>0</v>
      </c>
      <c r="BI1302" s="193">
        <f>IF(N1302="nulová",J1302,0)</f>
        <v>0</v>
      </c>
      <c r="BJ1302" s="20" t="s">
        <v>80</v>
      </c>
      <c r="BK1302" s="193">
        <f>ROUND(I1302*H1302,2)</f>
        <v>0</v>
      </c>
      <c r="BL1302" s="20" t="s">
        <v>292</v>
      </c>
      <c r="BM1302" s="192" t="s">
        <v>1680</v>
      </c>
    </row>
    <row r="1303" spans="1:65" s="2" customFormat="1" ht="11.25">
      <c r="A1303" s="37"/>
      <c r="B1303" s="38"/>
      <c r="C1303" s="39"/>
      <c r="D1303" s="194" t="s">
        <v>199</v>
      </c>
      <c r="E1303" s="39"/>
      <c r="F1303" s="195" t="s">
        <v>1679</v>
      </c>
      <c r="G1303" s="39"/>
      <c r="H1303" s="39"/>
      <c r="I1303" s="196"/>
      <c r="J1303" s="39"/>
      <c r="K1303" s="39"/>
      <c r="L1303" s="42"/>
      <c r="M1303" s="197"/>
      <c r="N1303" s="198"/>
      <c r="O1303" s="67"/>
      <c r="P1303" s="67"/>
      <c r="Q1303" s="67"/>
      <c r="R1303" s="67"/>
      <c r="S1303" s="67"/>
      <c r="T1303" s="68"/>
      <c r="U1303" s="37"/>
      <c r="V1303" s="37"/>
      <c r="W1303" s="37"/>
      <c r="X1303" s="37"/>
      <c r="Y1303" s="37"/>
      <c r="Z1303" s="37"/>
      <c r="AA1303" s="37"/>
      <c r="AB1303" s="37"/>
      <c r="AC1303" s="37"/>
      <c r="AD1303" s="37"/>
      <c r="AE1303" s="37"/>
      <c r="AT1303" s="20" t="s">
        <v>199</v>
      </c>
      <c r="AU1303" s="20" t="s">
        <v>82</v>
      </c>
    </row>
    <row r="1304" spans="1:65" s="13" customFormat="1" ht="11.25">
      <c r="B1304" s="201"/>
      <c r="C1304" s="202"/>
      <c r="D1304" s="194" t="s">
        <v>208</v>
      </c>
      <c r="E1304" s="203" t="s">
        <v>19</v>
      </c>
      <c r="F1304" s="204" t="s">
        <v>1681</v>
      </c>
      <c r="G1304" s="202"/>
      <c r="H1304" s="205">
        <v>8.83</v>
      </c>
      <c r="I1304" s="206"/>
      <c r="J1304" s="202"/>
      <c r="K1304" s="202"/>
      <c r="L1304" s="207"/>
      <c r="M1304" s="208"/>
      <c r="N1304" s="209"/>
      <c r="O1304" s="209"/>
      <c r="P1304" s="209"/>
      <c r="Q1304" s="209"/>
      <c r="R1304" s="209"/>
      <c r="S1304" s="209"/>
      <c r="T1304" s="210"/>
      <c r="AT1304" s="211" t="s">
        <v>208</v>
      </c>
      <c r="AU1304" s="211" t="s">
        <v>82</v>
      </c>
      <c r="AV1304" s="13" t="s">
        <v>82</v>
      </c>
      <c r="AW1304" s="13" t="s">
        <v>34</v>
      </c>
      <c r="AX1304" s="13" t="s">
        <v>80</v>
      </c>
      <c r="AY1304" s="211" t="s">
        <v>191</v>
      </c>
    </row>
    <row r="1305" spans="1:65" s="2" customFormat="1" ht="16.5" customHeight="1">
      <c r="A1305" s="37"/>
      <c r="B1305" s="38"/>
      <c r="C1305" s="181" t="s">
        <v>1682</v>
      </c>
      <c r="D1305" s="181" t="s">
        <v>193</v>
      </c>
      <c r="E1305" s="182" t="s">
        <v>1683</v>
      </c>
      <c r="F1305" s="183" t="s">
        <v>1684</v>
      </c>
      <c r="G1305" s="184" t="s">
        <v>255</v>
      </c>
      <c r="H1305" s="185">
        <v>3.7429999999999999</v>
      </c>
      <c r="I1305" s="186"/>
      <c r="J1305" s="187">
        <f>ROUND(I1305*H1305,2)</f>
        <v>0</v>
      </c>
      <c r="K1305" s="183" t="s">
        <v>203</v>
      </c>
      <c r="L1305" s="42"/>
      <c r="M1305" s="188" t="s">
        <v>19</v>
      </c>
      <c r="N1305" s="189" t="s">
        <v>44</v>
      </c>
      <c r="O1305" s="67"/>
      <c r="P1305" s="190">
        <f>O1305*H1305</f>
        <v>0</v>
      </c>
      <c r="Q1305" s="190">
        <v>0</v>
      </c>
      <c r="R1305" s="190">
        <f>Q1305*H1305</f>
        <v>0</v>
      </c>
      <c r="S1305" s="190">
        <v>0</v>
      </c>
      <c r="T1305" s="191">
        <f>S1305*H1305</f>
        <v>0</v>
      </c>
      <c r="U1305" s="37"/>
      <c r="V1305" s="37"/>
      <c r="W1305" s="37"/>
      <c r="X1305" s="37"/>
      <c r="Y1305" s="37"/>
      <c r="Z1305" s="37"/>
      <c r="AA1305" s="37"/>
      <c r="AB1305" s="37"/>
      <c r="AC1305" s="37"/>
      <c r="AD1305" s="37"/>
      <c r="AE1305" s="37"/>
      <c r="AR1305" s="192" t="s">
        <v>292</v>
      </c>
      <c r="AT1305" s="192" t="s">
        <v>193</v>
      </c>
      <c r="AU1305" s="192" t="s">
        <v>82</v>
      </c>
      <c r="AY1305" s="20" t="s">
        <v>191</v>
      </c>
      <c r="BE1305" s="193">
        <f>IF(N1305="základní",J1305,0)</f>
        <v>0</v>
      </c>
      <c r="BF1305" s="193">
        <f>IF(N1305="snížená",J1305,0)</f>
        <v>0</v>
      </c>
      <c r="BG1305" s="193">
        <f>IF(N1305="zákl. přenesená",J1305,0)</f>
        <v>0</v>
      </c>
      <c r="BH1305" s="193">
        <f>IF(N1305="sníž. přenesená",J1305,0)</f>
        <v>0</v>
      </c>
      <c r="BI1305" s="193">
        <f>IF(N1305="nulová",J1305,0)</f>
        <v>0</v>
      </c>
      <c r="BJ1305" s="20" t="s">
        <v>80</v>
      </c>
      <c r="BK1305" s="193">
        <f>ROUND(I1305*H1305,2)</f>
        <v>0</v>
      </c>
      <c r="BL1305" s="20" t="s">
        <v>292</v>
      </c>
      <c r="BM1305" s="192" t="s">
        <v>1685</v>
      </c>
    </row>
    <row r="1306" spans="1:65" s="2" customFormat="1" ht="19.5">
      <c r="A1306" s="37"/>
      <c r="B1306" s="38"/>
      <c r="C1306" s="39"/>
      <c r="D1306" s="194" t="s">
        <v>199</v>
      </c>
      <c r="E1306" s="39"/>
      <c r="F1306" s="195" t="s">
        <v>1686</v>
      </c>
      <c r="G1306" s="39"/>
      <c r="H1306" s="39"/>
      <c r="I1306" s="196"/>
      <c r="J1306" s="39"/>
      <c r="K1306" s="39"/>
      <c r="L1306" s="42"/>
      <c r="M1306" s="197"/>
      <c r="N1306" s="198"/>
      <c r="O1306" s="67"/>
      <c r="P1306" s="67"/>
      <c r="Q1306" s="67"/>
      <c r="R1306" s="67"/>
      <c r="S1306" s="67"/>
      <c r="T1306" s="68"/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T1306" s="20" t="s">
        <v>199</v>
      </c>
      <c r="AU1306" s="20" t="s">
        <v>82</v>
      </c>
    </row>
    <row r="1307" spans="1:65" s="2" customFormat="1" ht="11.25">
      <c r="A1307" s="37"/>
      <c r="B1307" s="38"/>
      <c r="C1307" s="39"/>
      <c r="D1307" s="199" t="s">
        <v>206</v>
      </c>
      <c r="E1307" s="39"/>
      <c r="F1307" s="200" t="s">
        <v>1687</v>
      </c>
      <c r="G1307" s="39"/>
      <c r="H1307" s="39"/>
      <c r="I1307" s="196"/>
      <c r="J1307" s="39"/>
      <c r="K1307" s="39"/>
      <c r="L1307" s="42"/>
      <c r="M1307" s="197"/>
      <c r="N1307" s="198"/>
      <c r="O1307" s="67"/>
      <c r="P1307" s="67"/>
      <c r="Q1307" s="67"/>
      <c r="R1307" s="67"/>
      <c r="S1307" s="67"/>
      <c r="T1307" s="68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T1307" s="20" t="s">
        <v>206</v>
      </c>
      <c r="AU1307" s="20" t="s">
        <v>82</v>
      </c>
    </row>
    <row r="1308" spans="1:65" s="12" customFormat="1" ht="22.9" customHeight="1">
      <c r="B1308" s="165"/>
      <c r="C1308" s="166"/>
      <c r="D1308" s="167" t="s">
        <v>72</v>
      </c>
      <c r="E1308" s="179" t="s">
        <v>1688</v>
      </c>
      <c r="F1308" s="179" t="s">
        <v>1689</v>
      </c>
      <c r="G1308" s="166"/>
      <c r="H1308" s="166"/>
      <c r="I1308" s="169"/>
      <c r="J1308" s="180">
        <f>BK1308</f>
        <v>0</v>
      </c>
      <c r="K1308" s="166"/>
      <c r="L1308" s="171"/>
      <c r="M1308" s="172"/>
      <c r="N1308" s="173"/>
      <c r="O1308" s="173"/>
      <c r="P1308" s="174">
        <f>SUM(P1309:P1314)</f>
        <v>0</v>
      </c>
      <c r="Q1308" s="173"/>
      <c r="R1308" s="174">
        <f>SUM(R1309:R1314)</f>
        <v>5.9199999999999999E-3</v>
      </c>
      <c r="S1308" s="173"/>
      <c r="T1308" s="175">
        <f>SUM(T1309:T1314)</f>
        <v>0</v>
      </c>
      <c r="AR1308" s="176" t="s">
        <v>82</v>
      </c>
      <c r="AT1308" s="177" t="s">
        <v>72</v>
      </c>
      <c r="AU1308" s="177" t="s">
        <v>80</v>
      </c>
      <c r="AY1308" s="176" t="s">
        <v>191</v>
      </c>
      <c r="BK1308" s="178">
        <f>SUM(BK1309:BK1314)</f>
        <v>0</v>
      </c>
    </row>
    <row r="1309" spans="1:65" s="2" customFormat="1" ht="16.5" customHeight="1">
      <c r="A1309" s="37"/>
      <c r="B1309" s="38"/>
      <c r="C1309" s="181" t="s">
        <v>1690</v>
      </c>
      <c r="D1309" s="181" t="s">
        <v>193</v>
      </c>
      <c r="E1309" s="182" t="s">
        <v>1691</v>
      </c>
      <c r="F1309" s="183" t="s">
        <v>1692</v>
      </c>
      <c r="G1309" s="184" t="s">
        <v>196</v>
      </c>
      <c r="H1309" s="185">
        <v>2</v>
      </c>
      <c r="I1309" s="186"/>
      <c r="J1309" s="187">
        <f>ROUND(I1309*H1309,2)</f>
        <v>0</v>
      </c>
      <c r="K1309" s="183" t="s">
        <v>203</v>
      </c>
      <c r="L1309" s="42"/>
      <c r="M1309" s="188" t="s">
        <v>19</v>
      </c>
      <c r="N1309" s="189" t="s">
        <v>44</v>
      </c>
      <c r="O1309" s="67"/>
      <c r="P1309" s="190">
        <f>O1309*H1309</f>
        <v>0</v>
      </c>
      <c r="Q1309" s="190">
        <v>2.96E-3</v>
      </c>
      <c r="R1309" s="190">
        <f>Q1309*H1309</f>
        <v>5.9199999999999999E-3</v>
      </c>
      <c r="S1309" s="190">
        <v>0</v>
      </c>
      <c r="T1309" s="191">
        <f>S1309*H1309</f>
        <v>0</v>
      </c>
      <c r="U1309" s="37"/>
      <c r="V1309" s="37"/>
      <c r="W1309" s="37"/>
      <c r="X1309" s="37"/>
      <c r="Y1309" s="37"/>
      <c r="Z1309" s="37"/>
      <c r="AA1309" s="37"/>
      <c r="AB1309" s="37"/>
      <c r="AC1309" s="37"/>
      <c r="AD1309" s="37"/>
      <c r="AE1309" s="37"/>
      <c r="AR1309" s="192" t="s">
        <v>292</v>
      </c>
      <c r="AT1309" s="192" t="s">
        <v>193</v>
      </c>
      <c r="AU1309" s="192" t="s">
        <v>82</v>
      </c>
      <c r="AY1309" s="20" t="s">
        <v>191</v>
      </c>
      <c r="BE1309" s="193">
        <f>IF(N1309="základní",J1309,0)</f>
        <v>0</v>
      </c>
      <c r="BF1309" s="193">
        <f>IF(N1309="snížená",J1309,0)</f>
        <v>0</v>
      </c>
      <c r="BG1309" s="193">
        <f>IF(N1309="zákl. přenesená",J1309,0)</f>
        <v>0</v>
      </c>
      <c r="BH1309" s="193">
        <f>IF(N1309="sníž. přenesená",J1309,0)</f>
        <v>0</v>
      </c>
      <c r="BI1309" s="193">
        <f>IF(N1309="nulová",J1309,0)</f>
        <v>0</v>
      </c>
      <c r="BJ1309" s="20" t="s">
        <v>80</v>
      </c>
      <c r="BK1309" s="193">
        <f>ROUND(I1309*H1309,2)</f>
        <v>0</v>
      </c>
      <c r="BL1309" s="20" t="s">
        <v>292</v>
      </c>
      <c r="BM1309" s="192" t="s">
        <v>1693</v>
      </c>
    </row>
    <row r="1310" spans="1:65" s="2" customFormat="1" ht="11.25">
      <c r="A1310" s="37"/>
      <c r="B1310" s="38"/>
      <c r="C1310" s="39"/>
      <c r="D1310" s="194" t="s">
        <v>199</v>
      </c>
      <c r="E1310" s="39"/>
      <c r="F1310" s="195" t="s">
        <v>1694</v>
      </c>
      <c r="G1310" s="39"/>
      <c r="H1310" s="39"/>
      <c r="I1310" s="196"/>
      <c r="J1310" s="39"/>
      <c r="K1310" s="39"/>
      <c r="L1310" s="42"/>
      <c r="M1310" s="197"/>
      <c r="N1310" s="198"/>
      <c r="O1310" s="67"/>
      <c r="P1310" s="67"/>
      <c r="Q1310" s="67"/>
      <c r="R1310" s="67"/>
      <c r="S1310" s="67"/>
      <c r="T1310" s="68"/>
      <c r="U1310" s="37"/>
      <c r="V1310" s="37"/>
      <c r="W1310" s="37"/>
      <c r="X1310" s="37"/>
      <c r="Y1310" s="37"/>
      <c r="Z1310" s="37"/>
      <c r="AA1310" s="37"/>
      <c r="AB1310" s="37"/>
      <c r="AC1310" s="37"/>
      <c r="AD1310" s="37"/>
      <c r="AE1310" s="37"/>
      <c r="AT1310" s="20" t="s">
        <v>199</v>
      </c>
      <c r="AU1310" s="20" t="s">
        <v>82</v>
      </c>
    </row>
    <row r="1311" spans="1:65" s="2" customFormat="1" ht="11.25">
      <c r="A1311" s="37"/>
      <c r="B1311" s="38"/>
      <c r="C1311" s="39"/>
      <c r="D1311" s="199" t="s">
        <v>206</v>
      </c>
      <c r="E1311" s="39"/>
      <c r="F1311" s="200" t="s">
        <v>1695</v>
      </c>
      <c r="G1311" s="39"/>
      <c r="H1311" s="39"/>
      <c r="I1311" s="196"/>
      <c r="J1311" s="39"/>
      <c r="K1311" s="39"/>
      <c r="L1311" s="42"/>
      <c r="M1311" s="197"/>
      <c r="N1311" s="198"/>
      <c r="O1311" s="67"/>
      <c r="P1311" s="67"/>
      <c r="Q1311" s="67"/>
      <c r="R1311" s="67"/>
      <c r="S1311" s="67"/>
      <c r="T1311" s="68"/>
      <c r="U1311" s="37"/>
      <c r="V1311" s="37"/>
      <c r="W1311" s="37"/>
      <c r="X1311" s="37"/>
      <c r="Y1311" s="37"/>
      <c r="Z1311" s="37"/>
      <c r="AA1311" s="37"/>
      <c r="AB1311" s="37"/>
      <c r="AC1311" s="37"/>
      <c r="AD1311" s="37"/>
      <c r="AE1311" s="37"/>
      <c r="AT1311" s="20" t="s">
        <v>206</v>
      </c>
      <c r="AU1311" s="20" t="s">
        <v>82</v>
      </c>
    </row>
    <row r="1312" spans="1:65" s="2" customFormat="1" ht="16.5" customHeight="1">
      <c r="A1312" s="37"/>
      <c r="B1312" s="38"/>
      <c r="C1312" s="181" t="s">
        <v>1696</v>
      </c>
      <c r="D1312" s="181" t="s">
        <v>193</v>
      </c>
      <c r="E1312" s="182" t="s">
        <v>1697</v>
      </c>
      <c r="F1312" s="183" t="s">
        <v>1698</v>
      </c>
      <c r="G1312" s="184" t="s">
        <v>255</v>
      </c>
      <c r="H1312" s="185">
        <v>6.0000000000000001E-3</v>
      </c>
      <c r="I1312" s="186"/>
      <c r="J1312" s="187">
        <f>ROUND(I1312*H1312,2)</f>
        <v>0</v>
      </c>
      <c r="K1312" s="183" t="s">
        <v>203</v>
      </c>
      <c r="L1312" s="42"/>
      <c r="M1312" s="188" t="s">
        <v>19</v>
      </c>
      <c r="N1312" s="189" t="s">
        <v>44</v>
      </c>
      <c r="O1312" s="67"/>
      <c r="P1312" s="190">
        <f>O1312*H1312</f>
        <v>0</v>
      </c>
      <c r="Q1312" s="190">
        <v>0</v>
      </c>
      <c r="R1312" s="190">
        <f>Q1312*H1312</f>
        <v>0</v>
      </c>
      <c r="S1312" s="190">
        <v>0</v>
      </c>
      <c r="T1312" s="191">
        <f>S1312*H1312</f>
        <v>0</v>
      </c>
      <c r="U1312" s="37"/>
      <c r="V1312" s="37"/>
      <c r="W1312" s="37"/>
      <c r="X1312" s="37"/>
      <c r="Y1312" s="37"/>
      <c r="Z1312" s="37"/>
      <c r="AA1312" s="37"/>
      <c r="AB1312" s="37"/>
      <c r="AC1312" s="37"/>
      <c r="AD1312" s="37"/>
      <c r="AE1312" s="37"/>
      <c r="AR1312" s="192" t="s">
        <v>292</v>
      </c>
      <c r="AT1312" s="192" t="s">
        <v>193</v>
      </c>
      <c r="AU1312" s="192" t="s">
        <v>82</v>
      </c>
      <c r="AY1312" s="20" t="s">
        <v>191</v>
      </c>
      <c r="BE1312" s="193">
        <f>IF(N1312="základní",J1312,0)</f>
        <v>0</v>
      </c>
      <c r="BF1312" s="193">
        <f>IF(N1312="snížená",J1312,0)</f>
        <v>0</v>
      </c>
      <c r="BG1312" s="193">
        <f>IF(N1312="zákl. přenesená",J1312,0)</f>
        <v>0</v>
      </c>
      <c r="BH1312" s="193">
        <f>IF(N1312="sníž. přenesená",J1312,0)</f>
        <v>0</v>
      </c>
      <c r="BI1312" s="193">
        <f>IF(N1312="nulová",J1312,0)</f>
        <v>0</v>
      </c>
      <c r="BJ1312" s="20" t="s">
        <v>80</v>
      </c>
      <c r="BK1312" s="193">
        <f>ROUND(I1312*H1312,2)</f>
        <v>0</v>
      </c>
      <c r="BL1312" s="20" t="s">
        <v>292</v>
      </c>
      <c r="BM1312" s="192" t="s">
        <v>1699</v>
      </c>
    </row>
    <row r="1313" spans="1:65" s="2" customFormat="1" ht="19.5">
      <c r="A1313" s="37"/>
      <c r="B1313" s="38"/>
      <c r="C1313" s="39"/>
      <c r="D1313" s="194" t="s">
        <v>199</v>
      </c>
      <c r="E1313" s="39"/>
      <c r="F1313" s="195" t="s">
        <v>1700</v>
      </c>
      <c r="G1313" s="39"/>
      <c r="H1313" s="39"/>
      <c r="I1313" s="196"/>
      <c r="J1313" s="39"/>
      <c r="K1313" s="39"/>
      <c r="L1313" s="42"/>
      <c r="M1313" s="197"/>
      <c r="N1313" s="198"/>
      <c r="O1313" s="67"/>
      <c r="P1313" s="67"/>
      <c r="Q1313" s="67"/>
      <c r="R1313" s="67"/>
      <c r="S1313" s="67"/>
      <c r="T1313" s="68"/>
      <c r="U1313" s="37"/>
      <c r="V1313" s="37"/>
      <c r="W1313" s="37"/>
      <c r="X1313" s="37"/>
      <c r="Y1313" s="37"/>
      <c r="Z1313" s="37"/>
      <c r="AA1313" s="37"/>
      <c r="AB1313" s="37"/>
      <c r="AC1313" s="37"/>
      <c r="AD1313" s="37"/>
      <c r="AE1313" s="37"/>
      <c r="AT1313" s="20" t="s">
        <v>199</v>
      </c>
      <c r="AU1313" s="20" t="s">
        <v>82</v>
      </c>
    </row>
    <row r="1314" spans="1:65" s="2" customFormat="1" ht="11.25">
      <c r="A1314" s="37"/>
      <c r="B1314" s="38"/>
      <c r="C1314" s="39"/>
      <c r="D1314" s="199" t="s">
        <v>206</v>
      </c>
      <c r="E1314" s="39"/>
      <c r="F1314" s="200" t="s">
        <v>1701</v>
      </c>
      <c r="G1314" s="39"/>
      <c r="H1314" s="39"/>
      <c r="I1314" s="196"/>
      <c r="J1314" s="39"/>
      <c r="K1314" s="39"/>
      <c r="L1314" s="42"/>
      <c r="M1314" s="197"/>
      <c r="N1314" s="198"/>
      <c r="O1314" s="67"/>
      <c r="P1314" s="67"/>
      <c r="Q1314" s="67"/>
      <c r="R1314" s="67"/>
      <c r="S1314" s="67"/>
      <c r="T1314" s="68"/>
      <c r="U1314" s="37"/>
      <c r="V1314" s="37"/>
      <c r="W1314" s="37"/>
      <c r="X1314" s="37"/>
      <c r="Y1314" s="37"/>
      <c r="Z1314" s="37"/>
      <c r="AA1314" s="37"/>
      <c r="AB1314" s="37"/>
      <c r="AC1314" s="37"/>
      <c r="AD1314" s="37"/>
      <c r="AE1314" s="37"/>
      <c r="AT1314" s="20" t="s">
        <v>206</v>
      </c>
      <c r="AU1314" s="20" t="s">
        <v>82</v>
      </c>
    </row>
    <row r="1315" spans="1:65" s="12" customFormat="1" ht="22.9" customHeight="1">
      <c r="B1315" s="165"/>
      <c r="C1315" s="166"/>
      <c r="D1315" s="167" t="s">
        <v>72</v>
      </c>
      <c r="E1315" s="179" t="s">
        <v>1702</v>
      </c>
      <c r="F1315" s="179" t="s">
        <v>1703</v>
      </c>
      <c r="G1315" s="166"/>
      <c r="H1315" s="166"/>
      <c r="I1315" s="169"/>
      <c r="J1315" s="180">
        <f>BK1315</f>
        <v>0</v>
      </c>
      <c r="K1315" s="166"/>
      <c r="L1315" s="171"/>
      <c r="M1315" s="172"/>
      <c r="N1315" s="173"/>
      <c r="O1315" s="173"/>
      <c r="P1315" s="174">
        <f>SUM(P1316:P1374)</f>
        <v>0</v>
      </c>
      <c r="Q1315" s="173"/>
      <c r="R1315" s="174">
        <f>SUM(R1316:R1374)</f>
        <v>6.613999999999999E-2</v>
      </c>
      <c r="S1315" s="173"/>
      <c r="T1315" s="175">
        <f>SUM(T1316:T1374)</f>
        <v>0</v>
      </c>
      <c r="AR1315" s="176" t="s">
        <v>82</v>
      </c>
      <c r="AT1315" s="177" t="s">
        <v>72</v>
      </c>
      <c r="AU1315" s="177" t="s">
        <v>80</v>
      </c>
      <c r="AY1315" s="176" t="s">
        <v>191</v>
      </c>
      <c r="BK1315" s="178">
        <f>SUM(BK1316:BK1374)</f>
        <v>0</v>
      </c>
    </row>
    <row r="1316" spans="1:65" s="2" customFormat="1" ht="16.5" customHeight="1">
      <c r="A1316" s="37"/>
      <c r="B1316" s="38"/>
      <c r="C1316" s="181" t="s">
        <v>1704</v>
      </c>
      <c r="D1316" s="181" t="s">
        <v>193</v>
      </c>
      <c r="E1316" s="182" t="s">
        <v>1705</v>
      </c>
      <c r="F1316" s="183" t="s">
        <v>1706</v>
      </c>
      <c r="G1316" s="184" t="s">
        <v>196</v>
      </c>
      <c r="H1316" s="185">
        <v>18</v>
      </c>
      <c r="I1316" s="186"/>
      <c r="J1316" s="187">
        <f>ROUND(I1316*H1316,2)</f>
        <v>0</v>
      </c>
      <c r="K1316" s="183" t="s">
        <v>203</v>
      </c>
      <c r="L1316" s="42"/>
      <c r="M1316" s="188" t="s">
        <v>19</v>
      </c>
      <c r="N1316" s="189" t="s">
        <v>44</v>
      </c>
      <c r="O1316" s="67"/>
      <c r="P1316" s="190">
        <f>O1316*H1316</f>
        <v>0</v>
      </c>
      <c r="Q1316" s="190">
        <v>0</v>
      </c>
      <c r="R1316" s="190">
        <f>Q1316*H1316</f>
        <v>0</v>
      </c>
      <c r="S1316" s="190">
        <v>0</v>
      </c>
      <c r="T1316" s="191">
        <f>S1316*H1316</f>
        <v>0</v>
      </c>
      <c r="U1316" s="37"/>
      <c r="V1316" s="37"/>
      <c r="W1316" s="37"/>
      <c r="X1316" s="37"/>
      <c r="Y1316" s="37"/>
      <c r="Z1316" s="37"/>
      <c r="AA1316" s="37"/>
      <c r="AB1316" s="37"/>
      <c r="AC1316" s="37"/>
      <c r="AD1316" s="37"/>
      <c r="AE1316" s="37"/>
      <c r="AR1316" s="192" t="s">
        <v>292</v>
      </c>
      <c r="AT1316" s="192" t="s">
        <v>193</v>
      </c>
      <c r="AU1316" s="192" t="s">
        <v>82</v>
      </c>
      <c r="AY1316" s="20" t="s">
        <v>191</v>
      </c>
      <c r="BE1316" s="193">
        <f>IF(N1316="základní",J1316,0)</f>
        <v>0</v>
      </c>
      <c r="BF1316" s="193">
        <f>IF(N1316="snížená",J1316,0)</f>
        <v>0</v>
      </c>
      <c r="BG1316" s="193">
        <f>IF(N1316="zákl. přenesená",J1316,0)</f>
        <v>0</v>
      </c>
      <c r="BH1316" s="193">
        <f>IF(N1316="sníž. přenesená",J1316,0)</f>
        <v>0</v>
      </c>
      <c r="BI1316" s="193">
        <f>IF(N1316="nulová",J1316,0)</f>
        <v>0</v>
      </c>
      <c r="BJ1316" s="20" t="s">
        <v>80</v>
      </c>
      <c r="BK1316" s="193">
        <f>ROUND(I1316*H1316,2)</f>
        <v>0</v>
      </c>
      <c r="BL1316" s="20" t="s">
        <v>292</v>
      </c>
      <c r="BM1316" s="192" t="s">
        <v>1707</v>
      </c>
    </row>
    <row r="1317" spans="1:65" s="2" customFormat="1" ht="11.25">
      <c r="A1317" s="37"/>
      <c r="B1317" s="38"/>
      <c r="C1317" s="39"/>
      <c r="D1317" s="194" t="s">
        <v>199</v>
      </c>
      <c r="E1317" s="39"/>
      <c r="F1317" s="195" t="s">
        <v>1708</v>
      </c>
      <c r="G1317" s="39"/>
      <c r="H1317" s="39"/>
      <c r="I1317" s="196"/>
      <c r="J1317" s="39"/>
      <c r="K1317" s="39"/>
      <c r="L1317" s="42"/>
      <c r="M1317" s="197"/>
      <c r="N1317" s="198"/>
      <c r="O1317" s="67"/>
      <c r="P1317" s="67"/>
      <c r="Q1317" s="67"/>
      <c r="R1317" s="67"/>
      <c r="S1317" s="67"/>
      <c r="T1317" s="68"/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T1317" s="20" t="s">
        <v>199</v>
      </c>
      <c r="AU1317" s="20" t="s">
        <v>82</v>
      </c>
    </row>
    <row r="1318" spans="1:65" s="2" customFormat="1" ht="11.25">
      <c r="A1318" s="37"/>
      <c r="B1318" s="38"/>
      <c r="C1318" s="39"/>
      <c r="D1318" s="199" t="s">
        <v>206</v>
      </c>
      <c r="E1318" s="39"/>
      <c r="F1318" s="200" t="s">
        <v>1709</v>
      </c>
      <c r="G1318" s="39"/>
      <c r="H1318" s="39"/>
      <c r="I1318" s="196"/>
      <c r="J1318" s="39"/>
      <c r="K1318" s="39"/>
      <c r="L1318" s="42"/>
      <c r="M1318" s="197"/>
      <c r="N1318" s="198"/>
      <c r="O1318" s="67"/>
      <c r="P1318" s="67"/>
      <c r="Q1318" s="67"/>
      <c r="R1318" s="67"/>
      <c r="S1318" s="67"/>
      <c r="T1318" s="68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T1318" s="20" t="s">
        <v>206</v>
      </c>
      <c r="AU1318" s="20" t="s">
        <v>82</v>
      </c>
    </row>
    <row r="1319" spans="1:65" s="2" customFormat="1" ht="16.5" customHeight="1">
      <c r="A1319" s="37"/>
      <c r="B1319" s="38"/>
      <c r="C1319" s="223" t="s">
        <v>1710</v>
      </c>
      <c r="D1319" s="223" t="s">
        <v>273</v>
      </c>
      <c r="E1319" s="224" t="s">
        <v>1711</v>
      </c>
      <c r="F1319" s="225" t="s">
        <v>1712</v>
      </c>
      <c r="G1319" s="226" t="s">
        <v>196</v>
      </c>
      <c r="H1319" s="227">
        <v>18</v>
      </c>
      <c r="I1319" s="228"/>
      <c r="J1319" s="229">
        <f>ROUND(I1319*H1319,2)</f>
        <v>0</v>
      </c>
      <c r="K1319" s="225" t="s">
        <v>19</v>
      </c>
      <c r="L1319" s="230"/>
      <c r="M1319" s="231" t="s">
        <v>19</v>
      </c>
      <c r="N1319" s="232" t="s">
        <v>44</v>
      </c>
      <c r="O1319" s="67"/>
      <c r="P1319" s="190">
        <f>O1319*H1319</f>
        <v>0</v>
      </c>
      <c r="Q1319" s="190">
        <v>5.0000000000000001E-4</v>
      </c>
      <c r="R1319" s="190">
        <f>Q1319*H1319</f>
        <v>9.0000000000000011E-3</v>
      </c>
      <c r="S1319" s="190">
        <v>0</v>
      </c>
      <c r="T1319" s="191">
        <f>S1319*H1319</f>
        <v>0</v>
      </c>
      <c r="U1319" s="37"/>
      <c r="V1319" s="37"/>
      <c r="W1319" s="37"/>
      <c r="X1319" s="37"/>
      <c r="Y1319" s="37"/>
      <c r="Z1319" s="37"/>
      <c r="AA1319" s="37"/>
      <c r="AB1319" s="37"/>
      <c r="AC1319" s="37"/>
      <c r="AD1319" s="37"/>
      <c r="AE1319" s="37"/>
      <c r="AR1319" s="192" t="s">
        <v>405</v>
      </c>
      <c r="AT1319" s="192" t="s">
        <v>273</v>
      </c>
      <c r="AU1319" s="192" t="s">
        <v>82</v>
      </c>
      <c r="AY1319" s="20" t="s">
        <v>191</v>
      </c>
      <c r="BE1319" s="193">
        <f>IF(N1319="základní",J1319,0)</f>
        <v>0</v>
      </c>
      <c r="BF1319" s="193">
        <f>IF(N1319="snížená",J1319,0)</f>
        <v>0</v>
      </c>
      <c r="BG1319" s="193">
        <f>IF(N1319="zákl. přenesená",J1319,0)</f>
        <v>0</v>
      </c>
      <c r="BH1319" s="193">
        <f>IF(N1319="sníž. přenesená",J1319,0)</f>
        <v>0</v>
      </c>
      <c r="BI1319" s="193">
        <f>IF(N1319="nulová",J1319,0)</f>
        <v>0</v>
      </c>
      <c r="BJ1319" s="20" t="s">
        <v>80</v>
      </c>
      <c r="BK1319" s="193">
        <f>ROUND(I1319*H1319,2)</f>
        <v>0</v>
      </c>
      <c r="BL1319" s="20" t="s">
        <v>292</v>
      </c>
      <c r="BM1319" s="192" t="s">
        <v>1713</v>
      </c>
    </row>
    <row r="1320" spans="1:65" s="2" customFormat="1" ht="11.25">
      <c r="A1320" s="37"/>
      <c r="B1320" s="38"/>
      <c r="C1320" s="39"/>
      <c r="D1320" s="194" t="s">
        <v>199</v>
      </c>
      <c r="E1320" s="39"/>
      <c r="F1320" s="195" t="s">
        <v>1712</v>
      </c>
      <c r="G1320" s="39"/>
      <c r="H1320" s="39"/>
      <c r="I1320" s="196"/>
      <c r="J1320" s="39"/>
      <c r="K1320" s="39"/>
      <c r="L1320" s="42"/>
      <c r="M1320" s="197"/>
      <c r="N1320" s="198"/>
      <c r="O1320" s="67"/>
      <c r="P1320" s="67"/>
      <c r="Q1320" s="67"/>
      <c r="R1320" s="67"/>
      <c r="S1320" s="67"/>
      <c r="T1320" s="68"/>
      <c r="U1320" s="37"/>
      <c r="V1320" s="37"/>
      <c r="W1320" s="37"/>
      <c r="X1320" s="37"/>
      <c r="Y1320" s="37"/>
      <c r="Z1320" s="37"/>
      <c r="AA1320" s="37"/>
      <c r="AB1320" s="37"/>
      <c r="AC1320" s="37"/>
      <c r="AD1320" s="37"/>
      <c r="AE1320" s="37"/>
      <c r="AT1320" s="20" t="s">
        <v>199</v>
      </c>
      <c r="AU1320" s="20" t="s">
        <v>82</v>
      </c>
    </row>
    <row r="1321" spans="1:65" s="2" customFormat="1" ht="16.5" customHeight="1">
      <c r="A1321" s="37"/>
      <c r="B1321" s="38"/>
      <c r="C1321" s="181" t="s">
        <v>1714</v>
      </c>
      <c r="D1321" s="181" t="s">
        <v>193</v>
      </c>
      <c r="E1321" s="182" t="s">
        <v>1715</v>
      </c>
      <c r="F1321" s="183" t="s">
        <v>1716</v>
      </c>
      <c r="G1321" s="184" t="s">
        <v>196</v>
      </c>
      <c r="H1321" s="185">
        <v>10</v>
      </c>
      <c r="I1321" s="186"/>
      <c r="J1321" s="187">
        <f>ROUND(I1321*H1321,2)</f>
        <v>0</v>
      </c>
      <c r="K1321" s="183" t="s">
        <v>203</v>
      </c>
      <c r="L1321" s="42"/>
      <c r="M1321" s="188" t="s">
        <v>19</v>
      </c>
      <c r="N1321" s="189" t="s">
        <v>44</v>
      </c>
      <c r="O1321" s="67"/>
      <c r="P1321" s="190">
        <f>O1321*H1321</f>
        <v>0</v>
      </c>
      <c r="Q1321" s="190">
        <v>0</v>
      </c>
      <c r="R1321" s="190">
        <f>Q1321*H1321</f>
        <v>0</v>
      </c>
      <c r="S1321" s="190">
        <v>0</v>
      </c>
      <c r="T1321" s="191">
        <f>S1321*H1321</f>
        <v>0</v>
      </c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R1321" s="192" t="s">
        <v>292</v>
      </c>
      <c r="AT1321" s="192" t="s">
        <v>193</v>
      </c>
      <c r="AU1321" s="192" t="s">
        <v>82</v>
      </c>
      <c r="AY1321" s="20" t="s">
        <v>191</v>
      </c>
      <c r="BE1321" s="193">
        <f>IF(N1321="základní",J1321,0)</f>
        <v>0</v>
      </c>
      <c r="BF1321" s="193">
        <f>IF(N1321="snížená",J1321,0)</f>
        <v>0</v>
      </c>
      <c r="BG1321" s="193">
        <f>IF(N1321="zákl. přenesená",J1321,0)</f>
        <v>0</v>
      </c>
      <c r="BH1321" s="193">
        <f>IF(N1321="sníž. přenesená",J1321,0)</f>
        <v>0</v>
      </c>
      <c r="BI1321" s="193">
        <f>IF(N1321="nulová",J1321,0)</f>
        <v>0</v>
      </c>
      <c r="BJ1321" s="20" t="s">
        <v>80</v>
      </c>
      <c r="BK1321" s="193">
        <f>ROUND(I1321*H1321,2)</f>
        <v>0</v>
      </c>
      <c r="BL1321" s="20" t="s">
        <v>292</v>
      </c>
      <c r="BM1321" s="192" t="s">
        <v>1717</v>
      </c>
    </row>
    <row r="1322" spans="1:65" s="2" customFormat="1" ht="11.25">
      <c r="A1322" s="37"/>
      <c r="B1322" s="38"/>
      <c r="C1322" s="39"/>
      <c r="D1322" s="194" t="s">
        <v>199</v>
      </c>
      <c r="E1322" s="39"/>
      <c r="F1322" s="195" t="s">
        <v>1718</v>
      </c>
      <c r="G1322" s="39"/>
      <c r="H1322" s="39"/>
      <c r="I1322" s="196"/>
      <c r="J1322" s="39"/>
      <c r="K1322" s="39"/>
      <c r="L1322" s="42"/>
      <c r="M1322" s="197"/>
      <c r="N1322" s="198"/>
      <c r="O1322" s="67"/>
      <c r="P1322" s="67"/>
      <c r="Q1322" s="67"/>
      <c r="R1322" s="67"/>
      <c r="S1322" s="67"/>
      <c r="T1322" s="68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T1322" s="20" t="s">
        <v>199</v>
      </c>
      <c r="AU1322" s="20" t="s">
        <v>82</v>
      </c>
    </row>
    <row r="1323" spans="1:65" s="2" customFormat="1" ht="11.25">
      <c r="A1323" s="37"/>
      <c r="B1323" s="38"/>
      <c r="C1323" s="39"/>
      <c r="D1323" s="199" t="s">
        <v>206</v>
      </c>
      <c r="E1323" s="39"/>
      <c r="F1323" s="200" t="s">
        <v>1719</v>
      </c>
      <c r="G1323" s="39"/>
      <c r="H1323" s="39"/>
      <c r="I1323" s="196"/>
      <c r="J1323" s="39"/>
      <c r="K1323" s="39"/>
      <c r="L1323" s="42"/>
      <c r="M1323" s="197"/>
      <c r="N1323" s="198"/>
      <c r="O1323" s="67"/>
      <c r="P1323" s="67"/>
      <c r="Q1323" s="67"/>
      <c r="R1323" s="67"/>
      <c r="S1323" s="67"/>
      <c r="T1323" s="68"/>
      <c r="U1323" s="37"/>
      <c r="V1323" s="37"/>
      <c r="W1323" s="37"/>
      <c r="X1323" s="37"/>
      <c r="Y1323" s="37"/>
      <c r="Z1323" s="37"/>
      <c r="AA1323" s="37"/>
      <c r="AB1323" s="37"/>
      <c r="AC1323" s="37"/>
      <c r="AD1323" s="37"/>
      <c r="AE1323" s="37"/>
      <c r="AT1323" s="20" t="s">
        <v>206</v>
      </c>
      <c r="AU1323" s="20" t="s">
        <v>82</v>
      </c>
    </row>
    <row r="1324" spans="1:65" s="2" customFormat="1" ht="16.5" customHeight="1">
      <c r="A1324" s="37"/>
      <c r="B1324" s="38"/>
      <c r="C1324" s="223" t="s">
        <v>1720</v>
      </c>
      <c r="D1324" s="223" t="s">
        <v>273</v>
      </c>
      <c r="E1324" s="224" t="s">
        <v>1721</v>
      </c>
      <c r="F1324" s="225" t="s">
        <v>1722</v>
      </c>
      <c r="G1324" s="226" t="s">
        <v>196</v>
      </c>
      <c r="H1324" s="227">
        <v>10</v>
      </c>
      <c r="I1324" s="228"/>
      <c r="J1324" s="229">
        <f>ROUND(I1324*H1324,2)</f>
        <v>0</v>
      </c>
      <c r="K1324" s="225" t="s">
        <v>19</v>
      </c>
      <c r="L1324" s="230"/>
      <c r="M1324" s="231" t="s">
        <v>19</v>
      </c>
      <c r="N1324" s="232" t="s">
        <v>44</v>
      </c>
      <c r="O1324" s="67"/>
      <c r="P1324" s="190">
        <f>O1324*H1324</f>
        <v>0</v>
      </c>
      <c r="Q1324" s="190">
        <v>5.0000000000000001E-4</v>
      </c>
      <c r="R1324" s="190">
        <f>Q1324*H1324</f>
        <v>5.0000000000000001E-3</v>
      </c>
      <c r="S1324" s="190">
        <v>0</v>
      </c>
      <c r="T1324" s="191">
        <f>S1324*H1324</f>
        <v>0</v>
      </c>
      <c r="U1324" s="37"/>
      <c r="V1324" s="37"/>
      <c r="W1324" s="37"/>
      <c r="X1324" s="37"/>
      <c r="Y1324" s="37"/>
      <c r="Z1324" s="37"/>
      <c r="AA1324" s="37"/>
      <c r="AB1324" s="37"/>
      <c r="AC1324" s="37"/>
      <c r="AD1324" s="37"/>
      <c r="AE1324" s="37"/>
      <c r="AR1324" s="192" t="s">
        <v>405</v>
      </c>
      <c r="AT1324" s="192" t="s">
        <v>273</v>
      </c>
      <c r="AU1324" s="192" t="s">
        <v>82</v>
      </c>
      <c r="AY1324" s="20" t="s">
        <v>191</v>
      </c>
      <c r="BE1324" s="193">
        <f>IF(N1324="základní",J1324,0)</f>
        <v>0</v>
      </c>
      <c r="BF1324" s="193">
        <f>IF(N1324="snížená",J1324,0)</f>
        <v>0</v>
      </c>
      <c r="BG1324" s="193">
        <f>IF(N1324="zákl. přenesená",J1324,0)</f>
        <v>0</v>
      </c>
      <c r="BH1324" s="193">
        <f>IF(N1324="sníž. přenesená",J1324,0)</f>
        <v>0</v>
      </c>
      <c r="BI1324" s="193">
        <f>IF(N1324="nulová",J1324,0)</f>
        <v>0</v>
      </c>
      <c r="BJ1324" s="20" t="s">
        <v>80</v>
      </c>
      <c r="BK1324" s="193">
        <f>ROUND(I1324*H1324,2)</f>
        <v>0</v>
      </c>
      <c r="BL1324" s="20" t="s">
        <v>292</v>
      </c>
      <c r="BM1324" s="192" t="s">
        <v>1723</v>
      </c>
    </row>
    <row r="1325" spans="1:65" s="2" customFormat="1" ht="11.25">
      <c r="A1325" s="37"/>
      <c r="B1325" s="38"/>
      <c r="C1325" s="39"/>
      <c r="D1325" s="194" t="s">
        <v>199</v>
      </c>
      <c r="E1325" s="39"/>
      <c r="F1325" s="195" t="s">
        <v>1722</v>
      </c>
      <c r="G1325" s="39"/>
      <c r="H1325" s="39"/>
      <c r="I1325" s="196"/>
      <c r="J1325" s="39"/>
      <c r="K1325" s="39"/>
      <c r="L1325" s="42"/>
      <c r="M1325" s="197"/>
      <c r="N1325" s="198"/>
      <c r="O1325" s="67"/>
      <c r="P1325" s="67"/>
      <c r="Q1325" s="67"/>
      <c r="R1325" s="67"/>
      <c r="S1325" s="67"/>
      <c r="T1325" s="68"/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T1325" s="20" t="s">
        <v>199</v>
      </c>
      <c r="AU1325" s="20" t="s">
        <v>82</v>
      </c>
    </row>
    <row r="1326" spans="1:65" s="2" customFormat="1" ht="16.5" customHeight="1">
      <c r="A1326" s="37"/>
      <c r="B1326" s="38"/>
      <c r="C1326" s="181" t="s">
        <v>1724</v>
      </c>
      <c r="D1326" s="181" t="s">
        <v>193</v>
      </c>
      <c r="E1326" s="182" t="s">
        <v>1725</v>
      </c>
      <c r="F1326" s="183" t="s">
        <v>1726</v>
      </c>
      <c r="G1326" s="184" t="s">
        <v>196</v>
      </c>
      <c r="H1326" s="185">
        <v>5</v>
      </c>
      <c r="I1326" s="186"/>
      <c r="J1326" s="187">
        <f>ROUND(I1326*H1326,2)</f>
        <v>0</v>
      </c>
      <c r="K1326" s="183" t="s">
        <v>203</v>
      </c>
      <c r="L1326" s="42"/>
      <c r="M1326" s="188" t="s">
        <v>19</v>
      </c>
      <c r="N1326" s="189" t="s">
        <v>44</v>
      </c>
      <c r="O1326" s="67"/>
      <c r="P1326" s="190">
        <f>O1326*H1326</f>
        <v>0</v>
      </c>
      <c r="Q1326" s="190">
        <v>0</v>
      </c>
      <c r="R1326" s="190">
        <f>Q1326*H1326</f>
        <v>0</v>
      </c>
      <c r="S1326" s="190">
        <v>0</v>
      </c>
      <c r="T1326" s="191">
        <f>S1326*H1326</f>
        <v>0</v>
      </c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R1326" s="192" t="s">
        <v>292</v>
      </c>
      <c r="AT1326" s="192" t="s">
        <v>193</v>
      </c>
      <c r="AU1326" s="192" t="s">
        <v>82</v>
      </c>
      <c r="AY1326" s="20" t="s">
        <v>191</v>
      </c>
      <c r="BE1326" s="193">
        <f>IF(N1326="základní",J1326,0)</f>
        <v>0</v>
      </c>
      <c r="BF1326" s="193">
        <f>IF(N1326="snížená",J1326,0)</f>
        <v>0</v>
      </c>
      <c r="BG1326" s="193">
        <f>IF(N1326="zákl. přenesená",J1326,0)</f>
        <v>0</v>
      </c>
      <c r="BH1326" s="193">
        <f>IF(N1326="sníž. přenesená",J1326,0)</f>
        <v>0</v>
      </c>
      <c r="BI1326" s="193">
        <f>IF(N1326="nulová",J1326,0)</f>
        <v>0</v>
      </c>
      <c r="BJ1326" s="20" t="s">
        <v>80</v>
      </c>
      <c r="BK1326" s="193">
        <f>ROUND(I1326*H1326,2)</f>
        <v>0</v>
      </c>
      <c r="BL1326" s="20" t="s">
        <v>292</v>
      </c>
      <c r="BM1326" s="192" t="s">
        <v>1727</v>
      </c>
    </row>
    <row r="1327" spans="1:65" s="2" customFormat="1" ht="11.25">
      <c r="A1327" s="37"/>
      <c r="B1327" s="38"/>
      <c r="C1327" s="39"/>
      <c r="D1327" s="194" t="s">
        <v>199</v>
      </c>
      <c r="E1327" s="39"/>
      <c r="F1327" s="195" t="s">
        <v>1728</v>
      </c>
      <c r="G1327" s="39"/>
      <c r="H1327" s="39"/>
      <c r="I1327" s="196"/>
      <c r="J1327" s="39"/>
      <c r="K1327" s="39"/>
      <c r="L1327" s="42"/>
      <c r="M1327" s="197"/>
      <c r="N1327" s="198"/>
      <c r="O1327" s="67"/>
      <c r="P1327" s="67"/>
      <c r="Q1327" s="67"/>
      <c r="R1327" s="67"/>
      <c r="S1327" s="67"/>
      <c r="T1327" s="68"/>
      <c r="U1327" s="37"/>
      <c r="V1327" s="37"/>
      <c r="W1327" s="37"/>
      <c r="X1327" s="37"/>
      <c r="Y1327" s="37"/>
      <c r="Z1327" s="37"/>
      <c r="AA1327" s="37"/>
      <c r="AB1327" s="37"/>
      <c r="AC1327" s="37"/>
      <c r="AD1327" s="37"/>
      <c r="AE1327" s="37"/>
      <c r="AT1327" s="20" t="s">
        <v>199</v>
      </c>
      <c r="AU1327" s="20" t="s">
        <v>82</v>
      </c>
    </row>
    <row r="1328" spans="1:65" s="2" customFormat="1" ht="11.25">
      <c r="A1328" s="37"/>
      <c r="B1328" s="38"/>
      <c r="C1328" s="39"/>
      <c r="D1328" s="199" t="s">
        <v>206</v>
      </c>
      <c r="E1328" s="39"/>
      <c r="F1328" s="200" t="s">
        <v>1729</v>
      </c>
      <c r="G1328" s="39"/>
      <c r="H1328" s="39"/>
      <c r="I1328" s="196"/>
      <c r="J1328" s="39"/>
      <c r="K1328" s="39"/>
      <c r="L1328" s="42"/>
      <c r="M1328" s="197"/>
      <c r="N1328" s="198"/>
      <c r="O1328" s="67"/>
      <c r="P1328" s="67"/>
      <c r="Q1328" s="67"/>
      <c r="R1328" s="67"/>
      <c r="S1328" s="67"/>
      <c r="T1328" s="68"/>
      <c r="U1328" s="37"/>
      <c r="V1328" s="37"/>
      <c r="W1328" s="37"/>
      <c r="X1328" s="37"/>
      <c r="Y1328" s="37"/>
      <c r="Z1328" s="37"/>
      <c r="AA1328" s="37"/>
      <c r="AB1328" s="37"/>
      <c r="AC1328" s="37"/>
      <c r="AD1328" s="37"/>
      <c r="AE1328" s="37"/>
      <c r="AT1328" s="20" t="s">
        <v>206</v>
      </c>
      <c r="AU1328" s="20" t="s">
        <v>82</v>
      </c>
    </row>
    <row r="1329" spans="1:65" s="2" customFormat="1" ht="16.5" customHeight="1">
      <c r="A1329" s="37"/>
      <c r="B1329" s="38"/>
      <c r="C1329" s="223" t="s">
        <v>1730</v>
      </c>
      <c r="D1329" s="223" t="s">
        <v>273</v>
      </c>
      <c r="E1329" s="224" t="s">
        <v>1731</v>
      </c>
      <c r="F1329" s="225" t="s">
        <v>1732</v>
      </c>
      <c r="G1329" s="226" t="s">
        <v>196</v>
      </c>
      <c r="H1329" s="227">
        <v>5</v>
      </c>
      <c r="I1329" s="228"/>
      <c r="J1329" s="229">
        <f>ROUND(I1329*H1329,2)</f>
        <v>0</v>
      </c>
      <c r="K1329" s="225" t="s">
        <v>19</v>
      </c>
      <c r="L1329" s="230"/>
      <c r="M1329" s="231" t="s">
        <v>19</v>
      </c>
      <c r="N1329" s="232" t="s">
        <v>44</v>
      </c>
      <c r="O1329" s="67"/>
      <c r="P1329" s="190">
        <f>O1329*H1329</f>
        <v>0</v>
      </c>
      <c r="Q1329" s="190">
        <v>5.0000000000000001E-4</v>
      </c>
      <c r="R1329" s="190">
        <f>Q1329*H1329</f>
        <v>2.5000000000000001E-3</v>
      </c>
      <c r="S1329" s="190">
        <v>0</v>
      </c>
      <c r="T1329" s="191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2" t="s">
        <v>405</v>
      </c>
      <c r="AT1329" s="192" t="s">
        <v>273</v>
      </c>
      <c r="AU1329" s="192" t="s">
        <v>82</v>
      </c>
      <c r="AY1329" s="20" t="s">
        <v>191</v>
      </c>
      <c r="BE1329" s="193">
        <f>IF(N1329="základní",J1329,0)</f>
        <v>0</v>
      </c>
      <c r="BF1329" s="193">
        <f>IF(N1329="snížená",J1329,0)</f>
        <v>0</v>
      </c>
      <c r="BG1329" s="193">
        <f>IF(N1329="zákl. přenesená",J1329,0)</f>
        <v>0</v>
      </c>
      <c r="BH1329" s="193">
        <f>IF(N1329="sníž. přenesená",J1329,0)</f>
        <v>0</v>
      </c>
      <c r="BI1329" s="193">
        <f>IF(N1329="nulová",J1329,0)</f>
        <v>0</v>
      </c>
      <c r="BJ1329" s="20" t="s">
        <v>80</v>
      </c>
      <c r="BK1329" s="193">
        <f>ROUND(I1329*H1329,2)</f>
        <v>0</v>
      </c>
      <c r="BL1329" s="20" t="s">
        <v>292</v>
      </c>
      <c r="BM1329" s="192" t="s">
        <v>1733</v>
      </c>
    </row>
    <row r="1330" spans="1:65" s="2" customFormat="1" ht="11.25">
      <c r="A1330" s="37"/>
      <c r="B1330" s="38"/>
      <c r="C1330" s="39"/>
      <c r="D1330" s="194" t="s">
        <v>199</v>
      </c>
      <c r="E1330" s="39"/>
      <c r="F1330" s="195" t="s">
        <v>1732</v>
      </c>
      <c r="G1330" s="39"/>
      <c r="H1330" s="39"/>
      <c r="I1330" s="196"/>
      <c r="J1330" s="39"/>
      <c r="K1330" s="39"/>
      <c r="L1330" s="42"/>
      <c r="M1330" s="197"/>
      <c r="N1330" s="198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199</v>
      </c>
      <c r="AU1330" s="20" t="s">
        <v>82</v>
      </c>
    </row>
    <row r="1331" spans="1:65" s="2" customFormat="1" ht="16.5" customHeight="1">
      <c r="A1331" s="37"/>
      <c r="B1331" s="38"/>
      <c r="C1331" s="181" t="s">
        <v>1734</v>
      </c>
      <c r="D1331" s="181" t="s">
        <v>193</v>
      </c>
      <c r="E1331" s="182" t="s">
        <v>1735</v>
      </c>
      <c r="F1331" s="183" t="s">
        <v>1736</v>
      </c>
      <c r="G1331" s="184" t="s">
        <v>196</v>
      </c>
      <c r="H1331" s="185">
        <v>10</v>
      </c>
      <c r="I1331" s="186"/>
      <c r="J1331" s="187">
        <f>ROUND(I1331*H1331,2)</f>
        <v>0</v>
      </c>
      <c r="K1331" s="183" t="s">
        <v>203</v>
      </c>
      <c r="L1331" s="42"/>
      <c r="M1331" s="188" t="s">
        <v>19</v>
      </c>
      <c r="N1331" s="189" t="s">
        <v>44</v>
      </c>
      <c r="O1331" s="67"/>
      <c r="P1331" s="190">
        <f>O1331*H1331</f>
        <v>0</v>
      </c>
      <c r="Q1331" s="190">
        <v>0</v>
      </c>
      <c r="R1331" s="190">
        <f>Q1331*H1331</f>
        <v>0</v>
      </c>
      <c r="S1331" s="190">
        <v>0</v>
      </c>
      <c r="T1331" s="191">
        <f>S1331*H1331</f>
        <v>0</v>
      </c>
      <c r="U1331" s="37"/>
      <c r="V1331" s="37"/>
      <c r="W1331" s="37"/>
      <c r="X1331" s="37"/>
      <c r="Y1331" s="37"/>
      <c r="Z1331" s="37"/>
      <c r="AA1331" s="37"/>
      <c r="AB1331" s="37"/>
      <c r="AC1331" s="37"/>
      <c r="AD1331" s="37"/>
      <c r="AE1331" s="37"/>
      <c r="AR1331" s="192" t="s">
        <v>292</v>
      </c>
      <c r="AT1331" s="192" t="s">
        <v>193</v>
      </c>
      <c r="AU1331" s="192" t="s">
        <v>82</v>
      </c>
      <c r="AY1331" s="20" t="s">
        <v>191</v>
      </c>
      <c r="BE1331" s="193">
        <f>IF(N1331="základní",J1331,0)</f>
        <v>0</v>
      </c>
      <c r="BF1331" s="193">
        <f>IF(N1331="snížená",J1331,0)</f>
        <v>0</v>
      </c>
      <c r="BG1331" s="193">
        <f>IF(N1331="zákl. přenesená",J1331,0)</f>
        <v>0</v>
      </c>
      <c r="BH1331" s="193">
        <f>IF(N1331="sníž. přenesená",J1331,0)</f>
        <v>0</v>
      </c>
      <c r="BI1331" s="193">
        <f>IF(N1331="nulová",J1331,0)</f>
        <v>0</v>
      </c>
      <c r="BJ1331" s="20" t="s">
        <v>80</v>
      </c>
      <c r="BK1331" s="193">
        <f>ROUND(I1331*H1331,2)</f>
        <v>0</v>
      </c>
      <c r="BL1331" s="20" t="s">
        <v>292</v>
      </c>
      <c r="BM1331" s="192" t="s">
        <v>1737</v>
      </c>
    </row>
    <row r="1332" spans="1:65" s="2" customFormat="1" ht="11.25">
      <c r="A1332" s="37"/>
      <c r="B1332" s="38"/>
      <c r="C1332" s="39"/>
      <c r="D1332" s="194" t="s">
        <v>199</v>
      </c>
      <c r="E1332" s="39"/>
      <c r="F1332" s="195" t="s">
        <v>1738</v>
      </c>
      <c r="G1332" s="39"/>
      <c r="H1332" s="39"/>
      <c r="I1332" s="196"/>
      <c r="J1332" s="39"/>
      <c r="K1332" s="39"/>
      <c r="L1332" s="42"/>
      <c r="M1332" s="197"/>
      <c r="N1332" s="198"/>
      <c r="O1332" s="67"/>
      <c r="P1332" s="67"/>
      <c r="Q1332" s="67"/>
      <c r="R1332" s="67"/>
      <c r="S1332" s="67"/>
      <c r="T1332" s="68"/>
      <c r="U1332" s="37"/>
      <c r="V1332" s="37"/>
      <c r="W1332" s="37"/>
      <c r="X1332" s="37"/>
      <c r="Y1332" s="37"/>
      <c r="Z1332" s="37"/>
      <c r="AA1332" s="37"/>
      <c r="AB1332" s="37"/>
      <c r="AC1332" s="37"/>
      <c r="AD1332" s="37"/>
      <c r="AE1332" s="37"/>
      <c r="AT1332" s="20" t="s">
        <v>199</v>
      </c>
      <c r="AU1332" s="20" t="s">
        <v>82</v>
      </c>
    </row>
    <row r="1333" spans="1:65" s="2" customFormat="1" ht="11.25">
      <c r="A1333" s="37"/>
      <c r="B1333" s="38"/>
      <c r="C1333" s="39"/>
      <c r="D1333" s="199" t="s">
        <v>206</v>
      </c>
      <c r="E1333" s="39"/>
      <c r="F1333" s="200" t="s">
        <v>1739</v>
      </c>
      <c r="G1333" s="39"/>
      <c r="H1333" s="39"/>
      <c r="I1333" s="196"/>
      <c r="J1333" s="39"/>
      <c r="K1333" s="39"/>
      <c r="L1333" s="42"/>
      <c r="M1333" s="197"/>
      <c r="N1333" s="198"/>
      <c r="O1333" s="67"/>
      <c r="P1333" s="67"/>
      <c r="Q1333" s="67"/>
      <c r="R1333" s="67"/>
      <c r="S1333" s="67"/>
      <c r="T1333" s="68"/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T1333" s="20" t="s">
        <v>206</v>
      </c>
      <c r="AU1333" s="20" t="s">
        <v>82</v>
      </c>
    </row>
    <row r="1334" spans="1:65" s="2" customFormat="1" ht="24.2" customHeight="1">
      <c r="A1334" s="37"/>
      <c r="B1334" s="38"/>
      <c r="C1334" s="223" t="s">
        <v>1740</v>
      </c>
      <c r="D1334" s="223" t="s">
        <v>273</v>
      </c>
      <c r="E1334" s="224" t="s">
        <v>1741</v>
      </c>
      <c r="F1334" s="225" t="s">
        <v>1742</v>
      </c>
      <c r="G1334" s="226" t="s">
        <v>196</v>
      </c>
      <c r="H1334" s="227">
        <v>10</v>
      </c>
      <c r="I1334" s="228"/>
      <c r="J1334" s="229">
        <f>ROUND(I1334*H1334,2)</f>
        <v>0</v>
      </c>
      <c r="K1334" s="225" t="s">
        <v>19</v>
      </c>
      <c r="L1334" s="230"/>
      <c r="M1334" s="231" t="s">
        <v>19</v>
      </c>
      <c r="N1334" s="232" t="s">
        <v>44</v>
      </c>
      <c r="O1334" s="67"/>
      <c r="P1334" s="190">
        <f>O1334*H1334</f>
        <v>0</v>
      </c>
      <c r="Q1334" s="190">
        <v>1.2999999999999999E-3</v>
      </c>
      <c r="R1334" s="190">
        <f>Q1334*H1334</f>
        <v>1.2999999999999999E-2</v>
      </c>
      <c r="S1334" s="190">
        <v>0</v>
      </c>
      <c r="T1334" s="191">
        <f>S1334*H1334</f>
        <v>0</v>
      </c>
      <c r="U1334" s="37"/>
      <c r="V1334" s="37"/>
      <c r="W1334" s="37"/>
      <c r="X1334" s="37"/>
      <c r="Y1334" s="37"/>
      <c r="Z1334" s="37"/>
      <c r="AA1334" s="37"/>
      <c r="AB1334" s="37"/>
      <c r="AC1334" s="37"/>
      <c r="AD1334" s="37"/>
      <c r="AE1334" s="37"/>
      <c r="AR1334" s="192" t="s">
        <v>405</v>
      </c>
      <c r="AT1334" s="192" t="s">
        <v>273</v>
      </c>
      <c r="AU1334" s="192" t="s">
        <v>82</v>
      </c>
      <c r="AY1334" s="20" t="s">
        <v>191</v>
      </c>
      <c r="BE1334" s="193">
        <f>IF(N1334="základní",J1334,0)</f>
        <v>0</v>
      </c>
      <c r="BF1334" s="193">
        <f>IF(N1334="snížená",J1334,0)</f>
        <v>0</v>
      </c>
      <c r="BG1334" s="193">
        <f>IF(N1334="zákl. přenesená",J1334,0)</f>
        <v>0</v>
      </c>
      <c r="BH1334" s="193">
        <f>IF(N1334="sníž. přenesená",J1334,0)</f>
        <v>0</v>
      </c>
      <c r="BI1334" s="193">
        <f>IF(N1334="nulová",J1334,0)</f>
        <v>0</v>
      </c>
      <c r="BJ1334" s="20" t="s">
        <v>80</v>
      </c>
      <c r="BK1334" s="193">
        <f>ROUND(I1334*H1334,2)</f>
        <v>0</v>
      </c>
      <c r="BL1334" s="20" t="s">
        <v>292</v>
      </c>
      <c r="BM1334" s="192" t="s">
        <v>1743</v>
      </c>
    </row>
    <row r="1335" spans="1:65" s="2" customFormat="1" ht="19.5">
      <c r="A1335" s="37"/>
      <c r="B1335" s="38"/>
      <c r="C1335" s="39"/>
      <c r="D1335" s="194" t="s">
        <v>199</v>
      </c>
      <c r="E1335" s="39"/>
      <c r="F1335" s="195" t="s">
        <v>1742</v>
      </c>
      <c r="G1335" s="39"/>
      <c r="H1335" s="39"/>
      <c r="I1335" s="196"/>
      <c r="J1335" s="39"/>
      <c r="K1335" s="39"/>
      <c r="L1335" s="42"/>
      <c r="M1335" s="197"/>
      <c r="N1335" s="198"/>
      <c r="O1335" s="67"/>
      <c r="P1335" s="67"/>
      <c r="Q1335" s="67"/>
      <c r="R1335" s="67"/>
      <c r="S1335" s="67"/>
      <c r="T1335" s="68"/>
      <c r="U1335" s="37"/>
      <c r="V1335" s="37"/>
      <c r="W1335" s="37"/>
      <c r="X1335" s="37"/>
      <c r="Y1335" s="37"/>
      <c r="Z1335" s="37"/>
      <c r="AA1335" s="37"/>
      <c r="AB1335" s="37"/>
      <c r="AC1335" s="37"/>
      <c r="AD1335" s="37"/>
      <c r="AE1335" s="37"/>
      <c r="AT1335" s="20" t="s">
        <v>199</v>
      </c>
      <c r="AU1335" s="20" t="s">
        <v>82</v>
      </c>
    </row>
    <row r="1336" spans="1:65" s="2" customFormat="1" ht="16.5" customHeight="1">
      <c r="A1336" s="37"/>
      <c r="B1336" s="38"/>
      <c r="C1336" s="181" t="s">
        <v>1744</v>
      </c>
      <c r="D1336" s="181" t="s">
        <v>193</v>
      </c>
      <c r="E1336" s="182" t="s">
        <v>1745</v>
      </c>
      <c r="F1336" s="183" t="s">
        <v>1746</v>
      </c>
      <c r="G1336" s="184" t="s">
        <v>196</v>
      </c>
      <c r="H1336" s="185">
        <v>4</v>
      </c>
      <c r="I1336" s="186"/>
      <c r="J1336" s="187">
        <f>ROUND(I1336*H1336,2)</f>
        <v>0</v>
      </c>
      <c r="K1336" s="183" t="s">
        <v>203</v>
      </c>
      <c r="L1336" s="42"/>
      <c r="M1336" s="188" t="s">
        <v>19</v>
      </c>
      <c r="N1336" s="189" t="s">
        <v>44</v>
      </c>
      <c r="O1336" s="67"/>
      <c r="P1336" s="190">
        <f>O1336*H1336</f>
        <v>0</v>
      </c>
      <c r="Q1336" s="190">
        <v>0</v>
      </c>
      <c r="R1336" s="190">
        <f>Q1336*H1336</f>
        <v>0</v>
      </c>
      <c r="S1336" s="190">
        <v>0</v>
      </c>
      <c r="T1336" s="191">
        <f>S1336*H1336</f>
        <v>0</v>
      </c>
      <c r="U1336" s="37"/>
      <c r="V1336" s="37"/>
      <c r="W1336" s="37"/>
      <c r="X1336" s="37"/>
      <c r="Y1336" s="37"/>
      <c r="Z1336" s="37"/>
      <c r="AA1336" s="37"/>
      <c r="AB1336" s="37"/>
      <c r="AC1336" s="37"/>
      <c r="AD1336" s="37"/>
      <c r="AE1336" s="37"/>
      <c r="AR1336" s="192" t="s">
        <v>292</v>
      </c>
      <c r="AT1336" s="192" t="s">
        <v>193</v>
      </c>
      <c r="AU1336" s="192" t="s">
        <v>82</v>
      </c>
      <c r="AY1336" s="20" t="s">
        <v>191</v>
      </c>
      <c r="BE1336" s="193">
        <f>IF(N1336="základní",J1336,0)</f>
        <v>0</v>
      </c>
      <c r="BF1336" s="193">
        <f>IF(N1336="snížená",J1336,0)</f>
        <v>0</v>
      </c>
      <c r="BG1336" s="193">
        <f>IF(N1336="zákl. přenesená",J1336,0)</f>
        <v>0</v>
      </c>
      <c r="BH1336" s="193">
        <f>IF(N1336="sníž. přenesená",J1336,0)</f>
        <v>0</v>
      </c>
      <c r="BI1336" s="193">
        <f>IF(N1336="nulová",J1336,0)</f>
        <v>0</v>
      </c>
      <c r="BJ1336" s="20" t="s">
        <v>80</v>
      </c>
      <c r="BK1336" s="193">
        <f>ROUND(I1336*H1336,2)</f>
        <v>0</v>
      </c>
      <c r="BL1336" s="20" t="s">
        <v>292</v>
      </c>
      <c r="BM1336" s="192" t="s">
        <v>1747</v>
      </c>
    </row>
    <row r="1337" spans="1:65" s="2" customFormat="1" ht="11.25">
      <c r="A1337" s="37"/>
      <c r="B1337" s="38"/>
      <c r="C1337" s="39"/>
      <c r="D1337" s="194" t="s">
        <v>199</v>
      </c>
      <c r="E1337" s="39"/>
      <c r="F1337" s="195" t="s">
        <v>1748</v>
      </c>
      <c r="G1337" s="39"/>
      <c r="H1337" s="39"/>
      <c r="I1337" s="196"/>
      <c r="J1337" s="39"/>
      <c r="K1337" s="39"/>
      <c r="L1337" s="42"/>
      <c r="M1337" s="197"/>
      <c r="N1337" s="198"/>
      <c r="O1337" s="67"/>
      <c r="P1337" s="67"/>
      <c r="Q1337" s="67"/>
      <c r="R1337" s="67"/>
      <c r="S1337" s="67"/>
      <c r="T1337" s="68"/>
      <c r="U1337" s="37"/>
      <c r="V1337" s="37"/>
      <c r="W1337" s="37"/>
      <c r="X1337" s="37"/>
      <c r="Y1337" s="37"/>
      <c r="Z1337" s="37"/>
      <c r="AA1337" s="37"/>
      <c r="AB1337" s="37"/>
      <c r="AC1337" s="37"/>
      <c r="AD1337" s="37"/>
      <c r="AE1337" s="37"/>
      <c r="AT1337" s="20" t="s">
        <v>199</v>
      </c>
      <c r="AU1337" s="20" t="s">
        <v>82</v>
      </c>
    </row>
    <row r="1338" spans="1:65" s="2" customFormat="1" ht="11.25">
      <c r="A1338" s="37"/>
      <c r="B1338" s="38"/>
      <c r="C1338" s="39"/>
      <c r="D1338" s="199" t="s">
        <v>206</v>
      </c>
      <c r="E1338" s="39"/>
      <c r="F1338" s="200" t="s">
        <v>1749</v>
      </c>
      <c r="G1338" s="39"/>
      <c r="H1338" s="39"/>
      <c r="I1338" s="196"/>
      <c r="J1338" s="39"/>
      <c r="K1338" s="39"/>
      <c r="L1338" s="42"/>
      <c r="M1338" s="197"/>
      <c r="N1338" s="198"/>
      <c r="O1338" s="67"/>
      <c r="P1338" s="67"/>
      <c r="Q1338" s="67"/>
      <c r="R1338" s="67"/>
      <c r="S1338" s="67"/>
      <c r="T1338" s="68"/>
      <c r="U1338" s="37"/>
      <c r="V1338" s="37"/>
      <c r="W1338" s="37"/>
      <c r="X1338" s="37"/>
      <c r="Y1338" s="37"/>
      <c r="Z1338" s="37"/>
      <c r="AA1338" s="37"/>
      <c r="AB1338" s="37"/>
      <c r="AC1338" s="37"/>
      <c r="AD1338" s="37"/>
      <c r="AE1338" s="37"/>
      <c r="AT1338" s="20" t="s">
        <v>206</v>
      </c>
      <c r="AU1338" s="20" t="s">
        <v>82</v>
      </c>
    </row>
    <row r="1339" spans="1:65" s="2" customFormat="1" ht="16.5" customHeight="1">
      <c r="A1339" s="37"/>
      <c r="B1339" s="38"/>
      <c r="C1339" s="223" t="s">
        <v>1750</v>
      </c>
      <c r="D1339" s="223" t="s">
        <v>273</v>
      </c>
      <c r="E1339" s="224" t="s">
        <v>1751</v>
      </c>
      <c r="F1339" s="225" t="s">
        <v>1752</v>
      </c>
      <c r="G1339" s="226" t="s">
        <v>196</v>
      </c>
      <c r="H1339" s="227">
        <v>4</v>
      </c>
      <c r="I1339" s="228"/>
      <c r="J1339" s="229">
        <f>ROUND(I1339*H1339,2)</f>
        <v>0</v>
      </c>
      <c r="K1339" s="225" t="s">
        <v>19</v>
      </c>
      <c r="L1339" s="230"/>
      <c r="M1339" s="231" t="s">
        <v>19</v>
      </c>
      <c r="N1339" s="232" t="s">
        <v>44</v>
      </c>
      <c r="O1339" s="67"/>
      <c r="P1339" s="190">
        <f>O1339*H1339</f>
        <v>0</v>
      </c>
      <c r="Q1339" s="190">
        <v>1.5E-3</v>
      </c>
      <c r="R1339" s="190">
        <f>Q1339*H1339</f>
        <v>6.0000000000000001E-3</v>
      </c>
      <c r="S1339" s="190">
        <v>0</v>
      </c>
      <c r="T1339" s="191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2" t="s">
        <v>405</v>
      </c>
      <c r="AT1339" s="192" t="s">
        <v>273</v>
      </c>
      <c r="AU1339" s="192" t="s">
        <v>82</v>
      </c>
      <c r="AY1339" s="20" t="s">
        <v>191</v>
      </c>
      <c r="BE1339" s="193">
        <f>IF(N1339="základní",J1339,0)</f>
        <v>0</v>
      </c>
      <c r="BF1339" s="193">
        <f>IF(N1339="snížená",J1339,0)</f>
        <v>0</v>
      </c>
      <c r="BG1339" s="193">
        <f>IF(N1339="zákl. přenesená",J1339,0)</f>
        <v>0</v>
      </c>
      <c r="BH1339" s="193">
        <f>IF(N1339="sníž. přenesená",J1339,0)</f>
        <v>0</v>
      </c>
      <c r="BI1339" s="193">
        <f>IF(N1339="nulová",J1339,0)</f>
        <v>0</v>
      </c>
      <c r="BJ1339" s="20" t="s">
        <v>80</v>
      </c>
      <c r="BK1339" s="193">
        <f>ROUND(I1339*H1339,2)</f>
        <v>0</v>
      </c>
      <c r="BL1339" s="20" t="s">
        <v>292</v>
      </c>
      <c r="BM1339" s="192" t="s">
        <v>1753</v>
      </c>
    </row>
    <row r="1340" spans="1:65" s="2" customFormat="1" ht="11.25">
      <c r="A1340" s="37"/>
      <c r="B1340" s="38"/>
      <c r="C1340" s="39"/>
      <c r="D1340" s="194" t="s">
        <v>199</v>
      </c>
      <c r="E1340" s="39"/>
      <c r="F1340" s="195" t="s">
        <v>1752</v>
      </c>
      <c r="G1340" s="39"/>
      <c r="H1340" s="39"/>
      <c r="I1340" s="196"/>
      <c r="J1340" s="39"/>
      <c r="K1340" s="39"/>
      <c r="L1340" s="42"/>
      <c r="M1340" s="197"/>
      <c r="N1340" s="198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199</v>
      </c>
      <c r="AU1340" s="20" t="s">
        <v>82</v>
      </c>
    </row>
    <row r="1341" spans="1:65" s="2" customFormat="1" ht="16.5" customHeight="1">
      <c r="A1341" s="37"/>
      <c r="B1341" s="38"/>
      <c r="C1341" s="181" t="s">
        <v>1754</v>
      </c>
      <c r="D1341" s="181" t="s">
        <v>193</v>
      </c>
      <c r="E1341" s="182" t="s">
        <v>1755</v>
      </c>
      <c r="F1341" s="183" t="s">
        <v>1756</v>
      </c>
      <c r="G1341" s="184" t="s">
        <v>196</v>
      </c>
      <c r="H1341" s="185">
        <v>2</v>
      </c>
      <c r="I1341" s="186"/>
      <c r="J1341" s="187">
        <f>ROUND(I1341*H1341,2)</f>
        <v>0</v>
      </c>
      <c r="K1341" s="183" t="s">
        <v>203</v>
      </c>
      <c r="L1341" s="42"/>
      <c r="M1341" s="188" t="s">
        <v>19</v>
      </c>
      <c r="N1341" s="189" t="s">
        <v>44</v>
      </c>
      <c r="O1341" s="67"/>
      <c r="P1341" s="190">
        <f>O1341*H1341</f>
        <v>0</v>
      </c>
      <c r="Q1341" s="190">
        <v>0</v>
      </c>
      <c r="R1341" s="190">
        <f>Q1341*H1341</f>
        <v>0</v>
      </c>
      <c r="S1341" s="190">
        <v>0</v>
      </c>
      <c r="T1341" s="191">
        <f>S1341*H1341</f>
        <v>0</v>
      </c>
      <c r="U1341" s="37"/>
      <c r="V1341" s="37"/>
      <c r="W1341" s="37"/>
      <c r="X1341" s="37"/>
      <c r="Y1341" s="37"/>
      <c r="Z1341" s="37"/>
      <c r="AA1341" s="37"/>
      <c r="AB1341" s="37"/>
      <c r="AC1341" s="37"/>
      <c r="AD1341" s="37"/>
      <c r="AE1341" s="37"/>
      <c r="AR1341" s="192" t="s">
        <v>292</v>
      </c>
      <c r="AT1341" s="192" t="s">
        <v>193</v>
      </c>
      <c r="AU1341" s="192" t="s">
        <v>82</v>
      </c>
      <c r="AY1341" s="20" t="s">
        <v>191</v>
      </c>
      <c r="BE1341" s="193">
        <f>IF(N1341="základní",J1341,0)</f>
        <v>0</v>
      </c>
      <c r="BF1341" s="193">
        <f>IF(N1341="snížená",J1341,0)</f>
        <v>0</v>
      </c>
      <c r="BG1341" s="193">
        <f>IF(N1341="zákl. přenesená",J1341,0)</f>
        <v>0</v>
      </c>
      <c r="BH1341" s="193">
        <f>IF(N1341="sníž. přenesená",J1341,0)</f>
        <v>0</v>
      </c>
      <c r="BI1341" s="193">
        <f>IF(N1341="nulová",J1341,0)</f>
        <v>0</v>
      </c>
      <c r="BJ1341" s="20" t="s">
        <v>80</v>
      </c>
      <c r="BK1341" s="193">
        <f>ROUND(I1341*H1341,2)</f>
        <v>0</v>
      </c>
      <c r="BL1341" s="20" t="s">
        <v>292</v>
      </c>
      <c r="BM1341" s="192" t="s">
        <v>1757</v>
      </c>
    </row>
    <row r="1342" spans="1:65" s="2" customFormat="1" ht="11.25">
      <c r="A1342" s="37"/>
      <c r="B1342" s="38"/>
      <c r="C1342" s="39"/>
      <c r="D1342" s="194" t="s">
        <v>199</v>
      </c>
      <c r="E1342" s="39"/>
      <c r="F1342" s="195" t="s">
        <v>1758</v>
      </c>
      <c r="G1342" s="39"/>
      <c r="H1342" s="39"/>
      <c r="I1342" s="196"/>
      <c r="J1342" s="39"/>
      <c r="K1342" s="39"/>
      <c r="L1342" s="42"/>
      <c r="M1342" s="197"/>
      <c r="N1342" s="198"/>
      <c r="O1342" s="67"/>
      <c r="P1342" s="67"/>
      <c r="Q1342" s="67"/>
      <c r="R1342" s="67"/>
      <c r="S1342" s="67"/>
      <c r="T1342" s="68"/>
      <c r="U1342" s="37"/>
      <c r="V1342" s="37"/>
      <c r="W1342" s="37"/>
      <c r="X1342" s="37"/>
      <c r="Y1342" s="37"/>
      <c r="Z1342" s="37"/>
      <c r="AA1342" s="37"/>
      <c r="AB1342" s="37"/>
      <c r="AC1342" s="37"/>
      <c r="AD1342" s="37"/>
      <c r="AE1342" s="37"/>
      <c r="AT1342" s="20" t="s">
        <v>199</v>
      </c>
      <c r="AU1342" s="20" t="s">
        <v>82</v>
      </c>
    </row>
    <row r="1343" spans="1:65" s="2" customFormat="1" ht="11.25">
      <c r="A1343" s="37"/>
      <c r="B1343" s="38"/>
      <c r="C1343" s="39"/>
      <c r="D1343" s="199" t="s">
        <v>206</v>
      </c>
      <c r="E1343" s="39"/>
      <c r="F1343" s="200" t="s">
        <v>1759</v>
      </c>
      <c r="G1343" s="39"/>
      <c r="H1343" s="39"/>
      <c r="I1343" s="196"/>
      <c r="J1343" s="39"/>
      <c r="K1343" s="39"/>
      <c r="L1343" s="42"/>
      <c r="M1343" s="197"/>
      <c r="N1343" s="198"/>
      <c r="O1343" s="67"/>
      <c r="P1343" s="67"/>
      <c r="Q1343" s="67"/>
      <c r="R1343" s="67"/>
      <c r="S1343" s="67"/>
      <c r="T1343" s="68"/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T1343" s="20" t="s">
        <v>206</v>
      </c>
      <c r="AU1343" s="20" t="s">
        <v>82</v>
      </c>
    </row>
    <row r="1344" spans="1:65" s="2" customFormat="1" ht="16.5" customHeight="1">
      <c r="A1344" s="37"/>
      <c r="B1344" s="38"/>
      <c r="C1344" s="223" t="s">
        <v>1760</v>
      </c>
      <c r="D1344" s="223" t="s">
        <v>273</v>
      </c>
      <c r="E1344" s="224" t="s">
        <v>1761</v>
      </c>
      <c r="F1344" s="225" t="s">
        <v>1762</v>
      </c>
      <c r="G1344" s="226" t="s">
        <v>196</v>
      </c>
      <c r="H1344" s="227">
        <v>2</v>
      </c>
      <c r="I1344" s="228"/>
      <c r="J1344" s="229">
        <f>ROUND(I1344*H1344,2)</f>
        <v>0</v>
      </c>
      <c r="K1344" s="225" t="s">
        <v>19</v>
      </c>
      <c r="L1344" s="230"/>
      <c r="M1344" s="231" t="s">
        <v>19</v>
      </c>
      <c r="N1344" s="232" t="s">
        <v>44</v>
      </c>
      <c r="O1344" s="67"/>
      <c r="P1344" s="190">
        <f>O1344*H1344</f>
        <v>0</v>
      </c>
      <c r="Q1344" s="190">
        <v>1.2E-4</v>
      </c>
      <c r="R1344" s="190">
        <f>Q1344*H1344</f>
        <v>2.4000000000000001E-4</v>
      </c>
      <c r="S1344" s="190">
        <v>0</v>
      </c>
      <c r="T1344" s="191">
        <f>S1344*H1344</f>
        <v>0</v>
      </c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R1344" s="192" t="s">
        <v>405</v>
      </c>
      <c r="AT1344" s="192" t="s">
        <v>273</v>
      </c>
      <c r="AU1344" s="192" t="s">
        <v>82</v>
      </c>
      <c r="AY1344" s="20" t="s">
        <v>191</v>
      </c>
      <c r="BE1344" s="193">
        <f>IF(N1344="základní",J1344,0)</f>
        <v>0</v>
      </c>
      <c r="BF1344" s="193">
        <f>IF(N1344="snížená",J1344,0)</f>
        <v>0</v>
      </c>
      <c r="BG1344" s="193">
        <f>IF(N1344="zákl. přenesená",J1344,0)</f>
        <v>0</v>
      </c>
      <c r="BH1344" s="193">
        <f>IF(N1344="sníž. přenesená",J1344,0)</f>
        <v>0</v>
      </c>
      <c r="BI1344" s="193">
        <f>IF(N1344="nulová",J1344,0)</f>
        <v>0</v>
      </c>
      <c r="BJ1344" s="20" t="s">
        <v>80</v>
      </c>
      <c r="BK1344" s="193">
        <f>ROUND(I1344*H1344,2)</f>
        <v>0</v>
      </c>
      <c r="BL1344" s="20" t="s">
        <v>292</v>
      </c>
      <c r="BM1344" s="192" t="s">
        <v>1763</v>
      </c>
    </row>
    <row r="1345" spans="1:65" s="2" customFormat="1" ht="11.25">
      <c r="A1345" s="37"/>
      <c r="B1345" s="38"/>
      <c r="C1345" s="39"/>
      <c r="D1345" s="194" t="s">
        <v>199</v>
      </c>
      <c r="E1345" s="39"/>
      <c r="F1345" s="195" t="s">
        <v>1762</v>
      </c>
      <c r="G1345" s="39"/>
      <c r="H1345" s="39"/>
      <c r="I1345" s="196"/>
      <c r="J1345" s="39"/>
      <c r="K1345" s="39"/>
      <c r="L1345" s="42"/>
      <c r="M1345" s="197"/>
      <c r="N1345" s="198"/>
      <c r="O1345" s="67"/>
      <c r="P1345" s="67"/>
      <c r="Q1345" s="67"/>
      <c r="R1345" s="67"/>
      <c r="S1345" s="67"/>
      <c r="T1345" s="68"/>
      <c r="U1345" s="37"/>
      <c r="V1345" s="37"/>
      <c r="W1345" s="37"/>
      <c r="X1345" s="37"/>
      <c r="Y1345" s="37"/>
      <c r="Z1345" s="37"/>
      <c r="AA1345" s="37"/>
      <c r="AB1345" s="37"/>
      <c r="AC1345" s="37"/>
      <c r="AD1345" s="37"/>
      <c r="AE1345" s="37"/>
      <c r="AT1345" s="20" t="s">
        <v>199</v>
      </c>
      <c r="AU1345" s="20" t="s">
        <v>82</v>
      </c>
    </row>
    <row r="1346" spans="1:65" s="2" customFormat="1" ht="21.75" customHeight="1">
      <c r="A1346" s="37"/>
      <c r="B1346" s="38"/>
      <c r="C1346" s="181" t="s">
        <v>1764</v>
      </c>
      <c r="D1346" s="181" t="s">
        <v>193</v>
      </c>
      <c r="E1346" s="182" t="s">
        <v>1765</v>
      </c>
      <c r="F1346" s="183" t="s">
        <v>1766</v>
      </c>
      <c r="G1346" s="184" t="s">
        <v>196</v>
      </c>
      <c r="H1346" s="185">
        <v>8</v>
      </c>
      <c r="I1346" s="186"/>
      <c r="J1346" s="187">
        <f>ROUND(I1346*H1346,2)</f>
        <v>0</v>
      </c>
      <c r="K1346" s="183" t="s">
        <v>19</v>
      </c>
      <c r="L1346" s="42"/>
      <c r="M1346" s="188" t="s">
        <v>19</v>
      </c>
      <c r="N1346" s="189" t="s">
        <v>44</v>
      </c>
      <c r="O1346" s="67"/>
      <c r="P1346" s="190">
        <f>O1346*H1346</f>
        <v>0</v>
      </c>
      <c r="Q1346" s="190">
        <v>0</v>
      </c>
      <c r="R1346" s="190">
        <f>Q1346*H1346</f>
        <v>0</v>
      </c>
      <c r="S1346" s="190">
        <v>0</v>
      </c>
      <c r="T1346" s="191">
        <f>S1346*H1346</f>
        <v>0</v>
      </c>
      <c r="U1346" s="37"/>
      <c r="V1346" s="37"/>
      <c r="W1346" s="37"/>
      <c r="X1346" s="37"/>
      <c r="Y1346" s="37"/>
      <c r="Z1346" s="37"/>
      <c r="AA1346" s="37"/>
      <c r="AB1346" s="37"/>
      <c r="AC1346" s="37"/>
      <c r="AD1346" s="37"/>
      <c r="AE1346" s="37"/>
      <c r="AR1346" s="192" t="s">
        <v>292</v>
      </c>
      <c r="AT1346" s="192" t="s">
        <v>193</v>
      </c>
      <c r="AU1346" s="192" t="s">
        <v>82</v>
      </c>
      <c r="AY1346" s="20" t="s">
        <v>191</v>
      </c>
      <c r="BE1346" s="193">
        <f>IF(N1346="základní",J1346,0)</f>
        <v>0</v>
      </c>
      <c r="BF1346" s="193">
        <f>IF(N1346="snížená",J1346,0)</f>
        <v>0</v>
      </c>
      <c r="BG1346" s="193">
        <f>IF(N1346="zákl. přenesená",J1346,0)</f>
        <v>0</v>
      </c>
      <c r="BH1346" s="193">
        <f>IF(N1346="sníž. přenesená",J1346,0)</f>
        <v>0</v>
      </c>
      <c r="BI1346" s="193">
        <f>IF(N1346="nulová",J1346,0)</f>
        <v>0</v>
      </c>
      <c r="BJ1346" s="20" t="s">
        <v>80</v>
      </c>
      <c r="BK1346" s="193">
        <f>ROUND(I1346*H1346,2)</f>
        <v>0</v>
      </c>
      <c r="BL1346" s="20" t="s">
        <v>292</v>
      </c>
      <c r="BM1346" s="192" t="s">
        <v>1767</v>
      </c>
    </row>
    <row r="1347" spans="1:65" s="2" customFormat="1" ht="11.25">
      <c r="A1347" s="37"/>
      <c r="B1347" s="38"/>
      <c r="C1347" s="39"/>
      <c r="D1347" s="194" t="s">
        <v>199</v>
      </c>
      <c r="E1347" s="39"/>
      <c r="F1347" s="195" t="s">
        <v>1766</v>
      </c>
      <c r="G1347" s="39"/>
      <c r="H1347" s="39"/>
      <c r="I1347" s="196"/>
      <c r="J1347" s="39"/>
      <c r="K1347" s="39"/>
      <c r="L1347" s="42"/>
      <c r="M1347" s="197"/>
      <c r="N1347" s="198"/>
      <c r="O1347" s="67"/>
      <c r="P1347" s="67"/>
      <c r="Q1347" s="67"/>
      <c r="R1347" s="67"/>
      <c r="S1347" s="67"/>
      <c r="T1347" s="68"/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T1347" s="20" t="s">
        <v>199</v>
      </c>
      <c r="AU1347" s="20" t="s">
        <v>82</v>
      </c>
    </row>
    <row r="1348" spans="1:65" s="2" customFormat="1" ht="21.75" customHeight="1">
      <c r="A1348" s="37"/>
      <c r="B1348" s="38"/>
      <c r="C1348" s="181" t="s">
        <v>1768</v>
      </c>
      <c r="D1348" s="181" t="s">
        <v>193</v>
      </c>
      <c r="E1348" s="182" t="s">
        <v>1769</v>
      </c>
      <c r="F1348" s="183" t="s">
        <v>1770</v>
      </c>
      <c r="G1348" s="184" t="s">
        <v>196</v>
      </c>
      <c r="H1348" s="185">
        <v>10</v>
      </c>
      <c r="I1348" s="186"/>
      <c r="J1348" s="187">
        <f>ROUND(I1348*H1348,2)</f>
        <v>0</v>
      </c>
      <c r="K1348" s="183" t="s">
        <v>19</v>
      </c>
      <c r="L1348" s="42"/>
      <c r="M1348" s="188" t="s">
        <v>19</v>
      </c>
      <c r="N1348" s="189" t="s">
        <v>44</v>
      </c>
      <c r="O1348" s="67"/>
      <c r="P1348" s="190">
        <f>O1348*H1348</f>
        <v>0</v>
      </c>
      <c r="Q1348" s="190">
        <v>0</v>
      </c>
      <c r="R1348" s="190">
        <f>Q1348*H1348</f>
        <v>0</v>
      </c>
      <c r="S1348" s="190">
        <v>0</v>
      </c>
      <c r="T1348" s="191">
        <f>S1348*H1348</f>
        <v>0</v>
      </c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R1348" s="192" t="s">
        <v>292</v>
      </c>
      <c r="AT1348" s="192" t="s">
        <v>193</v>
      </c>
      <c r="AU1348" s="192" t="s">
        <v>82</v>
      </c>
      <c r="AY1348" s="20" t="s">
        <v>191</v>
      </c>
      <c r="BE1348" s="193">
        <f>IF(N1348="základní",J1348,0)</f>
        <v>0</v>
      </c>
      <c r="BF1348" s="193">
        <f>IF(N1348="snížená",J1348,0)</f>
        <v>0</v>
      </c>
      <c r="BG1348" s="193">
        <f>IF(N1348="zákl. přenesená",J1348,0)</f>
        <v>0</v>
      </c>
      <c r="BH1348" s="193">
        <f>IF(N1348="sníž. přenesená",J1348,0)</f>
        <v>0</v>
      </c>
      <c r="BI1348" s="193">
        <f>IF(N1348="nulová",J1348,0)</f>
        <v>0</v>
      </c>
      <c r="BJ1348" s="20" t="s">
        <v>80</v>
      </c>
      <c r="BK1348" s="193">
        <f>ROUND(I1348*H1348,2)</f>
        <v>0</v>
      </c>
      <c r="BL1348" s="20" t="s">
        <v>292</v>
      </c>
      <c r="BM1348" s="192" t="s">
        <v>1771</v>
      </c>
    </row>
    <row r="1349" spans="1:65" s="2" customFormat="1" ht="11.25">
      <c r="A1349" s="37"/>
      <c r="B1349" s="38"/>
      <c r="C1349" s="39"/>
      <c r="D1349" s="194" t="s">
        <v>199</v>
      </c>
      <c r="E1349" s="39"/>
      <c r="F1349" s="195" t="s">
        <v>1770</v>
      </c>
      <c r="G1349" s="39"/>
      <c r="H1349" s="39"/>
      <c r="I1349" s="196"/>
      <c r="J1349" s="39"/>
      <c r="K1349" s="39"/>
      <c r="L1349" s="42"/>
      <c r="M1349" s="197"/>
      <c r="N1349" s="198"/>
      <c r="O1349" s="67"/>
      <c r="P1349" s="67"/>
      <c r="Q1349" s="67"/>
      <c r="R1349" s="67"/>
      <c r="S1349" s="67"/>
      <c r="T1349" s="68"/>
      <c r="U1349" s="37"/>
      <c r="V1349" s="37"/>
      <c r="W1349" s="37"/>
      <c r="X1349" s="37"/>
      <c r="Y1349" s="37"/>
      <c r="Z1349" s="37"/>
      <c r="AA1349" s="37"/>
      <c r="AB1349" s="37"/>
      <c r="AC1349" s="37"/>
      <c r="AD1349" s="37"/>
      <c r="AE1349" s="37"/>
      <c r="AT1349" s="20" t="s">
        <v>199</v>
      </c>
      <c r="AU1349" s="20" t="s">
        <v>82</v>
      </c>
    </row>
    <row r="1350" spans="1:65" s="2" customFormat="1" ht="21.75" customHeight="1">
      <c r="A1350" s="37"/>
      <c r="B1350" s="38"/>
      <c r="C1350" s="181" t="s">
        <v>1772</v>
      </c>
      <c r="D1350" s="181" t="s">
        <v>193</v>
      </c>
      <c r="E1350" s="182" t="s">
        <v>1773</v>
      </c>
      <c r="F1350" s="183" t="s">
        <v>1774</v>
      </c>
      <c r="G1350" s="184" t="s">
        <v>196</v>
      </c>
      <c r="H1350" s="185">
        <v>5</v>
      </c>
      <c r="I1350" s="186"/>
      <c r="J1350" s="187">
        <f>ROUND(I1350*H1350,2)</f>
        <v>0</v>
      </c>
      <c r="K1350" s="183" t="s">
        <v>19</v>
      </c>
      <c r="L1350" s="42"/>
      <c r="M1350" s="188" t="s">
        <v>19</v>
      </c>
      <c r="N1350" s="189" t="s">
        <v>44</v>
      </c>
      <c r="O1350" s="67"/>
      <c r="P1350" s="190">
        <f>O1350*H1350</f>
        <v>0</v>
      </c>
      <c r="Q1350" s="190">
        <v>0</v>
      </c>
      <c r="R1350" s="190">
        <f>Q1350*H1350</f>
        <v>0</v>
      </c>
      <c r="S1350" s="190">
        <v>0</v>
      </c>
      <c r="T1350" s="191">
        <f>S1350*H1350</f>
        <v>0</v>
      </c>
      <c r="U1350" s="37"/>
      <c r="V1350" s="37"/>
      <c r="W1350" s="37"/>
      <c r="X1350" s="37"/>
      <c r="Y1350" s="37"/>
      <c r="Z1350" s="37"/>
      <c r="AA1350" s="37"/>
      <c r="AB1350" s="37"/>
      <c r="AC1350" s="37"/>
      <c r="AD1350" s="37"/>
      <c r="AE1350" s="37"/>
      <c r="AR1350" s="192" t="s">
        <v>292</v>
      </c>
      <c r="AT1350" s="192" t="s">
        <v>193</v>
      </c>
      <c r="AU1350" s="192" t="s">
        <v>82</v>
      </c>
      <c r="AY1350" s="20" t="s">
        <v>191</v>
      </c>
      <c r="BE1350" s="193">
        <f>IF(N1350="základní",J1350,0)</f>
        <v>0</v>
      </c>
      <c r="BF1350" s="193">
        <f>IF(N1350="snížená",J1350,0)</f>
        <v>0</v>
      </c>
      <c r="BG1350" s="193">
        <f>IF(N1350="zákl. přenesená",J1350,0)</f>
        <v>0</v>
      </c>
      <c r="BH1350" s="193">
        <f>IF(N1350="sníž. přenesená",J1350,0)</f>
        <v>0</v>
      </c>
      <c r="BI1350" s="193">
        <f>IF(N1350="nulová",J1350,0)</f>
        <v>0</v>
      </c>
      <c r="BJ1350" s="20" t="s">
        <v>80</v>
      </c>
      <c r="BK1350" s="193">
        <f>ROUND(I1350*H1350,2)</f>
        <v>0</v>
      </c>
      <c r="BL1350" s="20" t="s">
        <v>292</v>
      </c>
      <c r="BM1350" s="192" t="s">
        <v>1775</v>
      </c>
    </row>
    <row r="1351" spans="1:65" s="2" customFormat="1" ht="11.25">
      <c r="A1351" s="37"/>
      <c r="B1351" s="38"/>
      <c r="C1351" s="39"/>
      <c r="D1351" s="194" t="s">
        <v>199</v>
      </c>
      <c r="E1351" s="39"/>
      <c r="F1351" s="195" t="s">
        <v>1774</v>
      </c>
      <c r="G1351" s="39"/>
      <c r="H1351" s="39"/>
      <c r="I1351" s="196"/>
      <c r="J1351" s="39"/>
      <c r="K1351" s="39"/>
      <c r="L1351" s="42"/>
      <c r="M1351" s="197"/>
      <c r="N1351" s="198"/>
      <c r="O1351" s="67"/>
      <c r="P1351" s="67"/>
      <c r="Q1351" s="67"/>
      <c r="R1351" s="67"/>
      <c r="S1351" s="67"/>
      <c r="T1351" s="68"/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T1351" s="20" t="s">
        <v>199</v>
      </c>
      <c r="AU1351" s="20" t="s">
        <v>82</v>
      </c>
    </row>
    <row r="1352" spans="1:65" s="2" customFormat="1" ht="16.5" customHeight="1">
      <c r="A1352" s="37"/>
      <c r="B1352" s="38"/>
      <c r="C1352" s="181" t="s">
        <v>1776</v>
      </c>
      <c r="D1352" s="181" t="s">
        <v>193</v>
      </c>
      <c r="E1352" s="182" t="s">
        <v>1777</v>
      </c>
      <c r="F1352" s="183" t="s">
        <v>1778</v>
      </c>
      <c r="G1352" s="184" t="s">
        <v>196</v>
      </c>
      <c r="H1352" s="185">
        <v>4</v>
      </c>
      <c r="I1352" s="186"/>
      <c r="J1352" s="187">
        <f>ROUND(I1352*H1352,2)</f>
        <v>0</v>
      </c>
      <c r="K1352" s="183" t="s">
        <v>19</v>
      </c>
      <c r="L1352" s="42"/>
      <c r="M1352" s="188" t="s">
        <v>19</v>
      </c>
      <c r="N1352" s="189" t="s">
        <v>44</v>
      </c>
      <c r="O1352" s="67"/>
      <c r="P1352" s="190">
        <f>O1352*H1352</f>
        <v>0</v>
      </c>
      <c r="Q1352" s="190">
        <v>0</v>
      </c>
      <c r="R1352" s="190">
        <f>Q1352*H1352</f>
        <v>0</v>
      </c>
      <c r="S1352" s="190">
        <v>0</v>
      </c>
      <c r="T1352" s="191">
        <f>S1352*H1352</f>
        <v>0</v>
      </c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R1352" s="192" t="s">
        <v>292</v>
      </c>
      <c r="AT1352" s="192" t="s">
        <v>193</v>
      </c>
      <c r="AU1352" s="192" t="s">
        <v>82</v>
      </c>
      <c r="AY1352" s="20" t="s">
        <v>191</v>
      </c>
      <c r="BE1352" s="193">
        <f>IF(N1352="základní",J1352,0)</f>
        <v>0</v>
      </c>
      <c r="BF1352" s="193">
        <f>IF(N1352="snížená",J1352,0)</f>
        <v>0</v>
      </c>
      <c r="BG1352" s="193">
        <f>IF(N1352="zákl. přenesená",J1352,0)</f>
        <v>0</v>
      </c>
      <c r="BH1352" s="193">
        <f>IF(N1352="sníž. přenesená",J1352,0)</f>
        <v>0</v>
      </c>
      <c r="BI1352" s="193">
        <f>IF(N1352="nulová",J1352,0)</f>
        <v>0</v>
      </c>
      <c r="BJ1352" s="20" t="s">
        <v>80</v>
      </c>
      <c r="BK1352" s="193">
        <f>ROUND(I1352*H1352,2)</f>
        <v>0</v>
      </c>
      <c r="BL1352" s="20" t="s">
        <v>292</v>
      </c>
      <c r="BM1352" s="192" t="s">
        <v>1779</v>
      </c>
    </row>
    <row r="1353" spans="1:65" s="2" customFormat="1" ht="11.25">
      <c r="A1353" s="37"/>
      <c r="B1353" s="38"/>
      <c r="C1353" s="39"/>
      <c r="D1353" s="194" t="s">
        <v>199</v>
      </c>
      <c r="E1353" s="39"/>
      <c r="F1353" s="195" t="s">
        <v>1778</v>
      </c>
      <c r="G1353" s="39"/>
      <c r="H1353" s="39"/>
      <c r="I1353" s="196"/>
      <c r="J1353" s="39"/>
      <c r="K1353" s="39"/>
      <c r="L1353" s="42"/>
      <c r="M1353" s="197"/>
      <c r="N1353" s="198"/>
      <c r="O1353" s="67"/>
      <c r="P1353" s="67"/>
      <c r="Q1353" s="67"/>
      <c r="R1353" s="67"/>
      <c r="S1353" s="67"/>
      <c r="T1353" s="68"/>
      <c r="U1353" s="37"/>
      <c r="V1353" s="37"/>
      <c r="W1353" s="37"/>
      <c r="X1353" s="37"/>
      <c r="Y1353" s="37"/>
      <c r="Z1353" s="37"/>
      <c r="AA1353" s="37"/>
      <c r="AB1353" s="37"/>
      <c r="AC1353" s="37"/>
      <c r="AD1353" s="37"/>
      <c r="AE1353" s="37"/>
      <c r="AT1353" s="20" t="s">
        <v>199</v>
      </c>
      <c r="AU1353" s="20" t="s">
        <v>82</v>
      </c>
    </row>
    <row r="1354" spans="1:65" s="2" customFormat="1" ht="16.5" customHeight="1">
      <c r="A1354" s="37"/>
      <c r="B1354" s="38"/>
      <c r="C1354" s="181" t="s">
        <v>1780</v>
      </c>
      <c r="D1354" s="181" t="s">
        <v>193</v>
      </c>
      <c r="E1354" s="182" t="s">
        <v>1781</v>
      </c>
      <c r="F1354" s="183" t="s">
        <v>1782</v>
      </c>
      <c r="G1354" s="184" t="s">
        <v>196</v>
      </c>
      <c r="H1354" s="185">
        <v>5</v>
      </c>
      <c r="I1354" s="186"/>
      <c r="J1354" s="187">
        <f>ROUND(I1354*H1354,2)</f>
        <v>0</v>
      </c>
      <c r="K1354" s="183" t="s">
        <v>19</v>
      </c>
      <c r="L1354" s="42"/>
      <c r="M1354" s="188" t="s">
        <v>19</v>
      </c>
      <c r="N1354" s="189" t="s">
        <v>44</v>
      </c>
      <c r="O1354" s="67"/>
      <c r="P1354" s="190">
        <f>O1354*H1354</f>
        <v>0</v>
      </c>
      <c r="Q1354" s="190">
        <v>0</v>
      </c>
      <c r="R1354" s="190">
        <f>Q1354*H1354</f>
        <v>0</v>
      </c>
      <c r="S1354" s="190">
        <v>0</v>
      </c>
      <c r="T1354" s="191">
        <f>S1354*H1354</f>
        <v>0</v>
      </c>
      <c r="U1354" s="37"/>
      <c r="V1354" s="37"/>
      <c r="W1354" s="37"/>
      <c r="X1354" s="37"/>
      <c r="Y1354" s="37"/>
      <c r="Z1354" s="37"/>
      <c r="AA1354" s="37"/>
      <c r="AB1354" s="37"/>
      <c r="AC1354" s="37"/>
      <c r="AD1354" s="37"/>
      <c r="AE1354" s="37"/>
      <c r="AR1354" s="192" t="s">
        <v>292</v>
      </c>
      <c r="AT1354" s="192" t="s">
        <v>193</v>
      </c>
      <c r="AU1354" s="192" t="s">
        <v>82</v>
      </c>
      <c r="AY1354" s="20" t="s">
        <v>191</v>
      </c>
      <c r="BE1354" s="193">
        <f>IF(N1354="základní",J1354,0)</f>
        <v>0</v>
      </c>
      <c r="BF1354" s="193">
        <f>IF(N1354="snížená",J1354,0)</f>
        <v>0</v>
      </c>
      <c r="BG1354" s="193">
        <f>IF(N1354="zákl. přenesená",J1354,0)</f>
        <v>0</v>
      </c>
      <c r="BH1354" s="193">
        <f>IF(N1354="sníž. přenesená",J1354,0)</f>
        <v>0</v>
      </c>
      <c r="BI1354" s="193">
        <f>IF(N1354="nulová",J1354,0)</f>
        <v>0</v>
      </c>
      <c r="BJ1354" s="20" t="s">
        <v>80</v>
      </c>
      <c r="BK1354" s="193">
        <f>ROUND(I1354*H1354,2)</f>
        <v>0</v>
      </c>
      <c r="BL1354" s="20" t="s">
        <v>292</v>
      </c>
      <c r="BM1354" s="192" t="s">
        <v>1783</v>
      </c>
    </row>
    <row r="1355" spans="1:65" s="2" customFormat="1" ht="11.25">
      <c r="A1355" s="37"/>
      <c r="B1355" s="38"/>
      <c r="C1355" s="39"/>
      <c r="D1355" s="194" t="s">
        <v>199</v>
      </c>
      <c r="E1355" s="39"/>
      <c r="F1355" s="195" t="s">
        <v>1782</v>
      </c>
      <c r="G1355" s="39"/>
      <c r="H1355" s="39"/>
      <c r="I1355" s="196"/>
      <c r="J1355" s="39"/>
      <c r="K1355" s="39"/>
      <c r="L1355" s="42"/>
      <c r="M1355" s="197"/>
      <c r="N1355" s="198"/>
      <c r="O1355" s="67"/>
      <c r="P1355" s="67"/>
      <c r="Q1355" s="67"/>
      <c r="R1355" s="67"/>
      <c r="S1355" s="67"/>
      <c r="T1355" s="68"/>
      <c r="U1355" s="37"/>
      <c r="V1355" s="37"/>
      <c r="W1355" s="37"/>
      <c r="X1355" s="37"/>
      <c r="Y1355" s="37"/>
      <c r="Z1355" s="37"/>
      <c r="AA1355" s="37"/>
      <c r="AB1355" s="37"/>
      <c r="AC1355" s="37"/>
      <c r="AD1355" s="37"/>
      <c r="AE1355" s="37"/>
      <c r="AT1355" s="20" t="s">
        <v>199</v>
      </c>
      <c r="AU1355" s="20" t="s">
        <v>82</v>
      </c>
    </row>
    <row r="1356" spans="1:65" s="2" customFormat="1" ht="21.75" customHeight="1">
      <c r="A1356" s="37"/>
      <c r="B1356" s="38"/>
      <c r="C1356" s="181" t="s">
        <v>1784</v>
      </c>
      <c r="D1356" s="181" t="s">
        <v>193</v>
      </c>
      <c r="E1356" s="182" t="s">
        <v>1785</v>
      </c>
      <c r="F1356" s="183" t="s">
        <v>1786</v>
      </c>
      <c r="G1356" s="184" t="s">
        <v>1787</v>
      </c>
      <c r="H1356" s="185">
        <v>3</v>
      </c>
      <c r="I1356" s="186"/>
      <c r="J1356" s="187">
        <f>ROUND(I1356*H1356,2)</f>
        <v>0</v>
      </c>
      <c r="K1356" s="183" t="s">
        <v>19</v>
      </c>
      <c r="L1356" s="42"/>
      <c r="M1356" s="188" t="s">
        <v>19</v>
      </c>
      <c r="N1356" s="189" t="s">
        <v>44</v>
      </c>
      <c r="O1356" s="67"/>
      <c r="P1356" s="190">
        <f>O1356*H1356</f>
        <v>0</v>
      </c>
      <c r="Q1356" s="190">
        <v>0</v>
      </c>
      <c r="R1356" s="190">
        <f>Q1356*H1356</f>
        <v>0</v>
      </c>
      <c r="S1356" s="190">
        <v>0</v>
      </c>
      <c r="T1356" s="191">
        <f>S1356*H1356</f>
        <v>0</v>
      </c>
      <c r="U1356" s="37"/>
      <c r="V1356" s="37"/>
      <c r="W1356" s="37"/>
      <c r="X1356" s="37"/>
      <c r="Y1356" s="37"/>
      <c r="Z1356" s="37"/>
      <c r="AA1356" s="37"/>
      <c r="AB1356" s="37"/>
      <c r="AC1356" s="37"/>
      <c r="AD1356" s="37"/>
      <c r="AE1356" s="37"/>
      <c r="AR1356" s="192" t="s">
        <v>292</v>
      </c>
      <c r="AT1356" s="192" t="s">
        <v>193</v>
      </c>
      <c r="AU1356" s="192" t="s">
        <v>82</v>
      </c>
      <c r="AY1356" s="20" t="s">
        <v>191</v>
      </c>
      <c r="BE1356" s="193">
        <f>IF(N1356="základní",J1356,0)</f>
        <v>0</v>
      </c>
      <c r="BF1356" s="193">
        <f>IF(N1356="snížená",J1356,0)</f>
        <v>0</v>
      </c>
      <c r="BG1356" s="193">
        <f>IF(N1356="zákl. přenesená",J1356,0)</f>
        <v>0</v>
      </c>
      <c r="BH1356" s="193">
        <f>IF(N1356="sníž. přenesená",J1356,0)</f>
        <v>0</v>
      </c>
      <c r="BI1356" s="193">
        <f>IF(N1356="nulová",J1356,0)</f>
        <v>0</v>
      </c>
      <c r="BJ1356" s="20" t="s">
        <v>80</v>
      </c>
      <c r="BK1356" s="193">
        <f>ROUND(I1356*H1356,2)</f>
        <v>0</v>
      </c>
      <c r="BL1356" s="20" t="s">
        <v>292</v>
      </c>
      <c r="BM1356" s="192" t="s">
        <v>1788</v>
      </c>
    </row>
    <row r="1357" spans="1:65" s="2" customFormat="1" ht="11.25">
      <c r="A1357" s="37"/>
      <c r="B1357" s="38"/>
      <c r="C1357" s="39"/>
      <c r="D1357" s="194" t="s">
        <v>199</v>
      </c>
      <c r="E1357" s="39"/>
      <c r="F1357" s="195" t="s">
        <v>1786</v>
      </c>
      <c r="G1357" s="39"/>
      <c r="H1357" s="39"/>
      <c r="I1357" s="196"/>
      <c r="J1357" s="39"/>
      <c r="K1357" s="39"/>
      <c r="L1357" s="42"/>
      <c r="M1357" s="197"/>
      <c r="N1357" s="198"/>
      <c r="O1357" s="67"/>
      <c r="P1357" s="67"/>
      <c r="Q1357" s="67"/>
      <c r="R1357" s="67"/>
      <c r="S1357" s="67"/>
      <c r="T1357" s="68"/>
      <c r="U1357" s="37"/>
      <c r="V1357" s="37"/>
      <c r="W1357" s="37"/>
      <c r="X1357" s="37"/>
      <c r="Y1357" s="37"/>
      <c r="Z1357" s="37"/>
      <c r="AA1357" s="37"/>
      <c r="AB1357" s="37"/>
      <c r="AC1357" s="37"/>
      <c r="AD1357" s="37"/>
      <c r="AE1357" s="37"/>
      <c r="AT1357" s="20" t="s">
        <v>199</v>
      </c>
      <c r="AU1357" s="20" t="s">
        <v>82</v>
      </c>
    </row>
    <row r="1358" spans="1:65" s="2" customFormat="1" ht="21.75" customHeight="1">
      <c r="A1358" s="37"/>
      <c r="B1358" s="38"/>
      <c r="C1358" s="181" t="s">
        <v>1789</v>
      </c>
      <c r="D1358" s="181" t="s">
        <v>193</v>
      </c>
      <c r="E1358" s="182" t="s">
        <v>1790</v>
      </c>
      <c r="F1358" s="183" t="s">
        <v>1791</v>
      </c>
      <c r="G1358" s="184" t="s">
        <v>1787</v>
      </c>
      <c r="H1358" s="185">
        <v>1</v>
      </c>
      <c r="I1358" s="186"/>
      <c r="J1358" s="187">
        <f>ROUND(I1358*H1358,2)</f>
        <v>0</v>
      </c>
      <c r="K1358" s="183" t="s">
        <v>19</v>
      </c>
      <c r="L1358" s="42"/>
      <c r="M1358" s="188" t="s">
        <v>19</v>
      </c>
      <c r="N1358" s="189" t="s">
        <v>44</v>
      </c>
      <c r="O1358" s="67"/>
      <c r="P1358" s="190">
        <f>O1358*H1358</f>
        <v>0</v>
      </c>
      <c r="Q1358" s="190">
        <v>0</v>
      </c>
      <c r="R1358" s="190">
        <f>Q1358*H1358</f>
        <v>0</v>
      </c>
      <c r="S1358" s="190">
        <v>0</v>
      </c>
      <c r="T1358" s="191">
        <f>S1358*H1358</f>
        <v>0</v>
      </c>
      <c r="U1358" s="37"/>
      <c r="V1358" s="37"/>
      <c r="W1358" s="37"/>
      <c r="X1358" s="37"/>
      <c r="Y1358" s="37"/>
      <c r="Z1358" s="37"/>
      <c r="AA1358" s="37"/>
      <c r="AB1358" s="37"/>
      <c r="AC1358" s="37"/>
      <c r="AD1358" s="37"/>
      <c r="AE1358" s="37"/>
      <c r="AR1358" s="192" t="s">
        <v>292</v>
      </c>
      <c r="AT1358" s="192" t="s">
        <v>193</v>
      </c>
      <c r="AU1358" s="192" t="s">
        <v>82</v>
      </c>
      <c r="AY1358" s="20" t="s">
        <v>191</v>
      </c>
      <c r="BE1358" s="193">
        <f>IF(N1358="základní",J1358,0)</f>
        <v>0</v>
      </c>
      <c r="BF1358" s="193">
        <f>IF(N1358="snížená",J1358,0)</f>
        <v>0</v>
      </c>
      <c r="BG1358" s="193">
        <f>IF(N1358="zákl. přenesená",J1358,0)</f>
        <v>0</v>
      </c>
      <c r="BH1358" s="193">
        <f>IF(N1358="sníž. přenesená",J1358,0)</f>
        <v>0</v>
      </c>
      <c r="BI1358" s="193">
        <f>IF(N1358="nulová",J1358,0)</f>
        <v>0</v>
      </c>
      <c r="BJ1358" s="20" t="s">
        <v>80</v>
      </c>
      <c r="BK1358" s="193">
        <f>ROUND(I1358*H1358,2)</f>
        <v>0</v>
      </c>
      <c r="BL1358" s="20" t="s">
        <v>292</v>
      </c>
      <c r="BM1358" s="192" t="s">
        <v>1792</v>
      </c>
    </row>
    <row r="1359" spans="1:65" s="2" customFormat="1" ht="11.25">
      <c r="A1359" s="37"/>
      <c r="B1359" s="38"/>
      <c r="C1359" s="39"/>
      <c r="D1359" s="194" t="s">
        <v>199</v>
      </c>
      <c r="E1359" s="39"/>
      <c r="F1359" s="195" t="s">
        <v>1791</v>
      </c>
      <c r="G1359" s="39"/>
      <c r="H1359" s="39"/>
      <c r="I1359" s="196"/>
      <c r="J1359" s="39"/>
      <c r="K1359" s="39"/>
      <c r="L1359" s="42"/>
      <c r="M1359" s="197"/>
      <c r="N1359" s="198"/>
      <c r="O1359" s="67"/>
      <c r="P1359" s="67"/>
      <c r="Q1359" s="67"/>
      <c r="R1359" s="67"/>
      <c r="S1359" s="67"/>
      <c r="T1359" s="68"/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T1359" s="20" t="s">
        <v>199</v>
      </c>
      <c r="AU1359" s="20" t="s">
        <v>82</v>
      </c>
    </row>
    <row r="1360" spans="1:65" s="2" customFormat="1" ht="16.5" customHeight="1">
      <c r="A1360" s="37"/>
      <c r="B1360" s="38"/>
      <c r="C1360" s="181" t="s">
        <v>1793</v>
      </c>
      <c r="D1360" s="181" t="s">
        <v>193</v>
      </c>
      <c r="E1360" s="182" t="s">
        <v>1794</v>
      </c>
      <c r="F1360" s="183" t="s">
        <v>1795</v>
      </c>
      <c r="G1360" s="184" t="s">
        <v>196</v>
      </c>
      <c r="H1360" s="185">
        <v>3</v>
      </c>
      <c r="I1360" s="186"/>
      <c r="J1360" s="187">
        <f>ROUND(I1360*H1360,2)</f>
        <v>0</v>
      </c>
      <c r="K1360" s="183" t="s">
        <v>203</v>
      </c>
      <c r="L1360" s="42"/>
      <c r="M1360" s="188" t="s">
        <v>19</v>
      </c>
      <c r="N1360" s="189" t="s">
        <v>44</v>
      </c>
      <c r="O1360" s="67"/>
      <c r="P1360" s="190">
        <f>O1360*H1360</f>
        <v>0</v>
      </c>
      <c r="Q1360" s="190">
        <v>0</v>
      </c>
      <c r="R1360" s="190">
        <f>Q1360*H1360</f>
        <v>0</v>
      </c>
      <c r="S1360" s="190">
        <v>0</v>
      </c>
      <c r="T1360" s="191">
        <f>S1360*H1360</f>
        <v>0</v>
      </c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R1360" s="192" t="s">
        <v>292</v>
      </c>
      <c r="AT1360" s="192" t="s">
        <v>193</v>
      </c>
      <c r="AU1360" s="192" t="s">
        <v>82</v>
      </c>
      <c r="AY1360" s="20" t="s">
        <v>191</v>
      </c>
      <c r="BE1360" s="193">
        <f>IF(N1360="základní",J1360,0)</f>
        <v>0</v>
      </c>
      <c r="BF1360" s="193">
        <f>IF(N1360="snížená",J1360,0)</f>
        <v>0</v>
      </c>
      <c r="BG1360" s="193">
        <f>IF(N1360="zákl. přenesená",J1360,0)</f>
        <v>0</v>
      </c>
      <c r="BH1360" s="193">
        <f>IF(N1360="sníž. přenesená",J1360,0)</f>
        <v>0</v>
      </c>
      <c r="BI1360" s="193">
        <f>IF(N1360="nulová",J1360,0)</f>
        <v>0</v>
      </c>
      <c r="BJ1360" s="20" t="s">
        <v>80</v>
      </c>
      <c r="BK1360" s="193">
        <f>ROUND(I1360*H1360,2)</f>
        <v>0</v>
      </c>
      <c r="BL1360" s="20" t="s">
        <v>292</v>
      </c>
      <c r="BM1360" s="192" t="s">
        <v>1796</v>
      </c>
    </row>
    <row r="1361" spans="1:65" s="2" customFormat="1" ht="11.25">
      <c r="A1361" s="37"/>
      <c r="B1361" s="38"/>
      <c r="C1361" s="39"/>
      <c r="D1361" s="194" t="s">
        <v>199</v>
      </c>
      <c r="E1361" s="39"/>
      <c r="F1361" s="195" t="s">
        <v>1797</v>
      </c>
      <c r="G1361" s="39"/>
      <c r="H1361" s="39"/>
      <c r="I1361" s="196"/>
      <c r="J1361" s="39"/>
      <c r="K1361" s="39"/>
      <c r="L1361" s="42"/>
      <c r="M1361" s="197"/>
      <c r="N1361" s="198"/>
      <c r="O1361" s="67"/>
      <c r="P1361" s="67"/>
      <c r="Q1361" s="67"/>
      <c r="R1361" s="67"/>
      <c r="S1361" s="67"/>
      <c r="T1361" s="68"/>
      <c r="U1361" s="37"/>
      <c r="V1361" s="37"/>
      <c r="W1361" s="37"/>
      <c r="X1361" s="37"/>
      <c r="Y1361" s="37"/>
      <c r="Z1361" s="37"/>
      <c r="AA1361" s="37"/>
      <c r="AB1361" s="37"/>
      <c r="AC1361" s="37"/>
      <c r="AD1361" s="37"/>
      <c r="AE1361" s="37"/>
      <c r="AT1361" s="20" t="s">
        <v>199</v>
      </c>
      <c r="AU1361" s="20" t="s">
        <v>82</v>
      </c>
    </row>
    <row r="1362" spans="1:65" s="2" customFormat="1" ht="11.25">
      <c r="A1362" s="37"/>
      <c r="B1362" s="38"/>
      <c r="C1362" s="39"/>
      <c r="D1362" s="199" t="s">
        <v>206</v>
      </c>
      <c r="E1362" s="39"/>
      <c r="F1362" s="200" t="s">
        <v>1798</v>
      </c>
      <c r="G1362" s="39"/>
      <c r="H1362" s="39"/>
      <c r="I1362" s="196"/>
      <c r="J1362" s="39"/>
      <c r="K1362" s="39"/>
      <c r="L1362" s="42"/>
      <c r="M1362" s="197"/>
      <c r="N1362" s="198"/>
      <c r="O1362" s="67"/>
      <c r="P1362" s="67"/>
      <c r="Q1362" s="67"/>
      <c r="R1362" s="67"/>
      <c r="S1362" s="67"/>
      <c r="T1362" s="68"/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T1362" s="20" t="s">
        <v>206</v>
      </c>
      <c r="AU1362" s="20" t="s">
        <v>82</v>
      </c>
    </row>
    <row r="1363" spans="1:65" s="2" customFormat="1" ht="16.5" customHeight="1">
      <c r="A1363" s="37"/>
      <c r="B1363" s="38"/>
      <c r="C1363" s="223" t="s">
        <v>1799</v>
      </c>
      <c r="D1363" s="223" t="s">
        <v>273</v>
      </c>
      <c r="E1363" s="224" t="s">
        <v>1800</v>
      </c>
      <c r="F1363" s="225" t="s">
        <v>1801</v>
      </c>
      <c r="G1363" s="226" t="s">
        <v>196</v>
      </c>
      <c r="H1363" s="227">
        <v>3</v>
      </c>
      <c r="I1363" s="228"/>
      <c r="J1363" s="229">
        <f>ROUND(I1363*H1363,2)</f>
        <v>0</v>
      </c>
      <c r="K1363" s="225" t="s">
        <v>19</v>
      </c>
      <c r="L1363" s="230"/>
      <c r="M1363" s="231" t="s">
        <v>19</v>
      </c>
      <c r="N1363" s="232" t="s">
        <v>44</v>
      </c>
      <c r="O1363" s="67"/>
      <c r="P1363" s="190">
        <f>O1363*H1363</f>
        <v>0</v>
      </c>
      <c r="Q1363" s="190">
        <v>2.8E-3</v>
      </c>
      <c r="R1363" s="190">
        <f>Q1363*H1363</f>
        <v>8.3999999999999995E-3</v>
      </c>
      <c r="S1363" s="190">
        <v>0</v>
      </c>
      <c r="T1363" s="191">
        <f>S1363*H1363</f>
        <v>0</v>
      </c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R1363" s="192" t="s">
        <v>405</v>
      </c>
      <c r="AT1363" s="192" t="s">
        <v>273</v>
      </c>
      <c r="AU1363" s="192" t="s">
        <v>82</v>
      </c>
      <c r="AY1363" s="20" t="s">
        <v>191</v>
      </c>
      <c r="BE1363" s="193">
        <f>IF(N1363="základní",J1363,0)</f>
        <v>0</v>
      </c>
      <c r="BF1363" s="193">
        <f>IF(N1363="snížená",J1363,0)</f>
        <v>0</v>
      </c>
      <c r="BG1363" s="193">
        <f>IF(N1363="zákl. přenesená",J1363,0)</f>
        <v>0</v>
      </c>
      <c r="BH1363" s="193">
        <f>IF(N1363="sníž. přenesená",J1363,0)</f>
        <v>0</v>
      </c>
      <c r="BI1363" s="193">
        <f>IF(N1363="nulová",J1363,0)</f>
        <v>0</v>
      </c>
      <c r="BJ1363" s="20" t="s">
        <v>80</v>
      </c>
      <c r="BK1363" s="193">
        <f>ROUND(I1363*H1363,2)</f>
        <v>0</v>
      </c>
      <c r="BL1363" s="20" t="s">
        <v>292</v>
      </c>
      <c r="BM1363" s="192" t="s">
        <v>1802</v>
      </c>
    </row>
    <row r="1364" spans="1:65" s="2" customFormat="1" ht="11.25">
      <c r="A1364" s="37"/>
      <c r="B1364" s="38"/>
      <c r="C1364" s="39"/>
      <c r="D1364" s="194" t="s">
        <v>199</v>
      </c>
      <c r="E1364" s="39"/>
      <c r="F1364" s="195" t="s">
        <v>1801</v>
      </c>
      <c r="G1364" s="39"/>
      <c r="H1364" s="39"/>
      <c r="I1364" s="196"/>
      <c r="J1364" s="39"/>
      <c r="K1364" s="39"/>
      <c r="L1364" s="42"/>
      <c r="M1364" s="197"/>
      <c r="N1364" s="198"/>
      <c r="O1364" s="67"/>
      <c r="P1364" s="67"/>
      <c r="Q1364" s="67"/>
      <c r="R1364" s="67"/>
      <c r="S1364" s="67"/>
      <c r="T1364" s="68"/>
      <c r="U1364" s="37"/>
      <c r="V1364" s="37"/>
      <c r="W1364" s="37"/>
      <c r="X1364" s="37"/>
      <c r="Y1364" s="37"/>
      <c r="Z1364" s="37"/>
      <c r="AA1364" s="37"/>
      <c r="AB1364" s="37"/>
      <c r="AC1364" s="37"/>
      <c r="AD1364" s="37"/>
      <c r="AE1364" s="37"/>
      <c r="AT1364" s="20" t="s">
        <v>199</v>
      </c>
      <c r="AU1364" s="20" t="s">
        <v>82</v>
      </c>
    </row>
    <row r="1365" spans="1:65" s="2" customFormat="1" ht="16.5" customHeight="1">
      <c r="A1365" s="37"/>
      <c r="B1365" s="38"/>
      <c r="C1365" s="181" t="s">
        <v>1803</v>
      </c>
      <c r="D1365" s="181" t="s">
        <v>193</v>
      </c>
      <c r="E1365" s="182" t="s">
        <v>1794</v>
      </c>
      <c r="F1365" s="183" t="s">
        <v>1795</v>
      </c>
      <c r="G1365" s="184" t="s">
        <v>196</v>
      </c>
      <c r="H1365" s="185">
        <v>2</v>
      </c>
      <c r="I1365" s="186"/>
      <c r="J1365" s="187">
        <f>ROUND(I1365*H1365,2)</f>
        <v>0</v>
      </c>
      <c r="K1365" s="183" t="s">
        <v>203</v>
      </c>
      <c r="L1365" s="42"/>
      <c r="M1365" s="188" t="s">
        <v>19</v>
      </c>
      <c r="N1365" s="189" t="s">
        <v>44</v>
      </c>
      <c r="O1365" s="67"/>
      <c r="P1365" s="190">
        <f>O1365*H1365</f>
        <v>0</v>
      </c>
      <c r="Q1365" s="190">
        <v>0</v>
      </c>
      <c r="R1365" s="190">
        <f>Q1365*H1365</f>
        <v>0</v>
      </c>
      <c r="S1365" s="190">
        <v>0</v>
      </c>
      <c r="T1365" s="191">
        <f>S1365*H1365</f>
        <v>0</v>
      </c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R1365" s="192" t="s">
        <v>292</v>
      </c>
      <c r="AT1365" s="192" t="s">
        <v>193</v>
      </c>
      <c r="AU1365" s="192" t="s">
        <v>82</v>
      </c>
      <c r="AY1365" s="20" t="s">
        <v>191</v>
      </c>
      <c r="BE1365" s="193">
        <f>IF(N1365="základní",J1365,0)</f>
        <v>0</v>
      </c>
      <c r="BF1365" s="193">
        <f>IF(N1365="snížená",J1365,0)</f>
        <v>0</v>
      </c>
      <c r="BG1365" s="193">
        <f>IF(N1365="zákl. přenesená",J1365,0)</f>
        <v>0</v>
      </c>
      <c r="BH1365" s="193">
        <f>IF(N1365="sníž. přenesená",J1365,0)</f>
        <v>0</v>
      </c>
      <c r="BI1365" s="193">
        <f>IF(N1365="nulová",J1365,0)</f>
        <v>0</v>
      </c>
      <c r="BJ1365" s="20" t="s">
        <v>80</v>
      </c>
      <c r="BK1365" s="193">
        <f>ROUND(I1365*H1365,2)</f>
        <v>0</v>
      </c>
      <c r="BL1365" s="20" t="s">
        <v>292</v>
      </c>
      <c r="BM1365" s="192" t="s">
        <v>1804</v>
      </c>
    </row>
    <row r="1366" spans="1:65" s="2" customFormat="1" ht="11.25">
      <c r="A1366" s="37"/>
      <c r="B1366" s="38"/>
      <c r="C1366" s="39"/>
      <c r="D1366" s="194" t="s">
        <v>199</v>
      </c>
      <c r="E1366" s="39"/>
      <c r="F1366" s="195" t="s">
        <v>1797</v>
      </c>
      <c r="G1366" s="39"/>
      <c r="H1366" s="39"/>
      <c r="I1366" s="196"/>
      <c r="J1366" s="39"/>
      <c r="K1366" s="39"/>
      <c r="L1366" s="42"/>
      <c r="M1366" s="197"/>
      <c r="N1366" s="198"/>
      <c r="O1366" s="67"/>
      <c r="P1366" s="67"/>
      <c r="Q1366" s="67"/>
      <c r="R1366" s="67"/>
      <c r="S1366" s="67"/>
      <c r="T1366" s="68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T1366" s="20" t="s">
        <v>199</v>
      </c>
      <c r="AU1366" s="20" t="s">
        <v>82</v>
      </c>
    </row>
    <row r="1367" spans="1:65" s="2" customFormat="1" ht="11.25">
      <c r="A1367" s="37"/>
      <c r="B1367" s="38"/>
      <c r="C1367" s="39"/>
      <c r="D1367" s="199" t="s">
        <v>206</v>
      </c>
      <c r="E1367" s="39"/>
      <c r="F1367" s="200" t="s">
        <v>1798</v>
      </c>
      <c r="G1367" s="39"/>
      <c r="H1367" s="39"/>
      <c r="I1367" s="196"/>
      <c r="J1367" s="39"/>
      <c r="K1367" s="39"/>
      <c r="L1367" s="42"/>
      <c r="M1367" s="197"/>
      <c r="N1367" s="198"/>
      <c r="O1367" s="67"/>
      <c r="P1367" s="67"/>
      <c r="Q1367" s="67"/>
      <c r="R1367" s="67"/>
      <c r="S1367" s="67"/>
      <c r="T1367" s="68"/>
      <c r="U1367" s="37"/>
      <c r="V1367" s="37"/>
      <c r="W1367" s="37"/>
      <c r="X1367" s="37"/>
      <c r="Y1367" s="37"/>
      <c r="Z1367" s="37"/>
      <c r="AA1367" s="37"/>
      <c r="AB1367" s="37"/>
      <c r="AC1367" s="37"/>
      <c r="AD1367" s="37"/>
      <c r="AE1367" s="37"/>
      <c r="AT1367" s="20" t="s">
        <v>206</v>
      </c>
      <c r="AU1367" s="20" t="s">
        <v>82</v>
      </c>
    </row>
    <row r="1368" spans="1:65" s="2" customFormat="1" ht="16.5" customHeight="1">
      <c r="A1368" s="37"/>
      <c r="B1368" s="38"/>
      <c r="C1368" s="223" t="s">
        <v>1805</v>
      </c>
      <c r="D1368" s="223" t="s">
        <v>273</v>
      </c>
      <c r="E1368" s="224" t="s">
        <v>1806</v>
      </c>
      <c r="F1368" s="225" t="s">
        <v>1807</v>
      </c>
      <c r="G1368" s="226" t="s">
        <v>196</v>
      </c>
      <c r="H1368" s="227">
        <v>2</v>
      </c>
      <c r="I1368" s="228"/>
      <c r="J1368" s="229">
        <f>ROUND(I1368*H1368,2)</f>
        <v>0</v>
      </c>
      <c r="K1368" s="225" t="s">
        <v>19</v>
      </c>
      <c r="L1368" s="230"/>
      <c r="M1368" s="231" t="s">
        <v>19</v>
      </c>
      <c r="N1368" s="232" t="s">
        <v>44</v>
      </c>
      <c r="O1368" s="67"/>
      <c r="P1368" s="190">
        <f>O1368*H1368</f>
        <v>0</v>
      </c>
      <c r="Q1368" s="190">
        <v>1.0999999999999999E-2</v>
      </c>
      <c r="R1368" s="190">
        <f>Q1368*H1368</f>
        <v>2.1999999999999999E-2</v>
      </c>
      <c r="S1368" s="190">
        <v>0</v>
      </c>
      <c r="T1368" s="191">
        <f>S1368*H1368</f>
        <v>0</v>
      </c>
      <c r="U1368" s="37"/>
      <c r="V1368" s="37"/>
      <c r="W1368" s="37"/>
      <c r="X1368" s="37"/>
      <c r="Y1368" s="37"/>
      <c r="Z1368" s="37"/>
      <c r="AA1368" s="37"/>
      <c r="AB1368" s="37"/>
      <c r="AC1368" s="37"/>
      <c r="AD1368" s="37"/>
      <c r="AE1368" s="37"/>
      <c r="AR1368" s="192" t="s">
        <v>405</v>
      </c>
      <c r="AT1368" s="192" t="s">
        <v>273</v>
      </c>
      <c r="AU1368" s="192" t="s">
        <v>82</v>
      </c>
      <c r="AY1368" s="20" t="s">
        <v>191</v>
      </c>
      <c r="BE1368" s="193">
        <f>IF(N1368="základní",J1368,0)</f>
        <v>0</v>
      </c>
      <c r="BF1368" s="193">
        <f>IF(N1368="snížená",J1368,0)</f>
        <v>0</v>
      </c>
      <c r="BG1368" s="193">
        <f>IF(N1368="zákl. přenesená",J1368,0)</f>
        <v>0</v>
      </c>
      <c r="BH1368" s="193">
        <f>IF(N1368="sníž. přenesená",J1368,0)</f>
        <v>0</v>
      </c>
      <c r="BI1368" s="193">
        <f>IF(N1368="nulová",J1368,0)</f>
        <v>0</v>
      </c>
      <c r="BJ1368" s="20" t="s">
        <v>80</v>
      </c>
      <c r="BK1368" s="193">
        <f>ROUND(I1368*H1368,2)</f>
        <v>0</v>
      </c>
      <c r="BL1368" s="20" t="s">
        <v>292</v>
      </c>
      <c r="BM1368" s="192" t="s">
        <v>1808</v>
      </c>
    </row>
    <row r="1369" spans="1:65" s="2" customFormat="1" ht="11.25">
      <c r="A1369" s="37"/>
      <c r="B1369" s="38"/>
      <c r="C1369" s="39"/>
      <c r="D1369" s="194" t="s">
        <v>199</v>
      </c>
      <c r="E1369" s="39"/>
      <c r="F1369" s="195" t="s">
        <v>1807</v>
      </c>
      <c r="G1369" s="39"/>
      <c r="H1369" s="39"/>
      <c r="I1369" s="196"/>
      <c r="J1369" s="39"/>
      <c r="K1369" s="39"/>
      <c r="L1369" s="42"/>
      <c r="M1369" s="197"/>
      <c r="N1369" s="198"/>
      <c r="O1369" s="67"/>
      <c r="P1369" s="67"/>
      <c r="Q1369" s="67"/>
      <c r="R1369" s="67"/>
      <c r="S1369" s="67"/>
      <c r="T1369" s="68"/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T1369" s="20" t="s">
        <v>199</v>
      </c>
      <c r="AU1369" s="20" t="s">
        <v>82</v>
      </c>
    </row>
    <row r="1370" spans="1:65" s="2" customFormat="1" ht="16.5" customHeight="1">
      <c r="A1370" s="37"/>
      <c r="B1370" s="38"/>
      <c r="C1370" s="181" t="s">
        <v>1809</v>
      </c>
      <c r="D1370" s="181" t="s">
        <v>193</v>
      </c>
      <c r="E1370" s="182" t="s">
        <v>1810</v>
      </c>
      <c r="F1370" s="183" t="s">
        <v>1811</v>
      </c>
      <c r="G1370" s="184" t="s">
        <v>196</v>
      </c>
      <c r="H1370" s="185">
        <v>2</v>
      </c>
      <c r="I1370" s="186"/>
      <c r="J1370" s="187">
        <f>ROUND(I1370*H1370,2)</f>
        <v>0</v>
      </c>
      <c r="K1370" s="183" t="s">
        <v>19</v>
      </c>
      <c r="L1370" s="42"/>
      <c r="M1370" s="188" t="s">
        <v>19</v>
      </c>
      <c r="N1370" s="189" t="s">
        <v>44</v>
      </c>
      <c r="O1370" s="67"/>
      <c r="P1370" s="190">
        <f>O1370*H1370</f>
        <v>0</v>
      </c>
      <c r="Q1370" s="190">
        <v>0</v>
      </c>
      <c r="R1370" s="190">
        <f>Q1370*H1370</f>
        <v>0</v>
      </c>
      <c r="S1370" s="190">
        <v>0</v>
      </c>
      <c r="T1370" s="191">
        <f>S1370*H1370</f>
        <v>0</v>
      </c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R1370" s="192" t="s">
        <v>292</v>
      </c>
      <c r="AT1370" s="192" t="s">
        <v>193</v>
      </c>
      <c r="AU1370" s="192" t="s">
        <v>82</v>
      </c>
      <c r="AY1370" s="20" t="s">
        <v>191</v>
      </c>
      <c r="BE1370" s="193">
        <f>IF(N1370="základní",J1370,0)</f>
        <v>0</v>
      </c>
      <c r="BF1370" s="193">
        <f>IF(N1370="snížená",J1370,0)</f>
        <v>0</v>
      </c>
      <c r="BG1370" s="193">
        <f>IF(N1370="zákl. přenesená",J1370,0)</f>
        <v>0</v>
      </c>
      <c r="BH1370" s="193">
        <f>IF(N1370="sníž. přenesená",J1370,0)</f>
        <v>0</v>
      </c>
      <c r="BI1370" s="193">
        <f>IF(N1370="nulová",J1370,0)</f>
        <v>0</v>
      </c>
      <c r="BJ1370" s="20" t="s">
        <v>80</v>
      </c>
      <c r="BK1370" s="193">
        <f>ROUND(I1370*H1370,2)</f>
        <v>0</v>
      </c>
      <c r="BL1370" s="20" t="s">
        <v>292</v>
      </c>
      <c r="BM1370" s="192" t="s">
        <v>1812</v>
      </c>
    </row>
    <row r="1371" spans="1:65" s="2" customFormat="1" ht="11.25">
      <c r="A1371" s="37"/>
      <c r="B1371" s="38"/>
      <c r="C1371" s="39"/>
      <c r="D1371" s="194" t="s">
        <v>199</v>
      </c>
      <c r="E1371" s="39"/>
      <c r="F1371" s="195" t="s">
        <v>1811</v>
      </c>
      <c r="G1371" s="39"/>
      <c r="H1371" s="39"/>
      <c r="I1371" s="196"/>
      <c r="J1371" s="39"/>
      <c r="K1371" s="39"/>
      <c r="L1371" s="42"/>
      <c r="M1371" s="197"/>
      <c r="N1371" s="198"/>
      <c r="O1371" s="67"/>
      <c r="P1371" s="67"/>
      <c r="Q1371" s="67"/>
      <c r="R1371" s="67"/>
      <c r="S1371" s="67"/>
      <c r="T1371" s="68"/>
      <c r="U1371" s="37"/>
      <c r="V1371" s="37"/>
      <c r="W1371" s="37"/>
      <c r="X1371" s="37"/>
      <c r="Y1371" s="37"/>
      <c r="Z1371" s="37"/>
      <c r="AA1371" s="37"/>
      <c r="AB1371" s="37"/>
      <c r="AC1371" s="37"/>
      <c r="AD1371" s="37"/>
      <c r="AE1371" s="37"/>
      <c r="AT1371" s="20" t="s">
        <v>199</v>
      </c>
      <c r="AU1371" s="20" t="s">
        <v>82</v>
      </c>
    </row>
    <row r="1372" spans="1:65" s="2" customFormat="1" ht="16.5" customHeight="1">
      <c r="A1372" s="37"/>
      <c r="B1372" s="38"/>
      <c r="C1372" s="181" t="s">
        <v>1813</v>
      </c>
      <c r="D1372" s="181" t="s">
        <v>193</v>
      </c>
      <c r="E1372" s="182" t="s">
        <v>1814</v>
      </c>
      <c r="F1372" s="183" t="s">
        <v>1815</v>
      </c>
      <c r="G1372" s="184" t="s">
        <v>1816</v>
      </c>
      <c r="H1372" s="244"/>
      <c r="I1372" s="186"/>
      <c r="J1372" s="187">
        <f>ROUND(I1372*H1372,2)</f>
        <v>0</v>
      </c>
      <c r="K1372" s="183" t="s">
        <v>203</v>
      </c>
      <c r="L1372" s="42"/>
      <c r="M1372" s="188" t="s">
        <v>19</v>
      </c>
      <c r="N1372" s="189" t="s">
        <v>44</v>
      </c>
      <c r="O1372" s="67"/>
      <c r="P1372" s="190">
        <f>O1372*H1372</f>
        <v>0</v>
      </c>
      <c r="Q1372" s="190">
        <v>0</v>
      </c>
      <c r="R1372" s="190">
        <f>Q1372*H1372</f>
        <v>0</v>
      </c>
      <c r="S1372" s="190">
        <v>0</v>
      </c>
      <c r="T1372" s="191">
        <f>S1372*H1372</f>
        <v>0</v>
      </c>
      <c r="U1372" s="37"/>
      <c r="V1372" s="37"/>
      <c r="W1372" s="37"/>
      <c r="X1372" s="37"/>
      <c r="Y1372" s="37"/>
      <c r="Z1372" s="37"/>
      <c r="AA1372" s="37"/>
      <c r="AB1372" s="37"/>
      <c r="AC1372" s="37"/>
      <c r="AD1372" s="37"/>
      <c r="AE1372" s="37"/>
      <c r="AR1372" s="192" t="s">
        <v>292</v>
      </c>
      <c r="AT1372" s="192" t="s">
        <v>193</v>
      </c>
      <c r="AU1372" s="192" t="s">
        <v>82</v>
      </c>
      <c r="AY1372" s="20" t="s">
        <v>191</v>
      </c>
      <c r="BE1372" s="193">
        <f>IF(N1372="základní",J1372,0)</f>
        <v>0</v>
      </c>
      <c r="BF1372" s="193">
        <f>IF(N1372="snížená",J1372,0)</f>
        <v>0</v>
      </c>
      <c r="BG1372" s="193">
        <f>IF(N1372="zákl. přenesená",J1372,0)</f>
        <v>0</v>
      </c>
      <c r="BH1372" s="193">
        <f>IF(N1372="sníž. přenesená",J1372,0)</f>
        <v>0</v>
      </c>
      <c r="BI1372" s="193">
        <f>IF(N1372="nulová",J1372,0)</f>
        <v>0</v>
      </c>
      <c r="BJ1372" s="20" t="s">
        <v>80</v>
      </c>
      <c r="BK1372" s="193">
        <f>ROUND(I1372*H1372,2)</f>
        <v>0</v>
      </c>
      <c r="BL1372" s="20" t="s">
        <v>292</v>
      </c>
      <c r="BM1372" s="192" t="s">
        <v>1817</v>
      </c>
    </row>
    <row r="1373" spans="1:65" s="2" customFormat="1" ht="19.5">
      <c r="A1373" s="37"/>
      <c r="B1373" s="38"/>
      <c r="C1373" s="39"/>
      <c r="D1373" s="194" t="s">
        <v>199</v>
      </c>
      <c r="E1373" s="39"/>
      <c r="F1373" s="195" t="s">
        <v>1818</v>
      </c>
      <c r="G1373" s="39"/>
      <c r="H1373" s="39"/>
      <c r="I1373" s="196"/>
      <c r="J1373" s="39"/>
      <c r="K1373" s="39"/>
      <c r="L1373" s="42"/>
      <c r="M1373" s="197"/>
      <c r="N1373" s="198"/>
      <c r="O1373" s="67"/>
      <c r="P1373" s="67"/>
      <c r="Q1373" s="67"/>
      <c r="R1373" s="67"/>
      <c r="S1373" s="67"/>
      <c r="T1373" s="68"/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T1373" s="20" t="s">
        <v>199</v>
      </c>
      <c r="AU1373" s="20" t="s">
        <v>82</v>
      </c>
    </row>
    <row r="1374" spans="1:65" s="2" customFormat="1" ht="11.25">
      <c r="A1374" s="37"/>
      <c r="B1374" s="38"/>
      <c r="C1374" s="39"/>
      <c r="D1374" s="199" t="s">
        <v>206</v>
      </c>
      <c r="E1374" s="39"/>
      <c r="F1374" s="200" t="s">
        <v>1819</v>
      </c>
      <c r="G1374" s="39"/>
      <c r="H1374" s="39"/>
      <c r="I1374" s="196"/>
      <c r="J1374" s="39"/>
      <c r="K1374" s="39"/>
      <c r="L1374" s="42"/>
      <c r="M1374" s="197"/>
      <c r="N1374" s="198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206</v>
      </c>
      <c r="AU1374" s="20" t="s">
        <v>82</v>
      </c>
    </row>
    <row r="1375" spans="1:65" s="12" customFormat="1" ht="22.9" customHeight="1">
      <c r="B1375" s="165"/>
      <c r="C1375" s="166"/>
      <c r="D1375" s="167" t="s">
        <v>72</v>
      </c>
      <c r="E1375" s="179" t="s">
        <v>1820</v>
      </c>
      <c r="F1375" s="179" t="s">
        <v>1821</v>
      </c>
      <c r="G1375" s="166"/>
      <c r="H1375" s="166"/>
      <c r="I1375" s="169"/>
      <c r="J1375" s="180">
        <f>BK1375</f>
        <v>0</v>
      </c>
      <c r="K1375" s="166"/>
      <c r="L1375" s="171"/>
      <c r="M1375" s="172"/>
      <c r="N1375" s="173"/>
      <c r="O1375" s="173"/>
      <c r="P1375" s="174">
        <f>SUM(P1376:P1389)</f>
        <v>0</v>
      </c>
      <c r="Q1375" s="173"/>
      <c r="R1375" s="174">
        <f>SUM(R1376:R1389)</f>
        <v>0</v>
      </c>
      <c r="S1375" s="173"/>
      <c r="T1375" s="175">
        <f>SUM(T1376:T1389)</f>
        <v>0</v>
      </c>
      <c r="AR1375" s="176" t="s">
        <v>82</v>
      </c>
      <c r="AT1375" s="177" t="s">
        <v>72</v>
      </c>
      <c r="AU1375" s="177" t="s">
        <v>80</v>
      </c>
      <c r="AY1375" s="176" t="s">
        <v>191</v>
      </c>
      <c r="BK1375" s="178">
        <f>SUM(BK1376:BK1389)</f>
        <v>0</v>
      </c>
    </row>
    <row r="1376" spans="1:65" s="2" customFormat="1" ht="24.2" customHeight="1">
      <c r="A1376" s="37"/>
      <c r="B1376" s="38"/>
      <c r="C1376" s="181" t="s">
        <v>1822</v>
      </c>
      <c r="D1376" s="181" t="s">
        <v>193</v>
      </c>
      <c r="E1376" s="182" t="s">
        <v>1823</v>
      </c>
      <c r="F1376" s="183" t="s">
        <v>1824</v>
      </c>
      <c r="G1376" s="184" t="s">
        <v>196</v>
      </c>
      <c r="H1376" s="185">
        <v>2</v>
      </c>
      <c r="I1376" s="186"/>
      <c r="J1376" s="187">
        <f>ROUND(I1376*H1376,2)</f>
        <v>0</v>
      </c>
      <c r="K1376" s="183" t="s">
        <v>19</v>
      </c>
      <c r="L1376" s="42"/>
      <c r="M1376" s="188" t="s">
        <v>19</v>
      </c>
      <c r="N1376" s="189" t="s">
        <v>44</v>
      </c>
      <c r="O1376" s="67"/>
      <c r="P1376" s="190">
        <f>O1376*H1376</f>
        <v>0</v>
      </c>
      <c r="Q1376" s="190">
        <v>0</v>
      </c>
      <c r="R1376" s="190">
        <f>Q1376*H1376</f>
        <v>0</v>
      </c>
      <c r="S1376" s="190">
        <v>0</v>
      </c>
      <c r="T1376" s="191">
        <f>S1376*H1376</f>
        <v>0</v>
      </c>
      <c r="U1376" s="37"/>
      <c r="V1376" s="37"/>
      <c r="W1376" s="37"/>
      <c r="X1376" s="37"/>
      <c r="Y1376" s="37"/>
      <c r="Z1376" s="37"/>
      <c r="AA1376" s="37"/>
      <c r="AB1376" s="37"/>
      <c r="AC1376" s="37"/>
      <c r="AD1376" s="37"/>
      <c r="AE1376" s="37"/>
      <c r="AR1376" s="192" t="s">
        <v>292</v>
      </c>
      <c r="AT1376" s="192" t="s">
        <v>193</v>
      </c>
      <c r="AU1376" s="192" t="s">
        <v>82</v>
      </c>
      <c r="AY1376" s="20" t="s">
        <v>191</v>
      </c>
      <c r="BE1376" s="193">
        <f>IF(N1376="základní",J1376,0)</f>
        <v>0</v>
      </c>
      <c r="BF1376" s="193">
        <f>IF(N1376="snížená",J1376,0)</f>
        <v>0</v>
      </c>
      <c r="BG1376" s="193">
        <f>IF(N1376="zákl. přenesená",J1376,0)</f>
        <v>0</v>
      </c>
      <c r="BH1376" s="193">
        <f>IF(N1376="sníž. přenesená",J1376,0)</f>
        <v>0</v>
      </c>
      <c r="BI1376" s="193">
        <f>IF(N1376="nulová",J1376,0)</f>
        <v>0</v>
      </c>
      <c r="BJ1376" s="20" t="s">
        <v>80</v>
      </c>
      <c r="BK1376" s="193">
        <f>ROUND(I1376*H1376,2)</f>
        <v>0</v>
      </c>
      <c r="BL1376" s="20" t="s">
        <v>292</v>
      </c>
      <c r="BM1376" s="192" t="s">
        <v>1825</v>
      </c>
    </row>
    <row r="1377" spans="1:65" s="2" customFormat="1" ht="19.5">
      <c r="A1377" s="37"/>
      <c r="B1377" s="38"/>
      <c r="C1377" s="39"/>
      <c r="D1377" s="194" t="s">
        <v>199</v>
      </c>
      <c r="E1377" s="39"/>
      <c r="F1377" s="195" t="s">
        <v>1824</v>
      </c>
      <c r="G1377" s="39"/>
      <c r="H1377" s="39"/>
      <c r="I1377" s="196"/>
      <c r="J1377" s="39"/>
      <c r="K1377" s="39"/>
      <c r="L1377" s="42"/>
      <c r="M1377" s="197"/>
      <c r="N1377" s="198"/>
      <c r="O1377" s="67"/>
      <c r="P1377" s="67"/>
      <c r="Q1377" s="67"/>
      <c r="R1377" s="67"/>
      <c r="S1377" s="67"/>
      <c r="T1377" s="68"/>
      <c r="U1377" s="37"/>
      <c r="V1377" s="37"/>
      <c r="W1377" s="37"/>
      <c r="X1377" s="37"/>
      <c r="Y1377" s="37"/>
      <c r="Z1377" s="37"/>
      <c r="AA1377" s="37"/>
      <c r="AB1377" s="37"/>
      <c r="AC1377" s="37"/>
      <c r="AD1377" s="37"/>
      <c r="AE1377" s="37"/>
      <c r="AT1377" s="20" t="s">
        <v>199</v>
      </c>
      <c r="AU1377" s="20" t="s">
        <v>82</v>
      </c>
    </row>
    <row r="1378" spans="1:65" s="2" customFormat="1" ht="165.75">
      <c r="A1378" s="37"/>
      <c r="B1378" s="38"/>
      <c r="C1378" s="39"/>
      <c r="D1378" s="194" t="s">
        <v>402</v>
      </c>
      <c r="E1378" s="39"/>
      <c r="F1378" s="243" t="s">
        <v>1826</v>
      </c>
      <c r="G1378" s="39"/>
      <c r="H1378" s="39"/>
      <c r="I1378" s="196"/>
      <c r="J1378" s="39"/>
      <c r="K1378" s="39"/>
      <c r="L1378" s="42"/>
      <c r="M1378" s="197"/>
      <c r="N1378" s="198"/>
      <c r="O1378" s="67"/>
      <c r="P1378" s="67"/>
      <c r="Q1378" s="67"/>
      <c r="R1378" s="67"/>
      <c r="S1378" s="67"/>
      <c r="T1378" s="68"/>
      <c r="U1378" s="37"/>
      <c r="V1378" s="37"/>
      <c r="W1378" s="37"/>
      <c r="X1378" s="37"/>
      <c r="Y1378" s="37"/>
      <c r="Z1378" s="37"/>
      <c r="AA1378" s="37"/>
      <c r="AB1378" s="37"/>
      <c r="AC1378" s="37"/>
      <c r="AD1378" s="37"/>
      <c r="AE1378" s="37"/>
      <c r="AT1378" s="20" t="s">
        <v>402</v>
      </c>
      <c r="AU1378" s="20" t="s">
        <v>82</v>
      </c>
    </row>
    <row r="1379" spans="1:65" s="2" customFormat="1" ht="24.2" customHeight="1">
      <c r="A1379" s="37"/>
      <c r="B1379" s="38"/>
      <c r="C1379" s="181" t="s">
        <v>1827</v>
      </c>
      <c r="D1379" s="181" t="s">
        <v>193</v>
      </c>
      <c r="E1379" s="182" t="s">
        <v>1828</v>
      </c>
      <c r="F1379" s="183" t="s">
        <v>1829</v>
      </c>
      <c r="G1379" s="184" t="s">
        <v>196</v>
      </c>
      <c r="H1379" s="185">
        <v>1</v>
      </c>
      <c r="I1379" s="186"/>
      <c r="J1379" s="187">
        <f>ROUND(I1379*H1379,2)</f>
        <v>0</v>
      </c>
      <c r="K1379" s="183" t="s">
        <v>19</v>
      </c>
      <c r="L1379" s="42"/>
      <c r="M1379" s="188" t="s">
        <v>19</v>
      </c>
      <c r="N1379" s="189" t="s">
        <v>44</v>
      </c>
      <c r="O1379" s="67"/>
      <c r="P1379" s="190">
        <f>O1379*H1379</f>
        <v>0</v>
      </c>
      <c r="Q1379" s="190">
        <v>0</v>
      </c>
      <c r="R1379" s="190">
        <f>Q1379*H1379</f>
        <v>0</v>
      </c>
      <c r="S1379" s="190">
        <v>0</v>
      </c>
      <c r="T1379" s="191">
        <f>S1379*H1379</f>
        <v>0</v>
      </c>
      <c r="U1379" s="37"/>
      <c r="V1379" s="37"/>
      <c r="W1379" s="37"/>
      <c r="X1379" s="37"/>
      <c r="Y1379" s="37"/>
      <c r="Z1379" s="37"/>
      <c r="AA1379" s="37"/>
      <c r="AB1379" s="37"/>
      <c r="AC1379" s="37"/>
      <c r="AD1379" s="37"/>
      <c r="AE1379" s="37"/>
      <c r="AR1379" s="192" t="s">
        <v>292</v>
      </c>
      <c r="AT1379" s="192" t="s">
        <v>193</v>
      </c>
      <c r="AU1379" s="192" t="s">
        <v>82</v>
      </c>
      <c r="AY1379" s="20" t="s">
        <v>191</v>
      </c>
      <c r="BE1379" s="193">
        <f>IF(N1379="základní",J1379,0)</f>
        <v>0</v>
      </c>
      <c r="BF1379" s="193">
        <f>IF(N1379="snížená",J1379,0)</f>
        <v>0</v>
      </c>
      <c r="BG1379" s="193">
        <f>IF(N1379="zákl. přenesená",J1379,0)</f>
        <v>0</v>
      </c>
      <c r="BH1379" s="193">
        <f>IF(N1379="sníž. přenesená",J1379,0)</f>
        <v>0</v>
      </c>
      <c r="BI1379" s="193">
        <f>IF(N1379="nulová",J1379,0)</f>
        <v>0</v>
      </c>
      <c r="BJ1379" s="20" t="s">
        <v>80</v>
      </c>
      <c r="BK1379" s="193">
        <f>ROUND(I1379*H1379,2)</f>
        <v>0</v>
      </c>
      <c r="BL1379" s="20" t="s">
        <v>292</v>
      </c>
      <c r="BM1379" s="192" t="s">
        <v>1830</v>
      </c>
    </row>
    <row r="1380" spans="1:65" s="2" customFormat="1" ht="19.5">
      <c r="A1380" s="37"/>
      <c r="B1380" s="38"/>
      <c r="C1380" s="39"/>
      <c r="D1380" s="194" t="s">
        <v>199</v>
      </c>
      <c r="E1380" s="39"/>
      <c r="F1380" s="195" t="s">
        <v>1829</v>
      </c>
      <c r="G1380" s="39"/>
      <c r="H1380" s="39"/>
      <c r="I1380" s="196"/>
      <c r="J1380" s="39"/>
      <c r="K1380" s="39"/>
      <c r="L1380" s="42"/>
      <c r="M1380" s="197"/>
      <c r="N1380" s="198"/>
      <c r="O1380" s="67"/>
      <c r="P1380" s="67"/>
      <c r="Q1380" s="67"/>
      <c r="R1380" s="67"/>
      <c r="S1380" s="67"/>
      <c r="T1380" s="68"/>
      <c r="U1380" s="37"/>
      <c r="V1380" s="37"/>
      <c r="W1380" s="37"/>
      <c r="X1380" s="37"/>
      <c r="Y1380" s="37"/>
      <c r="Z1380" s="37"/>
      <c r="AA1380" s="37"/>
      <c r="AB1380" s="37"/>
      <c r="AC1380" s="37"/>
      <c r="AD1380" s="37"/>
      <c r="AE1380" s="37"/>
      <c r="AT1380" s="20" t="s">
        <v>199</v>
      </c>
      <c r="AU1380" s="20" t="s">
        <v>82</v>
      </c>
    </row>
    <row r="1381" spans="1:65" s="2" customFormat="1" ht="165.75">
      <c r="A1381" s="37"/>
      <c r="B1381" s="38"/>
      <c r="C1381" s="39"/>
      <c r="D1381" s="194" t="s">
        <v>402</v>
      </c>
      <c r="E1381" s="39"/>
      <c r="F1381" s="243" t="s">
        <v>1826</v>
      </c>
      <c r="G1381" s="39"/>
      <c r="H1381" s="39"/>
      <c r="I1381" s="196"/>
      <c r="J1381" s="39"/>
      <c r="K1381" s="39"/>
      <c r="L1381" s="42"/>
      <c r="M1381" s="197"/>
      <c r="N1381" s="198"/>
      <c r="O1381" s="67"/>
      <c r="P1381" s="67"/>
      <c r="Q1381" s="67"/>
      <c r="R1381" s="67"/>
      <c r="S1381" s="67"/>
      <c r="T1381" s="68"/>
      <c r="U1381" s="37"/>
      <c r="V1381" s="37"/>
      <c r="W1381" s="37"/>
      <c r="X1381" s="37"/>
      <c r="Y1381" s="37"/>
      <c r="Z1381" s="37"/>
      <c r="AA1381" s="37"/>
      <c r="AB1381" s="37"/>
      <c r="AC1381" s="37"/>
      <c r="AD1381" s="37"/>
      <c r="AE1381" s="37"/>
      <c r="AT1381" s="20" t="s">
        <v>402</v>
      </c>
      <c r="AU1381" s="20" t="s">
        <v>82</v>
      </c>
    </row>
    <row r="1382" spans="1:65" s="2" customFormat="1" ht="24.2" customHeight="1">
      <c r="A1382" s="37"/>
      <c r="B1382" s="38"/>
      <c r="C1382" s="181" t="s">
        <v>1831</v>
      </c>
      <c r="D1382" s="181" t="s">
        <v>193</v>
      </c>
      <c r="E1382" s="182" t="s">
        <v>1832</v>
      </c>
      <c r="F1382" s="183" t="s">
        <v>1833</v>
      </c>
      <c r="G1382" s="184" t="s">
        <v>196</v>
      </c>
      <c r="H1382" s="185">
        <v>1</v>
      </c>
      <c r="I1382" s="186"/>
      <c r="J1382" s="187">
        <f>ROUND(I1382*H1382,2)</f>
        <v>0</v>
      </c>
      <c r="K1382" s="183" t="s">
        <v>19</v>
      </c>
      <c r="L1382" s="42"/>
      <c r="M1382" s="188" t="s">
        <v>19</v>
      </c>
      <c r="N1382" s="189" t="s">
        <v>44</v>
      </c>
      <c r="O1382" s="67"/>
      <c r="P1382" s="190">
        <f>O1382*H1382</f>
        <v>0</v>
      </c>
      <c r="Q1382" s="190">
        <v>0</v>
      </c>
      <c r="R1382" s="190">
        <f>Q1382*H1382</f>
        <v>0</v>
      </c>
      <c r="S1382" s="190">
        <v>0</v>
      </c>
      <c r="T1382" s="191">
        <f>S1382*H1382</f>
        <v>0</v>
      </c>
      <c r="U1382" s="37"/>
      <c r="V1382" s="37"/>
      <c r="W1382" s="37"/>
      <c r="X1382" s="37"/>
      <c r="Y1382" s="37"/>
      <c r="Z1382" s="37"/>
      <c r="AA1382" s="37"/>
      <c r="AB1382" s="37"/>
      <c r="AC1382" s="37"/>
      <c r="AD1382" s="37"/>
      <c r="AE1382" s="37"/>
      <c r="AR1382" s="192" t="s">
        <v>292</v>
      </c>
      <c r="AT1382" s="192" t="s">
        <v>193</v>
      </c>
      <c r="AU1382" s="192" t="s">
        <v>82</v>
      </c>
      <c r="AY1382" s="20" t="s">
        <v>191</v>
      </c>
      <c r="BE1382" s="193">
        <f>IF(N1382="základní",J1382,0)</f>
        <v>0</v>
      </c>
      <c r="BF1382" s="193">
        <f>IF(N1382="snížená",J1382,0)</f>
        <v>0</v>
      </c>
      <c r="BG1382" s="193">
        <f>IF(N1382="zákl. přenesená",J1382,0)</f>
        <v>0</v>
      </c>
      <c r="BH1382" s="193">
        <f>IF(N1382="sníž. přenesená",J1382,0)</f>
        <v>0</v>
      </c>
      <c r="BI1382" s="193">
        <f>IF(N1382="nulová",J1382,0)</f>
        <v>0</v>
      </c>
      <c r="BJ1382" s="20" t="s">
        <v>80</v>
      </c>
      <c r="BK1382" s="193">
        <f>ROUND(I1382*H1382,2)</f>
        <v>0</v>
      </c>
      <c r="BL1382" s="20" t="s">
        <v>292</v>
      </c>
      <c r="BM1382" s="192" t="s">
        <v>1834</v>
      </c>
    </row>
    <row r="1383" spans="1:65" s="2" customFormat="1" ht="19.5">
      <c r="A1383" s="37"/>
      <c r="B1383" s="38"/>
      <c r="C1383" s="39"/>
      <c r="D1383" s="194" t="s">
        <v>199</v>
      </c>
      <c r="E1383" s="39"/>
      <c r="F1383" s="195" t="s">
        <v>1833</v>
      </c>
      <c r="G1383" s="39"/>
      <c r="H1383" s="39"/>
      <c r="I1383" s="196"/>
      <c r="J1383" s="39"/>
      <c r="K1383" s="39"/>
      <c r="L1383" s="42"/>
      <c r="M1383" s="197"/>
      <c r="N1383" s="198"/>
      <c r="O1383" s="67"/>
      <c r="P1383" s="67"/>
      <c r="Q1383" s="67"/>
      <c r="R1383" s="67"/>
      <c r="S1383" s="67"/>
      <c r="T1383" s="68"/>
      <c r="U1383" s="37"/>
      <c r="V1383" s="37"/>
      <c r="W1383" s="37"/>
      <c r="X1383" s="37"/>
      <c r="Y1383" s="37"/>
      <c r="Z1383" s="37"/>
      <c r="AA1383" s="37"/>
      <c r="AB1383" s="37"/>
      <c r="AC1383" s="37"/>
      <c r="AD1383" s="37"/>
      <c r="AE1383" s="37"/>
      <c r="AT1383" s="20" t="s">
        <v>199</v>
      </c>
      <c r="AU1383" s="20" t="s">
        <v>82</v>
      </c>
    </row>
    <row r="1384" spans="1:65" s="2" customFormat="1" ht="165.75">
      <c r="A1384" s="37"/>
      <c r="B1384" s="38"/>
      <c r="C1384" s="39"/>
      <c r="D1384" s="194" t="s">
        <v>402</v>
      </c>
      <c r="E1384" s="39"/>
      <c r="F1384" s="243" t="s">
        <v>1826</v>
      </c>
      <c r="G1384" s="39"/>
      <c r="H1384" s="39"/>
      <c r="I1384" s="196"/>
      <c r="J1384" s="39"/>
      <c r="K1384" s="39"/>
      <c r="L1384" s="42"/>
      <c r="M1384" s="197"/>
      <c r="N1384" s="198"/>
      <c r="O1384" s="67"/>
      <c r="P1384" s="67"/>
      <c r="Q1384" s="67"/>
      <c r="R1384" s="67"/>
      <c r="S1384" s="67"/>
      <c r="T1384" s="68"/>
      <c r="U1384" s="37"/>
      <c r="V1384" s="37"/>
      <c r="W1384" s="37"/>
      <c r="X1384" s="37"/>
      <c r="Y1384" s="37"/>
      <c r="Z1384" s="37"/>
      <c r="AA1384" s="37"/>
      <c r="AB1384" s="37"/>
      <c r="AC1384" s="37"/>
      <c r="AD1384" s="37"/>
      <c r="AE1384" s="37"/>
      <c r="AT1384" s="20" t="s">
        <v>402</v>
      </c>
      <c r="AU1384" s="20" t="s">
        <v>82</v>
      </c>
    </row>
    <row r="1385" spans="1:65" s="2" customFormat="1" ht="24.2" customHeight="1">
      <c r="A1385" s="37"/>
      <c r="B1385" s="38"/>
      <c r="C1385" s="181" t="s">
        <v>1835</v>
      </c>
      <c r="D1385" s="181" t="s">
        <v>193</v>
      </c>
      <c r="E1385" s="182" t="s">
        <v>1836</v>
      </c>
      <c r="F1385" s="183" t="s">
        <v>1837</v>
      </c>
      <c r="G1385" s="184" t="s">
        <v>196</v>
      </c>
      <c r="H1385" s="185">
        <v>2</v>
      </c>
      <c r="I1385" s="186"/>
      <c r="J1385" s="187">
        <f>ROUND(I1385*H1385,2)</f>
        <v>0</v>
      </c>
      <c r="K1385" s="183" t="s">
        <v>19</v>
      </c>
      <c r="L1385" s="42"/>
      <c r="M1385" s="188" t="s">
        <v>19</v>
      </c>
      <c r="N1385" s="189" t="s">
        <v>44</v>
      </c>
      <c r="O1385" s="67"/>
      <c r="P1385" s="190">
        <f>O1385*H1385</f>
        <v>0</v>
      </c>
      <c r="Q1385" s="190">
        <v>0</v>
      </c>
      <c r="R1385" s="190">
        <f>Q1385*H1385</f>
        <v>0</v>
      </c>
      <c r="S1385" s="190">
        <v>0</v>
      </c>
      <c r="T1385" s="191">
        <f>S1385*H1385</f>
        <v>0</v>
      </c>
      <c r="U1385" s="37"/>
      <c r="V1385" s="37"/>
      <c r="W1385" s="37"/>
      <c r="X1385" s="37"/>
      <c r="Y1385" s="37"/>
      <c r="Z1385" s="37"/>
      <c r="AA1385" s="37"/>
      <c r="AB1385" s="37"/>
      <c r="AC1385" s="37"/>
      <c r="AD1385" s="37"/>
      <c r="AE1385" s="37"/>
      <c r="AR1385" s="192" t="s">
        <v>292</v>
      </c>
      <c r="AT1385" s="192" t="s">
        <v>193</v>
      </c>
      <c r="AU1385" s="192" t="s">
        <v>82</v>
      </c>
      <c r="AY1385" s="20" t="s">
        <v>191</v>
      </c>
      <c r="BE1385" s="193">
        <f>IF(N1385="základní",J1385,0)</f>
        <v>0</v>
      </c>
      <c r="BF1385" s="193">
        <f>IF(N1385="snížená",J1385,0)</f>
        <v>0</v>
      </c>
      <c r="BG1385" s="193">
        <f>IF(N1385="zákl. přenesená",J1385,0)</f>
        <v>0</v>
      </c>
      <c r="BH1385" s="193">
        <f>IF(N1385="sníž. přenesená",J1385,0)</f>
        <v>0</v>
      </c>
      <c r="BI1385" s="193">
        <f>IF(N1385="nulová",J1385,0)</f>
        <v>0</v>
      </c>
      <c r="BJ1385" s="20" t="s">
        <v>80</v>
      </c>
      <c r="BK1385" s="193">
        <f>ROUND(I1385*H1385,2)</f>
        <v>0</v>
      </c>
      <c r="BL1385" s="20" t="s">
        <v>292</v>
      </c>
      <c r="BM1385" s="192" t="s">
        <v>1838</v>
      </c>
    </row>
    <row r="1386" spans="1:65" s="2" customFormat="1" ht="19.5">
      <c r="A1386" s="37"/>
      <c r="B1386" s="38"/>
      <c r="C1386" s="39"/>
      <c r="D1386" s="194" t="s">
        <v>199</v>
      </c>
      <c r="E1386" s="39"/>
      <c r="F1386" s="195" t="s">
        <v>1837</v>
      </c>
      <c r="G1386" s="39"/>
      <c r="H1386" s="39"/>
      <c r="I1386" s="196"/>
      <c r="J1386" s="39"/>
      <c r="K1386" s="39"/>
      <c r="L1386" s="42"/>
      <c r="M1386" s="197"/>
      <c r="N1386" s="198"/>
      <c r="O1386" s="67"/>
      <c r="P1386" s="67"/>
      <c r="Q1386" s="67"/>
      <c r="R1386" s="67"/>
      <c r="S1386" s="67"/>
      <c r="T1386" s="68"/>
      <c r="U1386" s="37"/>
      <c r="V1386" s="37"/>
      <c r="W1386" s="37"/>
      <c r="X1386" s="37"/>
      <c r="Y1386" s="37"/>
      <c r="Z1386" s="37"/>
      <c r="AA1386" s="37"/>
      <c r="AB1386" s="37"/>
      <c r="AC1386" s="37"/>
      <c r="AD1386" s="37"/>
      <c r="AE1386" s="37"/>
      <c r="AT1386" s="20" t="s">
        <v>199</v>
      </c>
      <c r="AU1386" s="20" t="s">
        <v>82</v>
      </c>
    </row>
    <row r="1387" spans="1:65" s="2" customFormat="1" ht="165.75">
      <c r="A1387" s="37"/>
      <c r="B1387" s="38"/>
      <c r="C1387" s="39"/>
      <c r="D1387" s="194" t="s">
        <v>402</v>
      </c>
      <c r="E1387" s="39"/>
      <c r="F1387" s="243" t="s">
        <v>1826</v>
      </c>
      <c r="G1387" s="39"/>
      <c r="H1387" s="39"/>
      <c r="I1387" s="196"/>
      <c r="J1387" s="39"/>
      <c r="K1387" s="39"/>
      <c r="L1387" s="42"/>
      <c r="M1387" s="197"/>
      <c r="N1387" s="198"/>
      <c r="O1387" s="67"/>
      <c r="P1387" s="67"/>
      <c r="Q1387" s="67"/>
      <c r="R1387" s="67"/>
      <c r="S1387" s="67"/>
      <c r="T1387" s="68"/>
      <c r="U1387" s="37"/>
      <c r="V1387" s="37"/>
      <c r="W1387" s="37"/>
      <c r="X1387" s="37"/>
      <c r="Y1387" s="37"/>
      <c r="Z1387" s="37"/>
      <c r="AA1387" s="37"/>
      <c r="AB1387" s="37"/>
      <c r="AC1387" s="37"/>
      <c r="AD1387" s="37"/>
      <c r="AE1387" s="37"/>
      <c r="AT1387" s="20" t="s">
        <v>402</v>
      </c>
      <c r="AU1387" s="20" t="s">
        <v>82</v>
      </c>
    </row>
    <row r="1388" spans="1:65" s="2" customFormat="1" ht="16.5" customHeight="1">
      <c r="A1388" s="37"/>
      <c r="B1388" s="38"/>
      <c r="C1388" s="181" t="s">
        <v>1839</v>
      </c>
      <c r="D1388" s="181" t="s">
        <v>193</v>
      </c>
      <c r="E1388" s="182" t="s">
        <v>1840</v>
      </c>
      <c r="F1388" s="183" t="s">
        <v>1841</v>
      </c>
      <c r="G1388" s="184" t="s">
        <v>1816</v>
      </c>
      <c r="H1388" s="244"/>
      <c r="I1388" s="186"/>
      <c r="J1388" s="187">
        <f>ROUND(I1388*H1388,2)</f>
        <v>0</v>
      </c>
      <c r="K1388" s="183" t="s">
        <v>19</v>
      </c>
      <c r="L1388" s="42"/>
      <c r="M1388" s="188" t="s">
        <v>19</v>
      </c>
      <c r="N1388" s="189" t="s">
        <v>44</v>
      </c>
      <c r="O1388" s="67"/>
      <c r="P1388" s="190">
        <f>O1388*H1388</f>
        <v>0</v>
      </c>
      <c r="Q1388" s="190">
        <v>0</v>
      </c>
      <c r="R1388" s="190">
        <f>Q1388*H1388</f>
        <v>0</v>
      </c>
      <c r="S1388" s="190">
        <v>0</v>
      </c>
      <c r="T1388" s="191">
        <f>S1388*H1388</f>
        <v>0</v>
      </c>
      <c r="U1388" s="37"/>
      <c r="V1388" s="37"/>
      <c r="W1388" s="37"/>
      <c r="X1388" s="37"/>
      <c r="Y1388" s="37"/>
      <c r="Z1388" s="37"/>
      <c r="AA1388" s="37"/>
      <c r="AB1388" s="37"/>
      <c r="AC1388" s="37"/>
      <c r="AD1388" s="37"/>
      <c r="AE1388" s="37"/>
      <c r="AR1388" s="192" t="s">
        <v>292</v>
      </c>
      <c r="AT1388" s="192" t="s">
        <v>193</v>
      </c>
      <c r="AU1388" s="192" t="s">
        <v>82</v>
      </c>
      <c r="AY1388" s="20" t="s">
        <v>191</v>
      </c>
      <c r="BE1388" s="193">
        <f>IF(N1388="základní",J1388,0)</f>
        <v>0</v>
      </c>
      <c r="BF1388" s="193">
        <f>IF(N1388="snížená",J1388,0)</f>
        <v>0</v>
      </c>
      <c r="BG1388" s="193">
        <f>IF(N1388="zákl. přenesená",J1388,0)</f>
        <v>0</v>
      </c>
      <c r="BH1388" s="193">
        <f>IF(N1388="sníž. přenesená",J1388,0)</f>
        <v>0</v>
      </c>
      <c r="BI1388" s="193">
        <f>IF(N1388="nulová",J1388,0)</f>
        <v>0</v>
      </c>
      <c r="BJ1388" s="20" t="s">
        <v>80</v>
      </c>
      <c r="BK1388" s="193">
        <f>ROUND(I1388*H1388,2)</f>
        <v>0</v>
      </c>
      <c r="BL1388" s="20" t="s">
        <v>292</v>
      </c>
      <c r="BM1388" s="192" t="s">
        <v>1842</v>
      </c>
    </row>
    <row r="1389" spans="1:65" s="2" customFormat="1" ht="19.5">
      <c r="A1389" s="37"/>
      <c r="B1389" s="38"/>
      <c r="C1389" s="39"/>
      <c r="D1389" s="194" t="s">
        <v>199</v>
      </c>
      <c r="E1389" s="39"/>
      <c r="F1389" s="195" t="s">
        <v>1843</v>
      </c>
      <c r="G1389" s="39"/>
      <c r="H1389" s="39"/>
      <c r="I1389" s="196"/>
      <c r="J1389" s="39"/>
      <c r="K1389" s="39"/>
      <c r="L1389" s="42"/>
      <c r="M1389" s="197"/>
      <c r="N1389" s="198"/>
      <c r="O1389" s="67"/>
      <c r="P1389" s="67"/>
      <c r="Q1389" s="67"/>
      <c r="R1389" s="67"/>
      <c r="S1389" s="67"/>
      <c r="T1389" s="68"/>
      <c r="U1389" s="37"/>
      <c r="V1389" s="37"/>
      <c r="W1389" s="37"/>
      <c r="X1389" s="37"/>
      <c r="Y1389" s="37"/>
      <c r="Z1389" s="37"/>
      <c r="AA1389" s="37"/>
      <c r="AB1389" s="37"/>
      <c r="AC1389" s="37"/>
      <c r="AD1389" s="37"/>
      <c r="AE1389" s="37"/>
      <c r="AT1389" s="20" t="s">
        <v>199</v>
      </c>
      <c r="AU1389" s="20" t="s">
        <v>82</v>
      </c>
    </row>
    <row r="1390" spans="1:65" s="12" customFormat="1" ht="22.9" customHeight="1">
      <c r="B1390" s="165"/>
      <c r="C1390" s="166"/>
      <c r="D1390" s="167" t="s">
        <v>72</v>
      </c>
      <c r="E1390" s="179" t="s">
        <v>1844</v>
      </c>
      <c r="F1390" s="179" t="s">
        <v>1845</v>
      </c>
      <c r="G1390" s="166"/>
      <c r="H1390" s="166"/>
      <c r="I1390" s="169"/>
      <c r="J1390" s="180">
        <f>BK1390</f>
        <v>0</v>
      </c>
      <c r="K1390" s="166"/>
      <c r="L1390" s="171"/>
      <c r="M1390" s="172"/>
      <c r="N1390" s="173"/>
      <c r="O1390" s="173"/>
      <c r="P1390" s="174">
        <f>SUM(P1391:P1448)</f>
        <v>0</v>
      </c>
      <c r="Q1390" s="173"/>
      <c r="R1390" s="174">
        <f>SUM(R1391:R1448)</f>
        <v>0</v>
      </c>
      <c r="S1390" s="173"/>
      <c r="T1390" s="175">
        <f>SUM(T1391:T1448)</f>
        <v>0</v>
      </c>
      <c r="AR1390" s="176" t="s">
        <v>82</v>
      </c>
      <c r="AT1390" s="177" t="s">
        <v>72</v>
      </c>
      <c r="AU1390" s="177" t="s">
        <v>80</v>
      </c>
      <c r="AY1390" s="176" t="s">
        <v>191</v>
      </c>
      <c r="BK1390" s="178">
        <f>SUM(BK1391:BK1448)</f>
        <v>0</v>
      </c>
    </row>
    <row r="1391" spans="1:65" s="2" customFormat="1" ht="33" customHeight="1">
      <c r="A1391" s="37"/>
      <c r="B1391" s="38"/>
      <c r="C1391" s="181" t="s">
        <v>1846</v>
      </c>
      <c r="D1391" s="181" t="s">
        <v>193</v>
      </c>
      <c r="E1391" s="182" t="s">
        <v>1847</v>
      </c>
      <c r="F1391" s="183" t="s">
        <v>1848</v>
      </c>
      <c r="G1391" s="184" t="s">
        <v>196</v>
      </c>
      <c r="H1391" s="185">
        <v>1</v>
      </c>
      <c r="I1391" s="186"/>
      <c r="J1391" s="187">
        <f>ROUND(I1391*H1391,2)</f>
        <v>0</v>
      </c>
      <c r="K1391" s="183" t="s">
        <v>19</v>
      </c>
      <c r="L1391" s="42"/>
      <c r="M1391" s="188" t="s">
        <v>19</v>
      </c>
      <c r="N1391" s="189" t="s">
        <v>44</v>
      </c>
      <c r="O1391" s="67"/>
      <c r="P1391" s="190">
        <f>O1391*H1391</f>
        <v>0</v>
      </c>
      <c r="Q1391" s="190">
        <v>0</v>
      </c>
      <c r="R1391" s="190">
        <f>Q1391*H1391</f>
        <v>0</v>
      </c>
      <c r="S1391" s="190">
        <v>0</v>
      </c>
      <c r="T1391" s="191">
        <f>S1391*H1391</f>
        <v>0</v>
      </c>
      <c r="U1391" s="37"/>
      <c r="V1391" s="37"/>
      <c r="W1391" s="37"/>
      <c r="X1391" s="37"/>
      <c r="Y1391" s="37"/>
      <c r="Z1391" s="37"/>
      <c r="AA1391" s="37"/>
      <c r="AB1391" s="37"/>
      <c r="AC1391" s="37"/>
      <c r="AD1391" s="37"/>
      <c r="AE1391" s="37"/>
      <c r="AR1391" s="192" t="s">
        <v>292</v>
      </c>
      <c r="AT1391" s="192" t="s">
        <v>193</v>
      </c>
      <c r="AU1391" s="192" t="s">
        <v>82</v>
      </c>
      <c r="AY1391" s="20" t="s">
        <v>191</v>
      </c>
      <c r="BE1391" s="193">
        <f>IF(N1391="základní",J1391,0)</f>
        <v>0</v>
      </c>
      <c r="BF1391" s="193">
        <f>IF(N1391="snížená",J1391,0)</f>
        <v>0</v>
      </c>
      <c r="BG1391" s="193">
        <f>IF(N1391="zákl. přenesená",J1391,0)</f>
        <v>0</v>
      </c>
      <c r="BH1391" s="193">
        <f>IF(N1391="sníž. přenesená",J1391,0)</f>
        <v>0</v>
      </c>
      <c r="BI1391" s="193">
        <f>IF(N1391="nulová",J1391,0)</f>
        <v>0</v>
      </c>
      <c r="BJ1391" s="20" t="s">
        <v>80</v>
      </c>
      <c r="BK1391" s="193">
        <f>ROUND(I1391*H1391,2)</f>
        <v>0</v>
      </c>
      <c r="BL1391" s="20" t="s">
        <v>292</v>
      </c>
      <c r="BM1391" s="192" t="s">
        <v>1849</v>
      </c>
    </row>
    <row r="1392" spans="1:65" s="2" customFormat="1" ht="19.5">
      <c r="A1392" s="37"/>
      <c r="B1392" s="38"/>
      <c r="C1392" s="39"/>
      <c r="D1392" s="194" t="s">
        <v>199</v>
      </c>
      <c r="E1392" s="39"/>
      <c r="F1392" s="195" t="s">
        <v>1848</v>
      </c>
      <c r="G1392" s="39"/>
      <c r="H1392" s="39"/>
      <c r="I1392" s="196"/>
      <c r="J1392" s="39"/>
      <c r="K1392" s="39"/>
      <c r="L1392" s="42"/>
      <c r="M1392" s="197"/>
      <c r="N1392" s="198"/>
      <c r="O1392" s="67"/>
      <c r="P1392" s="67"/>
      <c r="Q1392" s="67"/>
      <c r="R1392" s="67"/>
      <c r="S1392" s="67"/>
      <c r="T1392" s="68"/>
      <c r="U1392" s="37"/>
      <c r="V1392" s="37"/>
      <c r="W1392" s="37"/>
      <c r="X1392" s="37"/>
      <c r="Y1392" s="37"/>
      <c r="Z1392" s="37"/>
      <c r="AA1392" s="37"/>
      <c r="AB1392" s="37"/>
      <c r="AC1392" s="37"/>
      <c r="AD1392" s="37"/>
      <c r="AE1392" s="37"/>
      <c r="AT1392" s="20" t="s">
        <v>199</v>
      </c>
      <c r="AU1392" s="20" t="s">
        <v>82</v>
      </c>
    </row>
    <row r="1393" spans="1:65" s="2" customFormat="1" ht="33" customHeight="1">
      <c r="A1393" s="37"/>
      <c r="B1393" s="38"/>
      <c r="C1393" s="181" t="s">
        <v>1850</v>
      </c>
      <c r="D1393" s="181" t="s">
        <v>193</v>
      </c>
      <c r="E1393" s="182" t="s">
        <v>1851</v>
      </c>
      <c r="F1393" s="183" t="s">
        <v>1852</v>
      </c>
      <c r="G1393" s="184" t="s">
        <v>196</v>
      </c>
      <c r="H1393" s="185">
        <v>1</v>
      </c>
      <c r="I1393" s="186"/>
      <c r="J1393" s="187">
        <f>ROUND(I1393*H1393,2)</f>
        <v>0</v>
      </c>
      <c r="K1393" s="183" t="s">
        <v>19</v>
      </c>
      <c r="L1393" s="42"/>
      <c r="M1393" s="188" t="s">
        <v>19</v>
      </c>
      <c r="N1393" s="189" t="s">
        <v>44</v>
      </c>
      <c r="O1393" s="67"/>
      <c r="P1393" s="190">
        <f>O1393*H1393</f>
        <v>0</v>
      </c>
      <c r="Q1393" s="190">
        <v>0</v>
      </c>
      <c r="R1393" s="190">
        <f>Q1393*H1393</f>
        <v>0</v>
      </c>
      <c r="S1393" s="190">
        <v>0</v>
      </c>
      <c r="T1393" s="191">
        <f>S1393*H1393</f>
        <v>0</v>
      </c>
      <c r="U1393" s="37"/>
      <c r="V1393" s="37"/>
      <c r="W1393" s="37"/>
      <c r="X1393" s="37"/>
      <c r="Y1393" s="37"/>
      <c r="Z1393" s="37"/>
      <c r="AA1393" s="37"/>
      <c r="AB1393" s="37"/>
      <c r="AC1393" s="37"/>
      <c r="AD1393" s="37"/>
      <c r="AE1393" s="37"/>
      <c r="AR1393" s="192" t="s">
        <v>292</v>
      </c>
      <c r="AT1393" s="192" t="s">
        <v>193</v>
      </c>
      <c r="AU1393" s="192" t="s">
        <v>82</v>
      </c>
      <c r="AY1393" s="20" t="s">
        <v>191</v>
      </c>
      <c r="BE1393" s="193">
        <f>IF(N1393="základní",J1393,0)</f>
        <v>0</v>
      </c>
      <c r="BF1393" s="193">
        <f>IF(N1393="snížená",J1393,0)</f>
        <v>0</v>
      </c>
      <c r="BG1393" s="193">
        <f>IF(N1393="zákl. přenesená",J1393,0)</f>
        <v>0</v>
      </c>
      <c r="BH1393" s="193">
        <f>IF(N1393="sníž. přenesená",J1393,0)</f>
        <v>0</v>
      </c>
      <c r="BI1393" s="193">
        <f>IF(N1393="nulová",J1393,0)</f>
        <v>0</v>
      </c>
      <c r="BJ1393" s="20" t="s">
        <v>80</v>
      </c>
      <c r="BK1393" s="193">
        <f>ROUND(I1393*H1393,2)</f>
        <v>0</v>
      </c>
      <c r="BL1393" s="20" t="s">
        <v>292</v>
      </c>
      <c r="BM1393" s="192" t="s">
        <v>1853</v>
      </c>
    </row>
    <row r="1394" spans="1:65" s="2" customFormat="1" ht="19.5">
      <c r="A1394" s="37"/>
      <c r="B1394" s="38"/>
      <c r="C1394" s="39"/>
      <c r="D1394" s="194" t="s">
        <v>199</v>
      </c>
      <c r="E1394" s="39"/>
      <c r="F1394" s="195" t="s">
        <v>1852</v>
      </c>
      <c r="G1394" s="39"/>
      <c r="H1394" s="39"/>
      <c r="I1394" s="196"/>
      <c r="J1394" s="39"/>
      <c r="K1394" s="39"/>
      <c r="L1394" s="42"/>
      <c r="M1394" s="197"/>
      <c r="N1394" s="198"/>
      <c r="O1394" s="67"/>
      <c r="P1394" s="67"/>
      <c r="Q1394" s="67"/>
      <c r="R1394" s="67"/>
      <c r="S1394" s="67"/>
      <c r="T1394" s="68"/>
      <c r="U1394" s="37"/>
      <c r="V1394" s="37"/>
      <c r="W1394" s="37"/>
      <c r="X1394" s="37"/>
      <c r="Y1394" s="37"/>
      <c r="Z1394" s="37"/>
      <c r="AA1394" s="37"/>
      <c r="AB1394" s="37"/>
      <c r="AC1394" s="37"/>
      <c r="AD1394" s="37"/>
      <c r="AE1394" s="37"/>
      <c r="AT1394" s="20" t="s">
        <v>199</v>
      </c>
      <c r="AU1394" s="20" t="s">
        <v>82</v>
      </c>
    </row>
    <row r="1395" spans="1:65" s="2" customFormat="1" ht="33" customHeight="1">
      <c r="A1395" s="37"/>
      <c r="B1395" s="38"/>
      <c r="C1395" s="181" t="s">
        <v>1854</v>
      </c>
      <c r="D1395" s="181" t="s">
        <v>193</v>
      </c>
      <c r="E1395" s="182" t="s">
        <v>1855</v>
      </c>
      <c r="F1395" s="183" t="s">
        <v>1856</v>
      </c>
      <c r="G1395" s="184" t="s">
        <v>196</v>
      </c>
      <c r="H1395" s="185">
        <v>1</v>
      </c>
      <c r="I1395" s="186"/>
      <c r="J1395" s="187">
        <f>ROUND(I1395*H1395,2)</f>
        <v>0</v>
      </c>
      <c r="K1395" s="183" t="s">
        <v>19</v>
      </c>
      <c r="L1395" s="42"/>
      <c r="M1395" s="188" t="s">
        <v>19</v>
      </c>
      <c r="N1395" s="189" t="s">
        <v>44</v>
      </c>
      <c r="O1395" s="67"/>
      <c r="P1395" s="190">
        <f>O1395*H1395</f>
        <v>0</v>
      </c>
      <c r="Q1395" s="190">
        <v>0</v>
      </c>
      <c r="R1395" s="190">
        <f>Q1395*H1395</f>
        <v>0</v>
      </c>
      <c r="S1395" s="190">
        <v>0</v>
      </c>
      <c r="T1395" s="191">
        <f>S1395*H1395</f>
        <v>0</v>
      </c>
      <c r="U1395" s="37"/>
      <c r="V1395" s="37"/>
      <c r="W1395" s="37"/>
      <c r="X1395" s="37"/>
      <c r="Y1395" s="37"/>
      <c r="Z1395" s="37"/>
      <c r="AA1395" s="37"/>
      <c r="AB1395" s="37"/>
      <c r="AC1395" s="37"/>
      <c r="AD1395" s="37"/>
      <c r="AE1395" s="37"/>
      <c r="AR1395" s="192" t="s">
        <v>292</v>
      </c>
      <c r="AT1395" s="192" t="s">
        <v>193</v>
      </c>
      <c r="AU1395" s="192" t="s">
        <v>82</v>
      </c>
      <c r="AY1395" s="20" t="s">
        <v>191</v>
      </c>
      <c r="BE1395" s="193">
        <f>IF(N1395="základní",J1395,0)</f>
        <v>0</v>
      </c>
      <c r="BF1395" s="193">
        <f>IF(N1395="snížená",J1395,0)</f>
        <v>0</v>
      </c>
      <c r="BG1395" s="193">
        <f>IF(N1395="zákl. přenesená",J1395,0)</f>
        <v>0</v>
      </c>
      <c r="BH1395" s="193">
        <f>IF(N1395="sníž. přenesená",J1395,0)</f>
        <v>0</v>
      </c>
      <c r="BI1395" s="193">
        <f>IF(N1395="nulová",J1395,0)</f>
        <v>0</v>
      </c>
      <c r="BJ1395" s="20" t="s">
        <v>80</v>
      </c>
      <c r="BK1395" s="193">
        <f>ROUND(I1395*H1395,2)</f>
        <v>0</v>
      </c>
      <c r="BL1395" s="20" t="s">
        <v>292</v>
      </c>
      <c r="BM1395" s="192" t="s">
        <v>1857</v>
      </c>
    </row>
    <row r="1396" spans="1:65" s="2" customFormat="1" ht="19.5">
      <c r="A1396" s="37"/>
      <c r="B1396" s="38"/>
      <c r="C1396" s="39"/>
      <c r="D1396" s="194" t="s">
        <v>199</v>
      </c>
      <c r="E1396" s="39"/>
      <c r="F1396" s="195" t="s">
        <v>1856</v>
      </c>
      <c r="G1396" s="39"/>
      <c r="H1396" s="39"/>
      <c r="I1396" s="196"/>
      <c r="J1396" s="39"/>
      <c r="K1396" s="39"/>
      <c r="L1396" s="42"/>
      <c r="M1396" s="197"/>
      <c r="N1396" s="198"/>
      <c r="O1396" s="67"/>
      <c r="P1396" s="67"/>
      <c r="Q1396" s="67"/>
      <c r="R1396" s="67"/>
      <c r="S1396" s="67"/>
      <c r="T1396" s="68"/>
      <c r="U1396" s="37"/>
      <c r="V1396" s="37"/>
      <c r="W1396" s="37"/>
      <c r="X1396" s="37"/>
      <c r="Y1396" s="37"/>
      <c r="Z1396" s="37"/>
      <c r="AA1396" s="37"/>
      <c r="AB1396" s="37"/>
      <c r="AC1396" s="37"/>
      <c r="AD1396" s="37"/>
      <c r="AE1396" s="37"/>
      <c r="AT1396" s="20" t="s">
        <v>199</v>
      </c>
      <c r="AU1396" s="20" t="s">
        <v>82</v>
      </c>
    </row>
    <row r="1397" spans="1:65" s="2" customFormat="1" ht="33" customHeight="1">
      <c r="A1397" s="37"/>
      <c r="B1397" s="38"/>
      <c r="C1397" s="181" t="s">
        <v>1858</v>
      </c>
      <c r="D1397" s="181" t="s">
        <v>193</v>
      </c>
      <c r="E1397" s="182" t="s">
        <v>1859</v>
      </c>
      <c r="F1397" s="183" t="s">
        <v>1860</v>
      </c>
      <c r="G1397" s="184" t="s">
        <v>196</v>
      </c>
      <c r="H1397" s="185">
        <v>1</v>
      </c>
      <c r="I1397" s="186"/>
      <c r="J1397" s="187">
        <f>ROUND(I1397*H1397,2)</f>
        <v>0</v>
      </c>
      <c r="K1397" s="183" t="s">
        <v>19</v>
      </c>
      <c r="L1397" s="42"/>
      <c r="M1397" s="188" t="s">
        <v>19</v>
      </c>
      <c r="N1397" s="189" t="s">
        <v>44</v>
      </c>
      <c r="O1397" s="67"/>
      <c r="P1397" s="190">
        <f>O1397*H1397</f>
        <v>0</v>
      </c>
      <c r="Q1397" s="190">
        <v>0</v>
      </c>
      <c r="R1397" s="190">
        <f>Q1397*H1397</f>
        <v>0</v>
      </c>
      <c r="S1397" s="190">
        <v>0</v>
      </c>
      <c r="T1397" s="191">
        <f>S1397*H1397</f>
        <v>0</v>
      </c>
      <c r="U1397" s="37"/>
      <c r="V1397" s="37"/>
      <c r="W1397" s="37"/>
      <c r="X1397" s="37"/>
      <c r="Y1397" s="37"/>
      <c r="Z1397" s="37"/>
      <c r="AA1397" s="37"/>
      <c r="AB1397" s="37"/>
      <c r="AC1397" s="37"/>
      <c r="AD1397" s="37"/>
      <c r="AE1397" s="37"/>
      <c r="AR1397" s="192" t="s">
        <v>292</v>
      </c>
      <c r="AT1397" s="192" t="s">
        <v>193</v>
      </c>
      <c r="AU1397" s="192" t="s">
        <v>82</v>
      </c>
      <c r="AY1397" s="20" t="s">
        <v>191</v>
      </c>
      <c r="BE1397" s="193">
        <f>IF(N1397="základní",J1397,0)</f>
        <v>0</v>
      </c>
      <c r="BF1397" s="193">
        <f>IF(N1397="snížená",J1397,0)</f>
        <v>0</v>
      </c>
      <c r="BG1397" s="193">
        <f>IF(N1397="zákl. přenesená",J1397,0)</f>
        <v>0</v>
      </c>
      <c r="BH1397" s="193">
        <f>IF(N1397="sníž. přenesená",J1397,0)</f>
        <v>0</v>
      </c>
      <c r="BI1397" s="193">
        <f>IF(N1397="nulová",J1397,0)</f>
        <v>0</v>
      </c>
      <c r="BJ1397" s="20" t="s">
        <v>80</v>
      </c>
      <c r="BK1397" s="193">
        <f>ROUND(I1397*H1397,2)</f>
        <v>0</v>
      </c>
      <c r="BL1397" s="20" t="s">
        <v>292</v>
      </c>
      <c r="BM1397" s="192" t="s">
        <v>1861</v>
      </c>
    </row>
    <row r="1398" spans="1:65" s="2" customFormat="1" ht="19.5">
      <c r="A1398" s="37"/>
      <c r="B1398" s="38"/>
      <c r="C1398" s="39"/>
      <c r="D1398" s="194" t="s">
        <v>199</v>
      </c>
      <c r="E1398" s="39"/>
      <c r="F1398" s="195" t="s">
        <v>1860</v>
      </c>
      <c r="G1398" s="39"/>
      <c r="H1398" s="39"/>
      <c r="I1398" s="196"/>
      <c r="J1398" s="39"/>
      <c r="K1398" s="39"/>
      <c r="L1398" s="42"/>
      <c r="M1398" s="197"/>
      <c r="N1398" s="198"/>
      <c r="O1398" s="67"/>
      <c r="P1398" s="67"/>
      <c r="Q1398" s="67"/>
      <c r="R1398" s="67"/>
      <c r="S1398" s="67"/>
      <c r="T1398" s="68"/>
      <c r="U1398" s="37"/>
      <c r="V1398" s="37"/>
      <c r="W1398" s="37"/>
      <c r="X1398" s="37"/>
      <c r="Y1398" s="37"/>
      <c r="Z1398" s="37"/>
      <c r="AA1398" s="37"/>
      <c r="AB1398" s="37"/>
      <c r="AC1398" s="37"/>
      <c r="AD1398" s="37"/>
      <c r="AE1398" s="37"/>
      <c r="AT1398" s="20" t="s">
        <v>199</v>
      </c>
      <c r="AU1398" s="20" t="s">
        <v>82</v>
      </c>
    </row>
    <row r="1399" spans="1:65" s="2" customFormat="1" ht="33" customHeight="1">
      <c r="A1399" s="37"/>
      <c r="B1399" s="38"/>
      <c r="C1399" s="181" t="s">
        <v>1862</v>
      </c>
      <c r="D1399" s="181" t="s">
        <v>193</v>
      </c>
      <c r="E1399" s="182" t="s">
        <v>1863</v>
      </c>
      <c r="F1399" s="183" t="s">
        <v>1864</v>
      </c>
      <c r="G1399" s="184" t="s">
        <v>196</v>
      </c>
      <c r="H1399" s="185">
        <v>1</v>
      </c>
      <c r="I1399" s="186"/>
      <c r="J1399" s="187">
        <f>ROUND(I1399*H1399,2)</f>
        <v>0</v>
      </c>
      <c r="K1399" s="183" t="s">
        <v>19</v>
      </c>
      <c r="L1399" s="42"/>
      <c r="M1399" s="188" t="s">
        <v>19</v>
      </c>
      <c r="N1399" s="189" t="s">
        <v>44</v>
      </c>
      <c r="O1399" s="67"/>
      <c r="P1399" s="190">
        <f>O1399*H1399</f>
        <v>0</v>
      </c>
      <c r="Q1399" s="190">
        <v>0</v>
      </c>
      <c r="R1399" s="190">
        <f>Q1399*H1399</f>
        <v>0</v>
      </c>
      <c r="S1399" s="190">
        <v>0</v>
      </c>
      <c r="T1399" s="191">
        <f>S1399*H1399</f>
        <v>0</v>
      </c>
      <c r="U1399" s="37"/>
      <c r="V1399" s="37"/>
      <c r="W1399" s="37"/>
      <c r="X1399" s="37"/>
      <c r="Y1399" s="37"/>
      <c r="Z1399" s="37"/>
      <c r="AA1399" s="37"/>
      <c r="AB1399" s="37"/>
      <c r="AC1399" s="37"/>
      <c r="AD1399" s="37"/>
      <c r="AE1399" s="37"/>
      <c r="AR1399" s="192" t="s">
        <v>292</v>
      </c>
      <c r="AT1399" s="192" t="s">
        <v>193</v>
      </c>
      <c r="AU1399" s="192" t="s">
        <v>82</v>
      </c>
      <c r="AY1399" s="20" t="s">
        <v>191</v>
      </c>
      <c r="BE1399" s="193">
        <f>IF(N1399="základní",J1399,0)</f>
        <v>0</v>
      </c>
      <c r="BF1399" s="193">
        <f>IF(N1399="snížená",J1399,0)</f>
        <v>0</v>
      </c>
      <c r="BG1399" s="193">
        <f>IF(N1399="zákl. přenesená",J1399,0)</f>
        <v>0</v>
      </c>
      <c r="BH1399" s="193">
        <f>IF(N1399="sníž. přenesená",J1399,0)</f>
        <v>0</v>
      </c>
      <c r="BI1399" s="193">
        <f>IF(N1399="nulová",J1399,0)</f>
        <v>0</v>
      </c>
      <c r="BJ1399" s="20" t="s">
        <v>80</v>
      </c>
      <c r="BK1399" s="193">
        <f>ROUND(I1399*H1399,2)</f>
        <v>0</v>
      </c>
      <c r="BL1399" s="20" t="s">
        <v>292</v>
      </c>
      <c r="BM1399" s="192" t="s">
        <v>1865</v>
      </c>
    </row>
    <row r="1400" spans="1:65" s="2" customFormat="1" ht="19.5">
      <c r="A1400" s="37"/>
      <c r="B1400" s="38"/>
      <c r="C1400" s="39"/>
      <c r="D1400" s="194" t="s">
        <v>199</v>
      </c>
      <c r="E1400" s="39"/>
      <c r="F1400" s="195" t="s">
        <v>1864</v>
      </c>
      <c r="G1400" s="39"/>
      <c r="H1400" s="39"/>
      <c r="I1400" s="196"/>
      <c r="J1400" s="39"/>
      <c r="K1400" s="39"/>
      <c r="L1400" s="42"/>
      <c r="M1400" s="197"/>
      <c r="N1400" s="198"/>
      <c r="O1400" s="67"/>
      <c r="P1400" s="67"/>
      <c r="Q1400" s="67"/>
      <c r="R1400" s="67"/>
      <c r="S1400" s="67"/>
      <c r="T1400" s="68"/>
      <c r="U1400" s="37"/>
      <c r="V1400" s="37"/>
      <c r="W1400" s="37"/>
      <c r="X1400" s="37"/>
      <c r="Y1400" s="37"/>
      <c r="Z1400" s="37"/>
      <c r="AA1400" s="37"/>
      <c r="AB1400" s="37"/>
      <c r="AC1400" s="37"/>
      <c r="AD1400" s="37"/>
      <c r="AE1400" s="37"/>
      <c r="AT1400" s="20" t="s">
        <v>199</v>
      </c>
      <c r="AU1400" s="20" t="s">
        <v>82</v>
      </c>
    </row>
    <row r="1401" spans="1:65" s="2" customFormat="1" ht="33" customHeight="1">
      <c r="A1401" s="37"/>
      <c r="B1401" s="38"/>
      <c r="C1401" s="181" t="s">
        <v>1866</v>
      </c>
      <c r="D1401" s="181" t="s">
        <v>193</v>
      </c>
      <c r="E1401" s="182" t="s">
        <v>1867</v>
      </c>
      <c r="F1401" s="183" t="s">
        <v>1868</v>
      </c>
      <c r="G1401" s="184" t="s">
        <v>196</v>
      </c>
      <c r="H1401" s="185">
        <v>1</v>
      </c>
      <c r="I1401" s="186"/>
      <c r="J1401" s="187">
        <f>ROUND(I1401*H1401,2)</f>
        <v>0</v>
      </c>
      <c r="K1401" s="183" t="s">
        <v>19</v>
      </c>
      <c r="L1401" s="42"/>
      <c r="M1401" s="188" t="s">
        <v>19</v>
      </c>
      <c r="N1401" s="189" t="s">
        <v>44</v>
      </c>
      <c r="O1401" s="67"/>
      <c r="P1401" s="190">
        <f>O1401*H1401</f>
        <v>0</v>
      </c>
      <c r="Q1401" s="190">
        <v>0</v>
      </c>
      <c r="R1401" s="190">
        <f>Q1401*H1401</f>
        <v>0</v>
      </c>
      <c r="S1401" s="190">
        <v>0</v>
      </c>
      <c r="T1401" s="191">
        <f>S1401*H1401</f>
        <v>0</v>
      </c>
      <c r="U1401" s="37"/>
      <c r="V1401" s="37"/>
      <c r="W1401" s="37"/>
      <c r="X1401" s="37"/>
      <c r="Y1401" s="37"/>
      <c r="Z1401" s="37"/>
      <c r="AA1401" s="37"/>
      <c r="AB1401" s="37"/>
      <c r="AC1401" s="37"/>
      <c r="AD1401" s="37"/>
      <c r="AE1401" s="37"/>
      <c r="AR1401" s="192" t="s">
        <v>292</v>
      </c>
      <c r="AT1401" s="192" t="s">
        <v>193</v>
      </c>
      <c r="AU1401" s="192" t="s">
        <v>82</v>
      </c>
      <c r="AY1401" s="20" t="s">
        <v>191</v>
      </c>
      <c r="BE1401" s="193">
        <f>IF(N1401="základní",J1401,0)</f>
        <v>0</v>
      </c>
      <c r="BF1401" s="193">
        <f>IF(N1401="snížená",J1401,0)</f>
        <v>0</v>
      </c>
      <c r="BG1401" s="193">
        <f>IF(N1401="zákl. přenesená",J1401,0)</f>
        <v>0</v>
      </c>
      <c r="BH1401" s="193">
        <f>IF(N1401="sníž. přenesená",J1401,0)</f>
        <v>0</v>
      </c>
      <c r="BI1401" s="193">
        <f>IF(N1401="nulová",J1401,0)</f>
        <v>0</v>
      </c>
      <c r="BJ1401" s="20" t="s">
        <v>80</v>
      </c>
      <c r="BK1401" s="193">
        <f>ROUND(I1401*H1401,2)</f>
        <v>0</v>
      </c>
      <c r="BL1401" s="20" t="s">
        <v>292</v>
      </c>
      <c r="BM1401" s="192" t="s">
        <v>1869</v>
      </c>
    </row>
    <row r="1402" spans="1:65" s="2" customFormat="1" ht="19.5">
      <c r="A1402" s="37"/>
      <c r="B1402" s="38"/>
      <c r="C1402" s="39"/>
      <c r="D1402" s="194" t="s">
        <v>199</v>
      </c>
      <c r="E1402" s="39"/>
      <c r="F1402" s="195" t="s">
        <v>1868</v>
      </c>
      <c r="G1402" s="39"/>
      <c r="H1402" s="39"/>
      <c r="I1402" s="196"/>
      <c r="J1402" s="39"/>
      <c r="K1402" s="39"/>
      <c r="L1402" s="42"/>
      <c r="M1402" s="197"/>
      <c r="N1402" s="198"/>
      <c r="O1402" s="67"/>
      <c r="P1402" s="67"/>
      <c r="Q1402" s="67"/>
      <c r="R1402" s="67"/>
      <c r="S1402" s="67"/>
      <c r="T1402" s="68"/>
      <c r="U1402" s="37"/>
      <c r="V1402" s="37"/>
      <c r="W1402" s="37"/>
      <c r="X1402" s="37"/>
      <c r="Y1402" s="37"/>
      <c r="Z1402" s="37"/>
      <c r="AA1402" s="37"/>
      <c r="AB1402" s="37"/>
      <c r="AC1402" s="37"/>
      <c r="AD1402" s="37"/>
      <c r="AE1402" s="37"/>
      <c r="AT1402" s="20" t="s">
        <v>199</v>
      </c>
      <c r="AU1402" s="20" t="s">
        <v>82</v>
      </c>
    </row>
    <row r="1403" spans="1:65" s="2" customFormat="1" ht="33" customHeight="1">
      <c r="A1403" s="37"/>
      <c r="B1403" s="38"/>
      <c r="C1403" s="181" t="s">
        <v>1870</v>
      </c>
      <c r="D1403" s="181" t="s">
        <v>193</v>
      </c>
      <c r="E1403" s="182" t="s">
        <v>1871</v>
      </c>
      <c r="F1403" s="183" t="s">
        <v>1872</v>
      </c>
      <c r="G1403" s="184" t="s">
        <v>196</v>
      </c>
      <c r="H1403" s="185">
        <v>1</v>
      </c>
      <c r="I1403" s="186"/>
      <c r="J1403" s="187">
        <f>ROUND(I1403*H1403,2)</f>
        <v>0</v>
      </c>
      <c r="K1403" s="183" t="s">
        <v>19</v>
      </c>
      <c r="L1403" s="42"/>
      <c r="M1403" s="188" t="s">
        <v>19</v>
      </c>
      <c r="N1403" s="189" t="s">
        <v>44</v>
      </c>
      <c r="O1403" s="67"/>
      <c r="P1403" s="190">
        <f>O1403*H1403</f>
        <v>0</v>
      </c>
      <c r="Q1403" s="190">
        <v>0</v>
      </c>
      <c r="R1403" s="190">
        <f>Q1403*H1403</f>
        <v>0</v>
      </c>
      <c r="S1403" s="190">
        <v>0</v>
      </c>
      <c r="T1403" s="191">
        <f>S1403*H1403</f>
        <v>0</v>
      </c>
      <c r="U1403" s="37"/>
      <c r="V1403" s="37"/>
      <c r="W1403" s="37"/>
      <c r="X1403" s="37"/>
      <c r="Y1403" s="37"/>
      <c r="Z1403" s="37"/>
      <c r="AA1403" s="37"/>
      <c r="AB1403" s="37"/>
      <c r="AC1403" s="37"/>
      <c r="AD1403" s="37"/>
      <c r="AE1403" s="37"/>
      <c r="AR1403" s="192" t="s">
        <v>292</v>
      </c>
      <c r="AT1403" s="192" t="s">
        <v>193</v>
      </c>
      <c r="AU1403" s="192" t="s">
        <v>82</v>
      </c>
      <c r="AY1403" s="20" t="s">
        <v>191</v>
      </c>
      <c r="BE1403" s="193">
        <f>IF(N1403="základní",J1403,0)</f>
        <v>0</v>
      </c>
      <c r="BF1403" s="193">
        <f>IF(N1403="snížená",J1403,0)</f>
        <v>0</v>
      </c>
      <c r="BG1403" s="193">
        <f>IF(N1403="zákl. přenesená",J1403,0)</f>
        <v>0</v>
      </c>
      <c r="BH1403" s="193">
        <f>IF(N1403="sníž. přenesená",J1403,0)</f>
        <v>0</v>
      </c>
      <c r="BI1403" s="193">
        <f>IF(N1403="nulová",J1403,0)</f>
        <v>0</v>
      </c>
      <c r="BJ1403" s="20" t="s">
        <v>80</v>
      </c>
      <c r="BK1403" s="193">
        <f>ROUND(I1403*H1403,2)</f>
        <v>0</v>
      </c>
      <c r="BL1403" s="20" t="s">
        <v>292</v>
      </c>
      <c r="BM1403" s="192" t="s">
        <v>1873</v>
      </c>
    </row>
    <row r="1404" spans="1:65" s="2" customFormat="1" ht="19.5">
      <c r="A1404" s="37"/>
      <c r="B1404" s="38"/>
      <c r="C1404" s="39"/>
      <c r="D1404" s="194" t="s">
        <v>199</v>
      </c>
      <c r="E1404" s="39"/>
      <c r="F1404" s="195" t="s">
        <v>1872</v>
      </c>
      <c r="G1404" s="39"/>
      <c r="H1404" s="39"/>
      <c r="I1404" s="196"/>
      <c r="J1404" s="39"/>
      <c r="K1404" s="39"/>
      <c r="L1404" s="42"/>
      <c r="M1404" s="197"/>
      <c r="N1404" s="198"/>
      <c r="O1404" s="67"/>
      <c r="P1404" s="67"/>
      <c r="Q1404" s="67"/>
      <c r="R1404" s="67"/>
      <c r="S1404" s="67"/>
      <c r="T1404" s="68"/>
      <c r="U1404" s="37"/>
      <c r="V1404" s="37"/>
      <c r="W1404" s="37"/>
      <c r="X1404" s="37"/>
      <c r="Y1404" s="37"/>
      <c r="Z1404" s="37"/>
      <c r="AA1404" s="37"/>
      <c r="AB1404" s="37"/>
      <c r="AC1404" s="37"/>
      <c r="AD1404" s="37"/>
      <c r="AE1404" s="37"/>
      <c r="AT1404" s="20" t="s">
        <v>199</v>
      </c>
      <c r="AU1404" s="20" t="s">
        <v>82</v>
      </c>
    </row>
    <row r="1405" spans="1:65" s="2" customFormat="1" ht="33" customHeight="1">
      <c r="A1405" s="37"/>
      <c r="B1405" s="38"/>
      <c r="C1405" s="181" t="s">
        <v>1874</v>
      </c>
      <c r="D1405" s="181" t="s">
        <v>193</v>
      </c>
      <c r="E1405" s="182" t="s">
        <v>1875</v>
      </c>
      <c r="F1405" s="183" t="s">
        <v>1876</v>
      </c>
      <c r="G1405" s="184" t="s">
        <v>196</v>
      </c>
      <c r="H1405" s="185">
        <v>1</v>
      </c>
      <c r="I1405" s="186"/>
      <c r="J1405" s="187">
        <f>ROUND(I1405*H1405,2)</f>
        <v>0</v>
      </c>
      <c r="K1405" s="183" t="s">
        <v>19</v>
      </c>
      <c r="L1405" s="42"/>
      <c r="M1405" s="188" t="s">
        <v>19</v>
      </c>
      <c r="N1405" s="189" t="s">
        <v>44</v>
      </c>
      <c r="O1405" s="67"/>
      <c r="P1405" s="190">
        <f>O1405*H1405</f>
        <v>0</v>
      </c>
      <c r="Q1405" s="190">
        <v>0</v>
      </c>
      <c r="R1405" s="190">
        <f>Q1405*H1405</f>
        <v>0</v>
      </c>
      <c r="S1405" s="190">
        <v>0</v>
      </c>
      <c r="T1405" s="191">
        <f>S1405*H1405</f>
        <v>0</v>
      </c>
      <c r="U1405" s="37"/>
      <c r="V1405" s="37"/>
      <c r="W1405" s="37"/>
      <c r="X1405" s="37"/>
      <c r="Y1405" s="37"/>
      <c r="Z1405" s="37"/>
      <c r="AA1405" s="37"/>
      <c r="AB1405" s="37"/>
      <c r="AC1405" s="37"/>
      <c r="AD1405" s="37"/>
      <c r="AE1405" s="37"/>
      <c r="AR1405" s="192" t="s">
        <v>292</v>
      </c>
      <c r="AT1405" s="192" t="s">
        <v>193</v>
      </c>
      <c r="AU1405" s="192" t="s">
        <v>82</v>
      </c>
      <c r="AY1405" s="20" t="s">
        <v>191</v>
      </c>
      <c r="BE1405" s="193">
        <f>IF(N1405="základní",J1405,0)</f>
        <v>0</v>
      </c>
      <c r="BF1405" s="193">
        <f>IF(N1405="snížená",J1405,0)</f>
        <v>0</v>
      </c>
      <c r="BG1405" s="193">
        <f>IF(N1405="zákl. přenesená",J1405,0)</f>
        <v>0</v>
      </c>
      <c r="BH1405" s="193">
        <f>IF(N1405="sníž. přenesená",J1405,0)</f>
        <v>0</v>
      </c>
      <c r="BI1405" s="193">
        <f>IF(N1405="nulová",J1405,0)</f>
        <v>0</v>
      </c>
      <c r="BJ1405" s="20" t="s">
        <v>80</v>
      </c>
      <c r="BK1405" s="193">
        <f>ROUND(I1405*H1405,2)</f>
        <v>0</v>
      </c>
      <c r="BL1405" s="20" t="s">
        <v>292</v>
      </c>
      <c r="BM1405" s="192" t="s">
        <v>1877</v>
      </c>
    </row>
    <row r="1406" spans="1:65" s="2" customFormat="1" ht="19.5">
      <c r="A1406" s="37"/>
      <c r="B1406" s="38"/>
      <c r="C1406" s="39"/>
      <c r="D1406" s="194" t="s">
        <v>199</v>
      </c>
      <c r="E1406" s="39"/>
      <c r="F1406" s="195" t="s">
        <v>1876</v>
      </c>
      <c r="G1406" s="39"/>
      <c r="H1406" s="39"/>
      <c r="I1406" s="196"/>
      <c r="J1406" s="39"/>
      <c r="K1406" s="39"/>
      <c r="L1406" s="42"/>
      <c r="M1406" s="197"/>
      <c r="N1406" s="198"/>
      <c r="O1406" s="67"/>
      <c r="P1406" s="67"/>
      <c r="Q1406" s="67"/>
      <c r="R1406" s="67"/>
      <c r="S1406" s="67"/>
      <c r="T1406" s="68"/>
      <c r="U1406" s="37"/>
      <c r="V1406" s="37"/>
      <c r="W1406" s="37"/>
      <c r="X1406" s="37"/>
      <c r="Y1406" s="37"/>
      <c r="Z1406" s="37"/>
      <c r="AA1406" s="37"/>
      <c r="AB1406" s="37"/>
      <c r="AC1406" s="37"/>
      <c r="AD1406" s="37"/>
      <c r="AE1406" s="37"/>
      <c r="AT1406" s="20" t="s">
        <v>199</v>
      </c>
      <c r="AU1406" s="20" t="s">
        <v>82</v>
      </c>
    </row>
    <row r="1407" spans="1:65" s="2" customFormat="1" ht="33" customHeight="1">
      <c r="A1407" s="37"/>
      <c r="B1407" s="38"/>
      <c r="C1407" s="181" t="s">
        <v>1878</v>
      </c>
      <c r="D1407" s="181" t="s">
        <v>193</v>
      </c>
      <c r="E1407" s="182" t="s">
        <v>1879</v>
      </c>
      <c r="F1407" s="183" t="s">
        <v>1880</v>
      </c>
      <c r="G1407" s="184" t="s">
        <v>196</v>
      </c>
      <c r="H1407" s="185">
        <v>1</v>
      </c>
      <c r="I1407" s="186"/>
      <c r="J1407" s="187">
        <f>ROUND(I1407*H1407,2)</f>
        <v>0</v>
      </c>
      <c r="K1407" s="183" t="s">
        <v>19</v>
      </c>
      <c r="L1407" s="42"/>
      <c r="M1407" s="188" t="s">
        <v>19</v>
      </c>
      <c r="N1407" s="189" t="s">
        <v>44</v>
      </c>
      <c r="O1407" s="67"/>
      <c r="P1407" s="190">
        <f>O1407*H1407</f>
        <v>0</v>
      </c>
      <c r="Q1407" s="190">
        <v>0</v>
      </c>
      <c r="R1407" s="190">
        <f>Q1407*H1407</f>
        <v>0</v>
      </c>
      <c r="S1407" s="190">
        <v>0</v>
      </c>
      <c r="T1407" s="191">
        <f>S1407*H1407</f>
        <v>0</v>
      </c>
      <c r="U1407" s="37"/>
      <c r="V1407" s="37"/>
      <c r="W1407" s="37"/>
      <c r="X1407" s="37"/>
      <c r="Y1407" s="37"/>
      <c r="Z1407" s="37"/>
      <c r="AA1407" s="37"/>
      <c r="AB1407" s="37"/>
      <c r="AC1407" s="37"/>
      <c r="AD1407" s="37"/>
      <c r="AE1407" s="37"/>
      <c r="AR1407" s="192" t="s">
        <v>292</v>
      </c>
      <c r="AT1407" s="192" t="s">
        <v>193</v>
      </c>
      <c r="AU1407" s="192" t="s">
        <v>82</v>
      </c>
      <c r="AY1407" s="20" t="s">
        <v>191</v>
      </c>
      <c r="BE1407" s="193">
        <f>IF(N1407="základní",J1407,0)</f>
        <v>0</v>
      </c>
      <c r="BF1407" s="193">
        <f>IF(N1407="snížená",J1407,0)</f>
        <v>0</v>
      </c>
      <c r="BG1407" s="193">
        <f>IF(N1407="zákl. přenesená",J1407,0)</f>
        <v>0</v>
      </c>
      <c r="BH1407" s="193">
        <f>IF(N1407="sníž. přenesená",J1407,0)</f>
        <v>0</v>
      </c>
      <c r="BI1407" s="193">
        <f>IF(N1407="nulová",J1407,0)</f>
        <v>0</v>
      </c>
      <c r="BJ1407" s="20" t="s">
        <v>80</v>
      </c>
      <c r="BK1407" s="193">
        <f>ROUND(I1407*H1407,2)</f>
        <v>0</v>
      </c>
      <c r="BL1407" s="20" t="s">
        <v>292</v>
      </c>
      <c r="BM1407" s="192" t="s">
        <v>1881</v>
      </c>
    </row>
    <row r="1408" spans="1:65" s="2" customFormat="1" ht="19.5">
      <c r="A1408" s="37"/>
      <c r="B1408" s="38"/>
      <c r="C1408" s="39"/>
      <c r="D1408" s="194" t="s">
        <v>199</v>
      </c>
      <c r="E1408" s="39"/>
      <c r="F1408" s="195" t="s">
        <v>1880</v>
      </c>
      <c r="G1408" s="39"/>
      <c r="H1408" s="39"/>
      <c r="I1408" s="196"/>
      <c r="J1408" s="39"/>
      <c r="K1408" s="39"/>
      <c r="L1408" s="42"/>
      <c r="M1408" s="197"/>
      <c r="N1408" s="198"/>
      <c r="O1408" s="67"/>
      <c r="P1408" s="67"/>
      <c r="Q1408" s="67"/>
      <c r="R1408" s="67"/>
      <c r="S1408" s="67"/>
      <c r="T1408" s="68"/>
      <c r="U1408" s="37"/>
      <c r="V1408" s="37"/>
      <c r="W1408" s="37"/>
      <c r="X1408" s="37"/>
      <c r="Y1408" s="37"/>
      <c r="Z1408" s="37"/>
      <c r="AA1408" s="37"/>
      <c r="AB1408" s="37"/>
      <c r="AC1408" s="37"/>
      <c r="AD1408" s="37"/>
      <c r="AE1408" s="37"/>
      <c r="AT1408" s="20" t="s">
        <v>199</v>
      </c>
      <c r="AU1408" s="20" t="s">
        <v>82</v>
      </c>
    </row>
    <row r="1409" spans="1:65" s="2" customFormat="1" ht="33" customHeight="1">
      <c r="A1409" s="37"/>
      <c r="B1409" s="38"/>
      <c r="C1409" s="181" t="s">
        <v>1882</v>
      </c>
      <c r="D1409" s="181" t="s">
        <v>193</v>
      </c>
      <c r="E1409" s="182" t="s">
        <v>1883</v>
      </c>
      <c r="F1409" s="183" t="s">
        <v>1884</v>
      </c>
      <c r="G1409" s="184" t="s">
        <v>196</v>
      </c>
      <c r="H1409" s="185">
        <v>1</v>
      </c>
      <c r="I1409" s="186"/>
      <c r="J1409" s="187">
        <f>ROUND(I1409*H1409,2)</f>
        <v>0</v>
      </c>
      <c r="K1409" s="183" t="s">
        <v>19</v>
      </c>
      <c r="L1409" s="42"/>
      <c r="M1409" s="188" t="s">
        <v>19</v>
      </c>
      <c r="N1409" s="189" t="s">
        <v>44</v>
      </c>
      <c r="O1409" s="67"/>
      <c r="P1409" s="190">
        <f>O1409*H1409</f>
        <v>0</v>
      </c>
      <c r="Q1409" s="190">
        <v>0</v>
      </c>
      <c r="R1409" s="190">
        <f>Q1409*H1409</f>
        <v>0</v>
      </c>
      <c r="S1409" s="190">
        <v>0</v>
      </c>
      <c r="T1409" s="191">
        <f>S1409*H1409</f>
        <v>0</v>
      </c>
      <c r="U1409" s="37"/>
      <c r="V1409" s="37"/>
      <c r="W1409" s="37"/>
      <c r="X1409" s="37"/>
      <c r="Y1409" s="37"/>
      <c r="Z1409" s="37"/>
      <c r="AA1409" s="37"/>
      <c r="AB1409" s="37"/>
      <c r="AC1409" s="37"/>
      <c r="AD1409" s="37"/>
      <c r="AE1409" s="37"/>
      <c r="AR1409" s="192" t="s">
        <v>292</v>
      </c>
      <c r="AT1409" s="192" t="s">
        <v>193</v>
      </c>
      <c r="AU1409" s="192" t="s">
        <v>82</v>
      </c>
      <c r="AY1409" s="20" t="s">
        <v>191</v>
      </c>
      <c r="BE1409" s="193">
        <f>IF(N1409="základní",J1409,0)</f>
        <v>0</v>
      </c>
      <c r="BF1409" s="193">
        <f>IF(N1409="snížená",J1409,0)</f>
        <v>0</v>
      </c>
      <c r="BG1409" s="193">
        <f>IF(N1409="zákl. přenesená",J1409,0)</f>
        <v>0</v>
      </c>
      <c r="BH1409" s="193">
        <f>IF(N1409="sníž. přenesená",J1409,0)</f>
        <v>0</v>
      </c>
      <c r="BI1409" s="193">
        <f>IF(N1409="nulová",J1409,0)</f>
        <v>0</v>
      </c>
      <c r="BJ1409" s="20" t="s">
        <v>80</v>
      </c>
      <c r="BK1409" s="193">
        <f>ROUND(I1409*H1409,2)</f>
        <v>0</v>
      </c>
      <c r="BL1409" s="20" t="s">
        <v>292</v>
      </c>
      <c r="BM1409" s="192" t="s">
        <v>1885</v>
      </c>
    </row>
    <row r="1410" spans="1:65" s="2" customFormat="1" ht="19.5">
      <c r="A1410" s="37"/>
      <c r="B1410" s="38"/>
      <c r="C1410" s="39"/>
      <c r="D1410" s="194" t="s">
        <v>199</v>
      </c>
      <c r="E1410" s="39"/>
      <c r="F1410" s="195" t="s">
        <v>1884</v>
      </c>
      <c r="G1410" s="39"/>
      <c r="H1410" s="39"/>
      <c r="I1410" s="196"/>
      <c r="J1410" s="39"/>
      <c r="K1410" s="39"/>
      <c r="L1410" s="42"/>
      <c r="M1410" s="197"/>
      <c r="N1410" s="198"/>
      <c r="O1410" s="67"/>
      <c r="P1410" s="67"/>
      <c r="Q1410" s="67"/>
      <c r="R1410" s="67"/>
      <c r="S1410" s="67"/>
      <c r="T1410" s="68"/>
      <c r="U1410" s="37"/>
      <c r="V1410" s="37"/>
      <c r="W1410" s="37"/>
      <c r="X1410" s="37"/>
      <c r="Y1410" s="37"/>
      <c r="Z1410" s="37"/>
      <c r="AA1410" s="37"/>
      <c r="AB1410" s="37"/>
      <c r="AC1410" s="37"/>
      <c r="AD1410" s="37"/>
      <c r="AE1410" s="37"/>
      <c r="AT1410" s="20" t="s">
        <v>199</v>
      </c>
      <c r="AU1410" s="20" t="s">
        <v>82</v>
      </c>
    </row>
    <row r="1411" spans="1:65" s="2" customFormat="1" ht="33" customHeight="1">
      <c r="A1411" s="37"/>
      <c r="B1411" s="38"/>
      <c r="C1411" s="181" t="s">
        <v>1886</v>
      </c>
      <c r="D1411" s="181" t="s">
        <v>193</v>
      </c>
      <c r="E1411" s="182" t="s">
        <v>1887</v>
      </c>
      <c r="F1411" s="183" t="s">
        <v>1888</v>
      </c>
      <c r="G1411" s="184" t="s">
        <v>196</v>
      </c>
      <c r="H1411" s="185">
        <v>1</v>
      </c>
      <c r="I1411" s="186"/>
      <c r="J1411" s="187">
        <f>ROUND(I1411*H1411,2)</f>
        <v>0</v>
      </c>
      <c r="K1411" s="183" t="s">
        <v>19</v>
      </c>
      <c r="L1411" s="42"/>
      <c r="M1411" s="188" t="s">
        <v>19</v>
      </c>
      <c r="N1411" s="189" t="s">
        <v>44</v>
      </c>
      <c r="O1411" s="67"/>
      <c r="P1411" s="190">
        <f>O1411*H1411</f>
        <v>0</v>
      </c>
      <c r="Q1411" s="190">
        <v>0</v>
      </c>
      <c r="R1411" s="190">
        <f>Q1411*H1411</f>
        <v>0</v>
      </c>
      <c r="S1411" s="190">
        <v>0</v>
      </c>
      <c r="T1411" s="191">
        <f>S1411*H1411</f>
        <v>0</v>
      </c>
      <c r="U1411" s="37"/>
      <c r="V1411" s="37"/>
      <c r="W1411" s="37"/>
      <c r="X1411" s="37"/>
      <c r="Y1411" s="37"/>
      <c r="Z1411" s="37"/>
      <c r="AA1411" s="37"/>
      <c r="AB1411" s="37"/>
      <c r="AC1411" s="37"/>
      <c r="AD1411" s="37"/>
      <c r="AE1411" s="37"/>
      <c r="AR1411" s="192" t="s">
        <v>292</v>
      </c>
      <c r="AT1411" s="192" t="s">
        <v>193</v>
      </c>
      <c r="AU1411" s="192" t="s">
        <v>82</v>
      </c>
      <c r="AY1411" s="20" t="s">
        <v>191</v>
      </c>
      <c r="BE1411" s="193">
        <f>IF(N1411="základní",J1411,0)</f>
        <v>0</v>
      </c>
      <c r="BF1411" s="193">
        <f>IF(N1411="snížená",J1411,0)</f>
        <v>0</v>
      </c>
      <c r="BG1411" s="193">
        <f>IF(N1411="zákl. přenesená",J1411,0)</f>
        <v>0</v>
      </c>
      <c r="BH1411" s="193">
        <f>IF(N1411="sníž. přenesená",J1411,0)</f>
        <v>0</v>
      </c>
      <c r="BI1411" s="193">
        <f>IF(N1411="nulová",J1411,0)</f>
        <v>0</v>
      </c>
      <c r="BJ1411" s="20" t="s">
        <v>80</v>
      </c>
      <c r="BK1411" s="193">
        <f>ROUND(I1411*H1411,2)</f>
        <v>0</v>
      </c>
      <c r="BL1411" s="20" t="s">
        <v>292</v>
      </c>
      <c r="BM1411" s="192" t="s">
        <v>1889</v>
      </c>
    </row>
    <row r="1412" spans="1:65" s="2" customFormat="1" ht="19.5">
      <c r="A1412" s="37"/>
      <c r="B1412" s="38"/>
      <c r="C1412" s="39"/>
      <c r="D1412" s="194" t="s">
        <v>199</v>
      </c>
      <c r="E1412" s="39"/>
      <c r="F1412" s="195" t="s">
        <v>1888</v>
      </c>
      <c r="G1412" s="39"/>
      <c r="H1412" s="39"/>
      <c r="I1412" s="196"/>
      <c r="J1412" s="39"/>
      <c r="K1412" s="39"/>
      <c r="L1412" s="42"/>
      <c r="M1412" s="197"/>
      <c r="N1412" s="198"/>
      <c r="O1412" s="67"/>
      <c r="P1412" s="67"/>
      <c r="Q1412" s="67"/>
      <c r="R1412" s="67"/>
      <c r="S1412" s="67"/>
      <c r="T1412" s="68"/>
      <c r="U1412" s="37"/>
      <c r="V1412" s="37"/>
      <c r="W1412" s="37"/>
      <c r="X1412" s="37"/>
      <c r="Y1412" s="37"/>
      <c r="Z1412" s="37"/>
      <c r="AA1412" s="37"/>
      <c r="AB1412" s="37"/>
      <c r="AC1412" s="37"/>
      <c r="AD1412" s="37"/>
      <c r="AE1412" s="37"/>
      <c r="AT1412" s="20" t="s">
        <v>199</v>
      </c>
      <c r="AU1412" s="20" t="s">
        <v>82</v>
      </c>
    </row>
    <row r="1413" spans="1:65" s="2" customFormat="1" ht="33" customHeight="1">
      <c r="A1413" s="37"/>
      <c r="B1413" s="38"/>
      <c r="C1413" s="181" t="s">
        <v>1890</v>
      </c>
      <c r="D1413" s="181" t="s">
        <v>193</v>
      </c>
      <c r="E1413" s="182" t="s">
        <v>1891</v>
      </c>
      <c r="F1413" s="183" t="s">
        <v>1892</v>
      </c>
      <c r="G1413" s="184" t="s">
        <v>196</v>
      </c>
      <c r="H1413" s="185">
        <v>1</v>
      </c>
      <c r="I1413" s="186"/>
      <c r="J1413" s="187">
        <f>ROUND(I1413*H1413,2)</f>
        <v>0</v>
      </c>
      <c r="K1413" s="183" t="s">
        <v>19</v>
      </c>
      <c r="L1413" s="42"/>
      <c r="M1413" s="188" t="s">
        <v>19</v>
      </c>
      <c r="N1413" s="189" t="s">
        <v>44</v>
      </c>
      <c r="O1413" s="67"/>
      <c r="P1413" s="190">
        <f>O1413*H1413</f>
        <v>0</v>
      </c>
      <c r="Q1413" s="190">
        <v>0</v>
      </c>
      <c r="R1413" s="190">
        <f>Q1413*H1413</f>
        <v>0</v>
      </c>
      <c r="S1413" s="190">
        <v>0</v>
      </c>
      <c r="T1413" s="191">
        <f>S1413*H1413</f>
        <v>0</v>
      </c>
      <c r="U1413" s="37"/>
      <c r="V1413" s="37"/>
      <c r="W1413" s="37"/>
      <c r="X1413" s="37"/>
      <c r="Y1413" s="37"/>
      <c r="Z1413" s="37"/>
      <c r="AA1413" s="37"/>
      <c r="AB1413" s="37"/>
      <c r="AC1413" s="37"/>
      <c r="AD1413" s="37"/>
      <c r="AE1413" s="37"/>
      <c r="AR1413" s="192" t="s">
        <v>292</v>
      </c>
      <c r="AT1413" s="192" t="s">
        <v>193</v>
      </c>
      <c r="AU1413" s="192" t="s">
        <v>82</v>
      </c>
      <c r="AY1413" s="20" t="s">
        <v>191</v>
      </c>
      <c r="BE1413" s="193">
        <f>IF(N1413="základní",J1413,0)</f>
        <v>0</v>
      </c>
      <c r="BF1413" s="193">
        <f>IF(N1413="snížená",J1413,0)</f>
        <v>0</v>
      </c>
      <c r="BG1413" s="193">
        <f>IF(N1413="zákl. přenesená",J1413,0)</f>
        <v>0</v>
      </c>
      <c r="BH1413" s="193">
        <f>IF(N1413="sníž. přenesená",J1413,0)</f>
        <v>0</v>
      </c>
      <c r="BI1413" s="193">
        <f>IF(N1413="nulová",J1413,0)</f>
        <v>0</v>
      </c>
      <c r="BJ1413" s="20" t="s">
        <v>80</v>
      </c>
      <c r="BK1413" s="193">
        <f>ROUND(I1413*H1413,2)</f>
        <v>0</v>
      </c>
      <c r="BL1413" s="20" t="s">
        <v>292</v>
      </c>
      <c r="BM1413" s="192" t="s">
        <v>1893</v>
      </c>
    </row>
    <row r="1414" spans="1:65" s="2" customFormat="1" ht="19.5">
      <c r="A1414" s="37"/>
      <c r="B1414" s="38"/>
      <c r="C1414" s="39"/>
      <c r="D1414" s="194" t="s">
        <v>199</v>
      </c>
      <c r="E1414" s="39"/>
      <c r="F1414" s="195" t="s">
        <v>1892</v>
      </c>
      <c r="G1414" s="39"/>
      <c r="H1414" s="39"/>
      <c r="I1414" s="196"/>
      <c r="J1414" s="39"/>
      <c r="K1414" s="39"/>
      <c r="L1414" s="42"/>
      <c r="M1414" s="197"/>
      <c r="N1414" s="198"/>
      <c r="O1414" s="67"/>
      <c r="P1414" s="67"/>
      <c r="Q1414" s="67"/>
      <c r="R1414" s="67"/>
      <c r="S1414" s="67"/>
      <c r="T1414" s="68"/>
      <c r="U1414" s="37"/>
      <c r="V1414" s="37"/>
      <c r="W1414" s="37"/>
      <c r="X1414" s="37"/>
      <c r="Y1414" s="37"/>
      <c r="Z1414" s="37"/>
      <c r="AA1414" s="37"/>
      <c r="AB1414" s="37"/>
      <c r="AC1414" s="37"/>
      <c r="AD1414" s="37"/>
      <c r="AE1414" s="37"/>
      <c r="AT1414" s="20" t="s">
        <v>199</v>
      </c>
      <c r="AU1414" s="20" t="s">
        <v>82</v>
      </c>
    </row>
    <row r="1415" spans="1:65" s="2" customFormat="1" ht="33" customHeight="1">
      <c r="A1415" s="37"/>
      <c r="B1415" s="38"/>
      <c r="C1415" s="181" t="s">
        <v>1894</v>
      </c>
      <c r="D1415" s="181" t="s">
        <v>193</v>
      </c>
      <c r="E1415" s="182" t="s">
        <v>1895</v>
      </c>
      <c r="F1415" s="183" t="s">
        <v>1896</v>
      </c>
      <c r="G1415" s="184" t="s">
        <v>196</v>
      </c>
      <c r="H1415" s="185">
        <v>1</v>
      </c>
      <c r="I1415" s="186"/>
      <c r="J1415" s="187">
        <f>ROUND(I1415*H1415,2)</f>
        <v>0</v>
      </c>
      <c r="K1415" s="183" t="s">
        <v>19</v>
      </c>
      <c r="L1415" s="42"/>
      <c r="M1415" s="188" t="s">
        <v>19</v>
      </c>
      <c r="N1415" s="189" t="s">
        <v>44</v>
      </c>
      <c r="O1415" s="67"/>
      <c r="P1415" s="190">
        <f>O1415*H1415</f>
        <v>0</v>
      </c>
      <c r="Q1415" s="190">
        <v>0</v>
      </c>
      <c r="R1415" s="190">
        <f>Q1415*H1415</f>
        <v>0</v>
      </c>
      <c r="S1415" s="190">
        <v>0</v>
      </c>
      <c r="T1415" s="191">
        <f>S1415*H1415</f>
        <v>0</v>
      </c>
      <c r="U1415" s="37"/>
      <c r="V1415" s="37"/>
      <c r="W1415" s="37"/>
      <c r="X1415" s="37"/>
      <c r="Y1415" s="37"/>
      <c r="Z1415" s="37"/>
      <c r="AA1415" s="37"/>
      <c r="AB1415" s="37"/>
      <c r="AC1415" s="37"/>
      <c r="AD1415" s="37"/>
      <c r="AE1415" s="37"/>
      <c r="AR1415" s="192" t="s">
        <v>292</v>
      </c>
      <c r="AT1415" s="192" t="s">
        <v>193</v>
      </c>
      <c r="AU1415" s="192" t="s">
        <v>82</v>
      </c>
      <c r="AY1415" s="20" t="s">
        <v>191</v>
      </c>
      <c r="BE1415" s="193">
        <f>IF(N1415="základní",J1415,0)</f>
        <v>0</v>
      </c>
      <c r="BF1415" s="193">
        <f>IF(N1415="snížená",J1415,0)</f>
        <v>0</v>
      </c>
      <c r="BG1415" s="193">
        <f>IF(N1415="zákl. přenesená",J1415,0)</f>
        <v>0</v>
      </c>
      <c r="BH1415" s="193">
        <f>IF(N1415="sníž. přenesená",J1415,0)</f>
        <v>0</v>
      </c>
      <c r="BI1415" s="193">
        <f>IF(N1415="nulová",J1415,0)</f>
        <v>0</v>
      </c>
      <c r="BJ1415" s="20" t="s">
        <v>80</v>
      </c>
      <c r="BK1415" s="193">
        <f>ROUND(I1415*H1415,2)</f>
        <v>0</v>
      </c>
      <c r="BL1415" s="20" t="s">
        <v>292</v>
      </c>
      <c r="BM1415" s="192" t="s">
        <v>1897</v>
      </c>
    </row>
    <row r="1416" spans="1:65" s="2" customFormat="1" ht="19.5">
      <c r="A1416" s="37"/>
      <c r="B1416" s="38"/>
      <c r="C1416" s="39"/>
      <c r="D1416" s="194" t="s">
        <v>199</v>
      </c>
      <c r="E1416" s="39"/>
      <c r="F1416" s="195" t="s">
        <v>1896</v>
      </c>
      <c r="G1416" s="39"/>
      <c r="H1416" s="39"/>
      <c r="I1416" s="196"/>
      <c r="J1416" s="39"/>
      <c r="K1416" s="39"/>
      <c r="L1416" s="42"/>
      <c r="M1416" s="197"/>
      <c r="N1416" s="198"/>
      <c r="O1416" s="67"/>
      <c r="P1416" s="67"/>
      <c r="Q1416" s="67"/>
      <c r="R1416" s="67"/>
      <c r="S1416" s="67"/>
      <c r="T1416" s="68"/>
      <c r="U1416" s="37"/>
      <c r="V1416" s="37"/>
      <c r="W1416" s="37"/>
      <c r="X1416" s="37"/>
      <c r="Y1416" s="37"/>
      <c r="Z1416" s="37"/>
      <c r="AA1416" s="37"/>
      <c r="AB1416" s="37"/>
      <c r="AC1416" s="37"/>
      <c r="AD1416" s="37"/>
      <c r="AE1416" s="37"/>
      <c r="AT1416" s="20" t="s">
        <v>199</v>
      </c>
      <c r="AU1416" s="20" t="s">
        <v>82</v>
      </c>
    </row>
    <row r="1417" spans="1:65" s="2" customFormat="1" ht="33" customHeight="1">
      <c r="A1417" s="37"/>
      <c r="B1417" s="38"/>
      <c r="C1417" s="181" t="s">
        <v>1898</v>
      </c>
      <c r="D1417" s="181" t="s">
        <v>193</v>
      </c>
      <c r="E1417" s="182" t="s">
        <v>1899</v>
      </c>
      <c r="F1417" s="183" t="s">
        <v>1900</v>
      </c>
      <c r="G1417" s="184" t="s">
        <v>196</v>
      </c>
      <c r="H1417" s="185">
        <v>1</v>
      </c>
      <c r="I1417" s="186"/>
      <c r="J1417" s="187">
        <f>ROUND(I1417*H1417,2)</f>
        <v>0</v>
      </c>
      <c r="K1417" s="183" t="s">
        <v>19</v>
      </c>
      <c r="L1417" s="42"/>
      <c r="M1417" s="188" t="s">
        <v>19</v>
      </c>
      <c r="N1417" s="189" t="s">
        <v>44</v>
      </c>
      <c r="O1417" s="67"/>
      <c r="P1417" s="190">
        <f>O1417*H1417</f>
        <v>0</v>
      </c>
      <c r="Q1417" s="190">
        <v>0</v>
      </c>
      <c r="R1417" s="190">
        <f>Q1417*H1417</f>
        <v>0</v>
      </c>
      <c r="S1417" s="190">
        <v>0</v>
      </c>
      <c r="T1417" s="191">
        <f>S1417*H1417</f>
        <v>0</v>
      </c>
      <c r="U1417" s="37"/>
      <c r="V1417" s="37"/>
      <c r="W1417" s="37"/>
      <c r="X1417" s="37"/>
      <c r="Y1417" s="37"/>
      <c r="Z1417" s="37"/>
      <c r="AA1417" s="37"/>
      <c r="AB1417" s="37"/>
      <c r="AC1417" s="37"/>
      <c r="AD1417" s="37"/>
      <c r="AE1417" s="37"/>
      <c r="AR1417" s="192" t="s">
        <v>292</v>
      </c>
      <c r="AT1417" s="192" t="s">
        <v>193</v>
      </c>
      <c r="AU1417" s="192" t="s">
        <v>82</v>
      </c>
      <c r="AY1417" s="20" t="s">
        <v>191</v>
      </c>
      <c r="BE1417" s="193">
        <f>IF(N1417="základní",J1417,0)</f>
        <v>0</v>
      </c>
      <c r="BF1417" s="193">
        <f>IF(N1417="snížená",J1417,0)</f>
        <v>0</v>
      </c>
      <c r="BG1417" s="193">
        <f>IF(N1417="zákl. přenesená",J1417,0)</f>
        <v>0</v>
      </c>
      <c r="BH1417" s="193">
        <f>IF(N1417="sníž. přenesená",J1417,0)</f>
        <v>0</v>
      </c>
      <c r="BI1417" s="193">
        <f>IF(N1417="nulová",J1417,0)</f>
        <v>0</v>
      </c>
      <c r="BJ1417" s="20" t="s">
        <v>80</v>
      </c>
      <c r="BK1417" s="193">
        <f>ROUND(I1417*H1417,2)</f>
        <v>0</v>
      </c>
      <c r="BL1417" s="20" t="s">
        <v>292</v>
      </c>
      <c r="BM1417" s="192" t="s">
        <v>1901</v>
      </c>
    </row>
    <row r="1418" spans="1:65" s="2" customFormat="1" ht="19.5">
      <c r="A1418" s="37"/>
      <c r="B1418" s="38"/>
      <c r="C1418" s="39"/>
      <c r="D1418" s="194" t="s">
        <v>199</v>
      </c>
      <c r="E1418" s="39"/>
      <c r="F1418" s="195" t="s">
        <v>1900</v>
      </c>
      <c r="G1418" s="39"/>
      <c r="H1418" s="39"/>
      <c r="I1418" s="196"/>
      <c r="J1418" s="39"/>
      <c r="K1418" s="39"/>
      <c r="L1418" s="42"/>
      <c r="M1418" s="197"/>
      <c r="N1418" s="198"/>
      <c r="O1418" s="67"/>
      <c r="P1418" s="67"/>
      <c r="Q1418" s="67"/>
      <c r="R1418" s="67"/>
      <c r="S1418" s="67"/>
      <c r="T1418" s="68"/>
      <c r="U1418" s="37"/>
      <c r="V1418" s="37"/>
      <c r="W1418" s="37"/>
      <c r="X1418" s="37"/>
      <c r="Y1418" s="37"/>
      <c r="Z1418" s="37"/>
      <c r="AA1418" s="37"/>
      <c r="AB1418" s="37"/>
      <c r="AC1418" s="37"/>
      <c r="AD1418" s="37"/>
      <c r="AE1418" s="37"/>
      <c r="AT1418" s="20" t="s">
        <v>199</v>
      </c>
      <c r="AU1418" s="20" t="s">
        <v>82</v>
      </c>
    </row>
    <row r="1419" spans="1:65" s="2" customFormat="1" ht="33" customHeight="1">
      <c r="A1419" s="37"/>
      <c r="B1419" s="38"/>
      <c r="C1419" s="181" t="s">
        <v>1902</v>
      </c>
      <c r="D1419" s="181" t="s">
        <v>193</v>
      </c>
      <c r="E1419" s="182" t="s">
        <v>1903</v>
      </c>
      <c r="F1419" s="183" t="s">
        <v>1904</v>
      </c>
      <c r="G1419" s="184" t="s">
        <v>196</v>
      </c>
      <c r="H1419" s="185">
        <v>1</v>
      </c>
      <c r="I1419" s="186"/>
      <c r="J1419" s="187">
        <f>ROUND(I1419*H1419,2)</f>
        <v>0</v>
      </c>
      <c r="K1419" s="183" t="s">
        <v>19</v>
      </c>
      <c r="L1419" s="42"/>
      <c r="M1419" s="188" t="s">
        <v>19</v>
      </c>
      <c r="N1419" s="189" t="s">
        <v>44</v>
      </c>
      <c r="O1419" s="67"/>
      <c r="P1419" s="190">
        <f>O1419*H1419</f>
        <v>0</v>
      </c>
      <c r="Q1419" s="190">
        <v>0</v>
      </c>
      <c r="R1419" s="190">
        <f>Q1419*H1419</f>
        <v>0</v>
      </c>
      <c r="S1419" s="190">
        <v>0</v>
      </c>
      <c r="T1419" s="191">
        <f>S1419*H1419</f>
        <v>0</v>
      </c>
      <c r="U1419" s="37"/>
      <c r="V1419" s="37"/>
      <c r="W1419" s="37"/>
      <c r="X1419" s="37"/>
      <c r="Y1419" s="37"/>
      <c r="Z1419" s="37"/>
      <c r="AA1419" s="37"/>
      <c r="AB1419" s="37"/>
      <c r="AC1419" s="37"/>
      <c r="AD1419" s="37"/>
      <c r="AE1419" s="37"/>
      <c r="AR1419" s="192" t="s">
        <v>292</v>
      </c>
      <c r="AT1419" s="192" t="s">
        <v>193</v>
      </c>
      <c r="AU1419" s="192" t="s">
        <v>82</v>
      </c>
      <c r="AY1419" s="20" t="s">
        <v>191</v>
      </c>
      <c r="BE1419" s="193">
        <f>IF(N1419="základní",J1419,0)</f>
        <v>0</v>
      </c>
      <c r="BF1419" s="193">
        <f>IF(N1419="snížená",J1419,0)</f>
        <v>0</v>
      </c>
      <c r="BG1419" s="193">
        <f>IF(N1419="zákl. přenesená",J1419,0)</f>
        <v>0</v>
      </c>
      <c r="BH1419" s="193">
        <f>IF(N1419="sníž. přenesená",J1419,0)</f>
        <v>0</v>
      </c>
      <c r="BI1419" s="193">
        <f>IF(N1419="nulová",J1419,0)</f>
        <v>0</v>
      </c>
      <c r="BJ1419" s="20" t="s">
        <v>80</v>
      </c>
      <c r="BK1419" s="193">
        <f>ROUND(I1419*H1419,2)</f>
        <v>0</v>
      </c>
      <c r="BL1419" s="20" t="s">
        <v>292</v>
      </c>
      <c r="BM1419" s="192" t="s">
        <v>1905</v>
      </c>
    </row>
    <row r="1420" spans="1:65" s="2" customFormat="1" ht="19.5">
      <c r="A1420" s="37"/>
      <c r="B1420" s="38"/>
      <c r="C1420" s="39"/>
      <c r="D1420" s="194" t="s">
        <v>199</v>
      </c>
      <c r="E1420" s="39"/>
      <c r="F1420" s="195" t="s">
        <v>1904</v>
      </c>
      <c r="G1420" s="39"/>
      <c r="H1420" s="39"/>
      <c r="I1420" s="196"/>
      <c r="J1420" s="39"/>
      <c r="K1420" s="39"/>
      <c r="L1420" s="42"/>
      <c r="M1420" s="197"/>
      <c r="N1420" s="198"/>
      <c r="O1420" s="67"/>
      <c r="P1420" s="67"/>
      <c r="Q1420" s="67"/>
      <c r="R1420" s="67"/>
      <c r="S1420" s="67"/>
      <c r="T1420" s="68"/>
      <c r="U1420" s="37"/>
      <c r="V1420" s="37"/>
      <c r="W1420" s="37"/>
      <c r="X1420" s="37"/>
      <c r="Y1420" s="37"/>
      <c r="Z1420" s="37"/>
      <c r="AA1420" s="37"/>
      <c r="AB1420" s="37"/>
      <c r="AC1420" s="37"/>
      <c r="AD1420" s="37"/>
      <c r="AE1420" s="37"/>
      <c r="AT1420" s="20" t="s">
        <v>199</v>
      </c>
      <c r="AU1420" s="20" t="s">
        <v>82</v>
      </c>
    </row>
    <row r="1421" spans="1:65" s="2" customFormat="1" ht="33" customHeight="1">
      <c r="A1421" s="37"/>
      <c r="B1421" s="38"/>
      <c r="C1421" s="181" t="s">
        <v>1906</v>
      </c>
      <c r="D1421" s="181" t="s">
        <v>193</v>
      </c>
      <c r="E1421" s="182" t="s">
        <v>1907</v>
      </c>
      <c r="F1421" s="183" t="s">
        <v>1908</v>
      </c>
      <c r="G1421" s="184" t="s">
        <v>196</v>
      </c>
      <c r="H1421" s="185">
        <v>1</v>
      </c>
      <c r="I1421" s="186"/>
      <c r="J1421" s="187">
        <f>ROUND(I1421*H1421,2)</f>
        <v>0</v>
      </c>
      <c r="K1421" s="183" t="s">
        <v>19</v>
      </c>
      <c r="L1421" s="42"/>
      <c r="M1421" s="188" t="s">
        <v>19</v>
      </c>
      <c r="N1421" s="189" t="s">
        <v>44</v>
      </c>
      <c r="O1421" s="67"/>
      <c r="P1421" s="190">
        <f>O1421*H1421</f>
        <v>0</v>
      </c>
      <c r="Q1421" s="190">
        <v>0</v>
      </c>
      <c r="R1421" s="190">
        <f>Q1421*H1421</f>
        <v>0</v>
      </c>
      <c r="S1421" s="190">
        <v>0</v>
      </c>
      <c r="T1421" s="191">
        <f>S1421*H1421</f>
        <v>0</v>
      </c>
      <c r="U1421" s="37"/>
      <c r="V1421" s="37"/>
      <c r="W1421" s="37"/>
      <c r="X1421" s="37"/>
      <c r="Y1421" s="37"/>
      <c r="Z1421" s="37"/>
      <c r="AA1421" s="37"/>
      <c r="AB1421" s="37"/>
      <c r="AC1421" s="37"/>
      <c r="AD1421" s="37"/>
      <c r="AE1421" s="37"/>
      <c r="AR1421" s="192" t="s">
        <v>292</v>
      </c>
      <c r="AT1421" s="192" t="s">
        <v>193</v>
      </c>
      <c r="AU1421" s="192" t="s">
        <v>82</v>
      </c>
      <c r="AY1421" s="20" t="s">
        <v>191</v>
      </c>
      <c r="BE1421" s="193">
        <f>IF(N1421="základní",J1421,0)</f>
        <v>0</v>
      </c>
      <c r="BF1421" s="193">
        <f>IF(N1421="snížená",J1421,0)</f>
        <v>0</v>
      </c>
      <c r="BG1421" s="193">
        <f>IF(N1421="zákl. přenesená",J1421,0)</f>
        <v>0</v>
      </c>
      <c r="BH1421" s="193">
        <f>IF(N1421="sníž. přenesená",J1421,0)</f>
        <v>0</v>
      </c>
      <c r="BI1421" s="193">
        <f>IF(N1421="nulová",J1421,0)</f>
        <v>0</v>
      </c>
      <c r="BJ1421" s="20" t="s">
        <v>80</v>
      </c>
      <c r="BK1421" s="193">
        <f>ROUND(I1421*H1421,2)</f>
        <v>0</v>
      </c>
      <c r="BL1421" s="20" t="s">
        <v>292</v>
      </c>
      <c r="BM1421" s="192" t="s">
        <v>1909</v>
      </c>
    </row>
    <row r="1422" spans="1:65" s="2" customFormat="1" ht="19.5">
      <c r="A1422" s="37"/>
      <c r="B1422" s="38"/>
      <c r="C1422" s="39"/>
      <c r="D1422" s="194" t="s">
        <v>199</v>
      </c>
      <c r="E1422" s="39"/>
      <c r="F1422" s="195" t="s">
        <v>1908</v>
      </c>
      <c r="G1422" s="39"/>
      <c r="H1422" s="39"/>
      <c r="I1422" s="196"/>
      <c r="J1422" s="39"/>
      <c r="K1422" s="39"/>
      <c r="L1422" s="42"/>
      <c r="M1422" s="197"/>
      <c r="N1422" s="198"/>
      <c r="O1422" s="67"/>
      <c r="P1422" s="67"/>
      <c r="Q1422" s="67"/>
      <c r="R1422" s="67"/>
      <c r="S1422" s="67"/>
      <c r="T1422" s="68"/>
      <c r="U1422" s="37"/>
      <c r="V1422" s="37"/>
      <c r="W1422" s="37"/>
      <c r="X1422" s="37"/>
      <c r="Y1422" s="37"/>
      <c r="Z1422" s="37"/>
      <c r="AA1422" s="37"/>
      <c r="AB1422" s="37"/>
      <c r="AC1422" s="37"/>
      <c r="AD1422" s="37"/>
      <c r="AE1422" s="37"/>
      <c r="AT1422" s="20" t="s">
        <v>199</v>
      </c>
      <c r="AU1422" s="20" t="s">
        <v>82</v>
      </c>
    </row>
    <row r="1423" spans="1:65" s="2" customFormat="1" ht="33" customHeight="1">
      <c r="A1423" s="37"/>
      <c r="B1423" s="38"/>
      <c r="C1423" s="181" t="s">
        <v>1910</v>
      </c>
      <c r="D1423" s="181" t="s">
        <v>193</v>
      </c>
      <c r="E1423" s="182" t="s">
        <v>1911</v>
      </c>
      <c r="F1423" s="183" t="s">
        <v>1912</v>
      </c>
      <c r="G1423" s="184" t="s">
        <v>196</v>
      </c>
      <c r="H1423" s="185">
        <v>1</v>
      </c>
      <c r="I1423" s="186"/>
      <c r="J1423" s="187">
        <f>ROUND(I1423*H1423,2)</f>
        <v>0</v>
      </c>
      <c r="K1423" s="183" t="s">
        <v>19</v>
      </c>
      <c r="L1423" s="42"/>
      <c r="M1423" s="188" t="s">
        <v>19</v>
      </c>
      <c r="N1423" s="189" t="s">
        <v>44</v>
      </c>
      <c r="O1423" s="67"/>
      <c r="P1423" s="190">
        <f>O1423*H1423</f>
        <v>0</v>
      </c>
      <c r="Q1423" s="190">
        <v>0</v>
      </c>
      <c r="R1423" s="190">
        <f>Q1423*H1423</f>
        <v>0</v>
      </c>
      <c r="S1423" s="190">
        <v>0</v>
      </c>
      <c r="T1423" s="191">
        <f>S1423*H1423</f>
        <v>0</v>
      </c>
      <c r="U1423" s="37"/>
      <c r="V1423" s="37"/>
      <c r="W1423" s="37"/>
      <c r="X1423" s="37"/>
      <c r="Y1423" s="37"/>
      <c r="Z1423" s="37"/>
      <c r="AA1423" s="37"/>
      <c r="AB1423" s="37"/>
      <c r="AC1423" s="37"/>
      <c r="AD1423" s="37"/>
      <c r="AE1423" s="37"/>
      <c r="AR1423" s="192" t="s">
        <v>292</v>
      </c>
      <c r="AT1423" s="192" t="s">
        <v>193</v>
      </c>
      <c r="AU1423" s="192" t="s">
        <v>82</v>
      </c>
      <c r="AY1423" s="20" t="s">
        <v>191</v>
      </c>
      <c r="BE1423" s="193">
        <f>IF(N1423="základní",J1423,0)</f>
        <v>0</v>
      </c>
      <c r="BF1423" s="193">
        <f>IF(N1423="snížená",J1423,0)</f>
        <v>0</v>
      </c>
      <c r="BG1423" s="193">
        <f>IF(N1423="zákl. přenesená",J1423,0)</f>
        <v>0</v>
      </c>
      <c r="BH1423" s="193">
        <f>IF(N1423="sníž. přenesená",J1423,0)</f>
        <v>0</v>
      </c>
      <c r="BI1423" s="193">
        <f>IF(N1423="nulová",J1423,0)</f>
        <v>0</v>
      </c>
      <c r="BJ1423" s="20" t="s">
        <v>80</v>
      </c>
      <c r="BK1423" s="193">
        <f>ROUND(I1423*H1423,2)</f>
        <v>0</v>
      </c>
      <c r="BL1423" s="20" t="s">
        <v>292</v>
      </c>
      <c r="BM1423" s="192" t="s">
        <v>1913</v>
      </c>
    </row>
    <row r="1424" spans="1:65" s="2" customFormat="1" ht="19.5">
      <c r="A1424" s="37"/>
      <c r="B1424" s="38"/>
      <c r="C1424" s="39"/>
      <c r="D1424" s="194" t="s">
        <v>199</v>
      </c>
      <c r="E1424" s="39"/>
      <c r="F1424" s="195" t="s">
        <v>1912</v>
      </c>
      <c r="G1424" s="39"/>
      <c r="H1424" s="39"/>
      <c r="I1424" s="196"/>
      <c r="J1424" s="39"/>
      <c r="K1424" s="39"/>
      <c r="L1424" s="42"/>
      <c r="M1424" s="197"/>
      <c r="N1424" s="198"/>
      <c r="O1424" s="67"/>
      <c r="P1424" s="67"/>
      <c r="Q1424" s="67"/>
      <c r="R1424" s="67"/>
      <c r="S1424" s="67"/>
      <c r="T1424" s="68"/>
      <c r="U1424" s="37"/>
      <c r="V1424" s="37"/>
      <c r="W1424" s="37"/>
      <c r="X1424" s="37"/>
      <c r="Y1424" s="37"/>
      <c r="Z1424" s="37"/>
      <c r="AA1424" s="37"/>
      <c r="AB1424" s="37"/>
      <c r="AC1424" s="37"/>
      <c r="AD1424" s="37"/>
      <c r="AE1424" s="37"/>
      <c r="AT1424" s="20" t="s">
        <v>199</v>
      </c>
      <c r="AU1424" s="20" t="s">
        <v>82</v>
      </c>
    </row>
    <row r="1425" spans="1:65" s="2" customFormat="1" ht="33" customHeight="1">
      <c r="A1425" s="37"/>
      <c r="B1425" s="38"/>
      <c r="C1425" s="181" t="s">
        <v>1914</v>
      </c>
      <c r="D1425" s="181" t="s">
        <v>193</v>
      </c>
      <c r="E1425" s="182" t="s">
        <v>1915</v>
      </c>
      <c r="F1425" s="183" t="s">
        <v>1916</v>
      </c>
      <c r="G1425" s="184" t="s">
        <v>196</v>
      </c>
      <c r="H1425" s="185">
        <v>1</v>
      </c>
      <c r="I1425" s="186"/>
      <c r="J1425" s="187">
        <f>ROUND(I1425*H1425,2)</f>
        <v>0</v>
      </c>
      <c r="K1425" s="183" t="s">
        <v>19</v>
      </c>
      <c r="L1425" s="42"/>
      <c r="M1425" s="188" t="s">
        <v>19</v>
      </c>
      <c r="N1425" s="189" t="s">
        <v>44</v>
      </c>
      <c r="O1425" s="67"/>
      <c r="P1425" s="190">
        <f>O1425*H1425</f>
        <v>0</v>
      </c>
      <c r="Q1425" s="190">
        <v>0</v>
      </c>
      <c r="R1425" s="190">
        <f>Q1425*H1425</f>
        <v>0</v>
      </c>
      <c r="S1425" s="190">
        <v>0</v>
      </c>
      <c r="T1425" s="191">
        <f>S1425*H1425</f>
        <v>0</v>
      </c>
      <c r="U1425" s="37"/>
      <c r="V1425" s="37"/>
      <c r="W1425" s="37"/>
      <c r="X1425" s="37"/>
      <c r="Y1425" s="37"/>
      <c r="Z1425" s="37"/>
      <c r="AA1425" s="37"/>
      <c r="AB1425" s="37"/>
      <c r="AC1425" s="37"/>
      <c r="AD1425" s="37"/>
      <c r="AE1425" s="37"/>
      <c r="AR1425" s="192" t="s">
        <v>292</v>
      </c>
      <c r="AT1425" s="192" t="s">
        <v>193</v>
      </c>
      <c r="AU1425" s="192" t="s">
        <v>82</v>
      </c>
      <c r="AY1425" s="20" t="s">
        <v>191</v>
      </c>
      <c r="BE1425" s="193">
        <f>IF(N1425="základní",J1425,0)</f>
        <v>0</v>
      </c>
      <c r="BF1425" s="193">
        <f>IF(N1425="snížená",J1425,0)</f>
        <v>0</v>
      </c>
      <c r="BG1425" s="193">
        <f>IF(N1425="zákl. přenesená",J1425,0)</f>
        <v>0</v>
      </c>
      <c r="BH1425" s="193">
        <f>IF(N1425="sníž. přenesená",J1425,0)</f>
        <v>0</v>
      </c>
      <c r="BI1425" s="193">
        <f>IF(N1425="nulová",J1425,0)</f>
        <v>0</v>
      </c>
      <c r="BJ1425" s="20" t="s">
        <v>80</v>
      </c>
      <c r="BK1425" s="193">
        <f>ROUND(I1425*H1425,2)</f>
        <v>0</v>
      </c>
      <c r="BL1425" s="20" t="s">
        <v>292</v>
      </c>
      <c r="BM1425" s="192" t="s">
        <v>1917</v>
      </c>
    </row>
    <row r="1426" spans="1:65" s="2" customFormat="1" ht="19.5">
      <c r="A1426" s="37"/>
      <c r="B1426" s="38"/>
      <c r="C1426" s="39"/>
      <c r="D1426" s="194" t="s">
        <v>199</v>
      </c>
      <c r="E1426" s="39"/>
      <c r="F1426" s="195" t="s">
        <v>1916</v>
      </c>
      <c r="G1426" s="39"/>
      <c r="H1426" s="39"/>
      <c r="I1426" s="196"/>
      <c r="J1426" s="39"/>
      <c r="K1426" s="39"/>
      <c r="L1426" s="42"/>
      <c r="M1426" s="197"/>
      <c r="N1426" s="198"/>
      <c r="O1426" s="67"/>
      <c r="P1426" s="67"/>
      <c r="Q1426" s="67"/>
      <c r="R1426" s="67"/>
      <c r="S1426" s="67"/>
      <c r="T1426" s="68"/>
      <c r="U1426" s="37"/>
      <c r="V1426" s="37"/>
      <c r="W1426" s="37"/>
      <c r="X1426" s="37"/>
      <c r="Y1426" s="37"/>
      <c r="Z1426" s="37"/>
      <c r="AA1426" s="37"/>
      <c r="AB1426" s="37"/>
      <c r="AC1426" s="37"/>
      <c r="AD1426" s="37"/>
      <c r="AE1426" s="37"/>
      <c r="AT1426" s="20" t="s">
        <v>199</v>
      </c>
      <c r="AU1426" s="20" t="s">
        <v>82</v>
      </c>
    </row>
    <row r="1427" spans="1:65" s="2" customFormat="1" ht="33" customHeight="1">
      <c r="A1427" s="37"/>
      <c r="B1427" s="38"/>
      <c r="C1427" s="181" t="s">
        <v>1918</v>
      </c>
      <c r="D1427" s="181" t="s">
        <v>193</v>
      </c>
      <c r="E1427" s="182" t="s">
        <v>1919</v>
      </c>
      <c r="F1427" s="183" t="s">
        <v>1920</v>
      </c>
      <c r="G1427" s="184" t="s">
        <v>196</v>
      </c>
      <c r="H1427" s="185">
        <v>1</v>
      </c>
      <c r="I1427" s="186"/>
      <c r="J1427" s="187">
        <f>ROUND(I1427*H1427,2)</f>
        <v>0</v>
      </c>
      <c r="K1427" s="183" t="s">
        <v>19</v>
      </c>
      <c r="L1427" s="42"/>
      <c r="M1427" s="188" t="s">
        <v>19</v>
      </c>
      <c r="N1427" s="189" t="s">
        <v>44</v>
      </c>
      <c r="O1427" s="67"/>
      <c r="P1427" s="190">
        <f>O1427*H1427</f>
        <v>0</v>
      </c>
      <c r="Q1427" s="190">
        <v>0</v>
      </c>
      <c r="R1427" s="190">
        <f>Q1427*H1427</f>
        <v>0</v>
      </c>
      <c r="S1427" s="190">
        <v>0</v>
      </c>
      <c r="T1427" s="191">
        <f>S1427*H1427</f>
        <v>0</v>
      </c>
      <c r="U1427" s="37"/>
      <c r="V1427" s="37"/>
      <c r="W1427" s="37"/>
      <c r="X1427" s="37"/>
      <c r="Y1427" s="37"/>
      <c r="Z1427" s="37"/>
      <c r="AA1427" s="37"/>
      <c r="AB1427" s="37"/>
      <c r="AC1427" s="37"/>
      <c r="AD1427" s="37"/>
      <c r="AE1427" s="37"/>
      <c r="AR1427" s="192" t="s">
        <v>292</v>
      </c>
      <c r="AT1427" s="192" t="s">
        <v>193</v>
      </c>
      <c r="AU1427" s="192" t="s">
        <v>82</v>
      </c>
      <c r="AY1427" s="20" t="s">
        <v>191</v>
      </c>
      <c r="BE1427" s="193">
        <f>IF(N1427="základní",J1427,0)</f>
        <v>0</v>
      </c>
      <c r="BF1427" s="193">
        <f>IF(N1427="snížená",J1427,0)</f>
        <v>0</v>
      </c>
      <c r="BG1427" s="193">
        <f>IF(N1427="zákl. přenesená",J1427,0)</f>
        <v>0</v>
      </c>
      <c r="BH1427" s="193">
        <f>IF(N1427="sníž. přenesená",J1427,0)</f>
        <v>0</v>
      </c>
      <c r="BI1427" s="193">
        <f>IF(N1427="nulová",J1427,0)</f>
        <v>0</v>
      </c>
      <c r="BJ1427" s="20" t="s">
        <v>80</v>
      </c>
      <c r="BK1427" s="193">
        <f>ROUND(I1427*H1427,2)</f>
        <v>0</v>
      </c>
      <c r="BL1427" s="20" t="s">
        <v>292</v>
      </c>
      <c r="BM1427" s="192" t="s">
        <v>1921</v>
      </c>
    </row>
    <row r="1428" spans="1:65" s="2" customFormat="1" ht="19.5">
      <c r="A1428" s="37"/>
      <c r="B1428" s="38"/>
      <c r="C1428" s="39"/>
      <c r="D1428" s="194" t="s">
        <v>199</v>
      </c>
      <c r="E1428" s="39"/>
      <c r="F1428" s="195" t="s">
        <v>1920</v>
      </c>
      <c r="G1428" s="39"/>
      <c r="H1428" s="39"/>
      <c r="I1428" s="196"/>
      <c r="J1428" s="39"/>
      <c r="K1428" s="39"/>
      <c r="L1428" s="42"/>
      <c r="M1428" s="197"/>
      <c r="N1428" s="198"/>
      <c r="O1428" s="67"/>
      <c r="P1428" s="67"/>
      <c r="Q1428" s="67"/>
      <c r="R1428" s="67"/>
      <c r="S1428" s="67"/>
      <c r="T1428" s="68"/>
      <c r="U1428" s="37"/>
      <c r="V1428" s="37"/>
      <c r="W1428" s="37"/>
      <c r="X1428" s="37"/>
      <c r="Y1428" s="37"/>
      <c r="Z1428" s="37"/>
      <c r="AA1428" s="37"/>
      <c r="AB1428" s="37"/>
      <c r="AC1428" s="37"/>
      <c r="AD1428" s="37"/>
      <c r="AE1428" s="37"/>
      <c r="AT1428" s="20" t="s">
        <v>199</v>
      </c>
      <c r="AU1428" s="20" t="s">
        <v>82</v>
      </c>
    </row>
    <row r="1429" spans="1:65" s="2" customFormat="1" ht="33" customHeight="1">
      <c r="A1429" s="37"/>
      <c r="B1429" s="38"/>
      <c r="C1429" s="181" t="s">
        <v>1922</v>
      </c>
      <c r="D1429" s="181" t="s">
        <v>193</v>
      </c>
      <c r="E1429" s="182" t="s">
        <v>1923</v>
      </c>
      <c r="F1429" s="183" t="s">
        <v>1924</v>
      </c>
      <c r="G1429" s="184" t="s">
        <v>196</v>
      </c>
      <c r="H1429" s="185">
        <v>1</v>
      </c>
      <c r="I1429" s="186"/>
      <c r="J1429" s="187">
        <f>ROUND(I1429*H1429,2)</f>
        <v>0</v>
      </c>
      <c r="K1429" s="183" t="s">
        <v>19</v>
      </c>
      <c r="L1429" s="42"/>
      <c r="M1429" s="188" t="s">
        <v>19</v>
      </c>
      <c r="N1429" s="189" t="s">
        <v>44</v>
      </c>
      <c r="O1429" s="67"/>
      <c r="P1429" s="190">
        <f>O1429*H1429</f>
        <v>0</v>
      </c>
      <c r="Q1429" s="190">
        <v>0</v>
      </c>
      <c r="R1429" s="190">
        <f>Q1429*H1429</f>
        <v>0</v>
      </c>
      <c r="S1429" s="190">
        <v>0</v>
      </c>
      <c r="T1429" s="191">
        <f>S1429*H1429</f>
        <v>0</v>
      </c>
      <c r="U1429" s="37"/>
      <c r="V1429" s="37"/>
      <c r="W1429" s="37"/>
      <c r="X1429" s="37"/>
      <c r="Y1429" s="37"/>
      <c r="Z1429" s="37"/>
      <c r="AA1429" s="37"/>
      <c r="AB1429" s="37"/>
      <c r="AC1429" s="37"/>
      <c r="AD1429" s="37"/>
      <c r="AE1429" s="37"/>
      <c r="AR1429" s="192" t="s">
        <v>292</v>
      </c>
      <c r="AT1429" s="192" t="s">
        <v>193</v>
      </c>
      <c r="AU1429" s="192" t="s">
        <v>82</v>
      </c>
      <c r="AY1429" s="20" t="s">
        <v>191</v>
      </c>
      <c r="BE1429" s="193">
        <f>IF(N1429="základní",J1429,0)</f>
        <v>0</v>
      </c>
      <c r="BF1429" s="193">
        <f>IF(N1429="snížená",J1429,0)</f>
        <v>0</v>
      </c>
      <c r="BG1429" s="193">
        <f>IF(N1429="zákl. přenesená",J1429,0)</f>
        <v>0</v>
      </c>
      <c r="BH1429" s="193">
        <f>IF(N1429="sníž. přenesená",J1429,0)</f>
        <v>0</v>
      </c>
      <c r="BI1429" s="193">
        <f>IF(N1429="nulová",J1429,0)</f>
        <v>0</v>
      </c>
      <c r="BJ1429" s="20" t="s">
        <v>80</v>
      </c>
      <c r="BK1429" s="193">
        <f>ROUND(I1429*H1429,2)</f>
        <v>0</v>
      </c>
      <c r="BL1429" s="20" t="s">
        <v>292</v>
      </c>
      <c r="BM1429" s="192" t="s">
        <v>1925</v>
      </c>
    </row>
    <row r="1430" spans="1:65" s="2" customFormat="1" ht="19.5">
      <c r="A1430" s="37"/>
      <c r="B1430" s="38"/>
      <c r="C1430" s="39"/>
      <c r="D1430" s="194" t="s">
        <v>199</v>
      </c>
      <c r="E1430" s="39"/>
      <c r="F1430" s="195" t="s">
        <v>1924</v>
      </c>
      <c r="G1430" s="39"/>
      <c r="H1430" s="39"/>
      <c r="I1430" s="196"/>
      <c r="J1430" s="39"/>
      <c r="K1430" s="39"/>
      <c r="L1430" s="42"/>
      <c r="M1430" s="197"/>
      <c r="N1430" s="198"/>
      <c r="O1430" s="67"/>
      <c r="P1430" s="67"/>
      <c r="Q1430" s="67"/>
      <c r="R1430" s="67"/>
      <c r="S1430" s="67"/>
      <c r="T1430" s="68"/>
      <c r="U1430" s="37"/>
      <c r="V1430" s="37"/>
      <c r="W1430" s="37"/>
      <c r="X1430" s="37"/>
      <c r="Y1430" s="37"/>
      <c r="Z1430" s="37"/>
      <c r="AA1430" s="37"/>
      <c r="AB1430" s="37"/>
      <c r="AC1430" s="37"/>
      <c r="AD1430" s="37"/>
      <c r="AE1430" s="37"/>
      <c r="AT1430" s="20" t="s">
        <v>199</v>
      </c>
      <c r="AU1430" s="20" t="s">
        <v>82</v>
      </c>
    </row>
    <row r="1431" spans="1:65" s="2" customFormat="1" ht="33" customHeight="1">
      <c r="A1431" s="37"/>
      <c r="B1431" s="38"/>
      <c r="C1431" s="181" t="s">
        <v>1926</v>
      </c>
      <c r="D1431" s="181" t="s">
        <v>193</v>
      </c>
      <c r="E1431" s="182" t="s">
        <v>1927</v>
      </c>
      <c r="F1431" s="183" t="s">
        <v>1928</v>
      </c>
      <c r="G1431" s="184" t="s">
        <v>196</v>
      </c>
      <c r="H1431" s="185">
        <v>1</v>
      </c>
      <c r="I1431" s="186"/>
      <c r="J1431" s="187">
        <f>ROUND(I1431*H1431,2)</f>
        <v>0</v>
      </c>
      <c r="K1431" s="183" t="s">
        <v>19</v>
      </c>
      <c r="L1431" s="42"/>
      <c r="M1431" s="188" t="s">
        <v>19</v>
      </c>
      <c r="N1431" s="189" t="s">
        <v>44</v>
      </c>
      <c r="O1431" s="67"/>
      <c r="P1431" s="190">
        <f>O1431*H1431</f>
        <v>0</v>
      </c>
      <c r="Q1431" s="190">
        <v>0</v>
      </c>
      <c r="R1431" s="190">
        <f>Q1431*H1431</f>
        <v>0</v>
      </c>
      <c r="S1431" s="190">
        <v>0</v>
      </c>
      <c r="T1431" s="191">
        <f>S1431*H1431</f>
        <v>0</v>
      </c>
      <c r="U1431" s="37"/>
      <c r="V1431" s="37"/>
      <c r="W1431" s="37"/>
      <c r="X1431" s="37"/>
      <c r="Y1431" s="37"/>
      <c r="Z1431" s="37"/>
      <c r="AA1431" s="37"/>
      <c r="AB1431" s="37"/>
      <c r="AC1431" s="37"/>
      <c r="AD1431" s="37"/>
      <c r="AE1431" s="37"/>
      <c r="AR1431" s="192" t="s">
        <v>292</v>
      </c>
      <c r="AT1431" s="192" t="s">
        <v>193</v>
      </c>
      <c r="AU1431" s="192" t="s">
        <v>82</v>
      </c>
      <c r="AY1431" s="20" t="s">
        <v>191</v>
      </c>
      <c r="BE1431" s="193">
        <f>IF(N1431="základní",J1431,0)</f>
        <v>0</v>
      </c>
      <c r="BF1431" s="193">
        <f>IF(N1431="snížená",J1431,0)</f>
        <v>0</v>
      </c>
      <c r="BG1431" s="193">
        <f>IF(N1431="zákl. přenesená",J1431,0)</f>
        <v>0</v>
      </c>
      <c r="BH1431" s="193">
        <f>IF(N1431="sníž. přenesená",J1431,0)</f>
        <v>0</v>
      </c>
      <c r="BI1431" s="193">
        <f>IF(N1431="nulová",J1431,0)</f>
        <v>0</v>
      </c>
      <c r="BJ1431" s="20" t="s">
        <v>80</v>
      </c>
      <c r="BK1431" s="193">
        <f>ROUND(I1431*H1431,2)</f>
        <v>0</v>
      </c>
      <c r="BL1431" s="20" t="s">
        <v>292</v>
      </c>
      <c r="BM1431" s="192" t="s">
        <v>1929</v>
      </c>
    </row>
    <row r="1432" spans="1:65" s="2" customFormat="1" ht="19.5">
      <c r="A1432" s="37"/>
      <c r="B1432" s="38"/>
      <c r="C1432" s="39"/>
      <c r="D1432" s="194" t="s">
        <v>199</v>
      </c>
      <c r="E1432" s="39"/>
      <c r="F1432" s="195" t="s">
        <v>1928</v>
      </c>
      <c r="G1432" s="39"/>
      <c r="H1432" s="39"/>
      <c r="I1432" s="196"/>
      <c r="J1432" s="39"/>
      <c r="K1432" s="39"/>
      <c r="L1432" s="42"/>
      <c r="M1432" s="197"/>
      <c r="N1432" s="198"/>
      <c r="O1432" s="67"/>
      <c r="P1432" s="67"/>
      <c r="Q1432" s="67"/>
      <c r="R1432" s="67"/>
      <c r="S1432" s="67"/>
      <c r="T1432" s="68"/>
      <c r="U1432" s="37"/>
      <c r="V1432" s="37"/>
      <c r="W1432" s="37"/>
      <c r="X1432" s="37"/>
      <c r="Y1432" s="37"/>
      <c r="Z1432" s="37"/>
      <c r="AA1432" s="37"/>
      <c r="AB1432" s="37"/>
      <c r="AC1432" s="37"/>
      <c r="AD1432" s="37"/>
      <c r="AE1432" s="37"/>
      <c r="AT1432" s="20" t="s">
        <v>199</v>
      </c>
      <c r="AU1432" s="20" t="s">
        <v>82</v>
      </c>
    </row>
    <row r="1433" spans="1:65" s="2" customFormat="1" ht="33" customHeight="1">
      <c r="A1433" s="37"/>
      <c r="B1433" s="38"/>
      <c r="C1433" s="181" t="s">
        <v>1930</v>
      </c>
      <c r="D1433" s="181" t="s">
        <v>193</v>
      </c>
      <c r="E1433" s="182" t="s">
        <v>1931</v>
      </c>
      <c r="F1433" s="183" t="s">
        <v>1932</v>
      </c>
      <c r="G1433" s="184" t="s">
        <v>196</v>
      </c>
      <c r="H1433" s="185">
        <v>1</v>
      </c>
      <c r="I1433" s="186"/>
      <c r="J1433" s="187">
        <f>ROUND(I1433*H1433,2)</f>
        <v>0</v>
      </c>
      <c r="K1433" s="183" t="s">
        <v>19</v>
      </c>
      <c r="L1433" s="42"/>
      <c r="M1433" s="188" t="s">
        <v>19</v>
      </c>
      <c r="N1433" s="189" t="s">
        <v>44</v>
      </c>
      <c r="O1433" s="67"/>
      <c r="P1433" s="190">
        <f>O1433*H1433</f>
        <v>0</v>
      </c>
      <c r="Q1433" s="190">
        <v>0</v>
      </c>
      <c r="R1433" s="190">
        <f>Q1433*H1433</f>
        <v>0</v>
      </c>
      <c r="S1433" s="190">
        <v>0</v>
      </c>
      <c r="T1433" s="191">
        <f>S1433*H1433</f>
        <v>0</v>
      </c>
      <c r="U1433" s="37"/>
      <c r="V1433" s="37"/>
      <c r="W1433" s="37"/>
      <c r="X1433" s="37"/>
      <c r="Y1433" s="37"/>
      <c r="Z1433" s="37"/>
      <c r="AA1433" s="37"/>
      <c r="AB1433" s="37"/>
      <c r="AC1433" s="37"/>
      <c r="AD1433" s="37"/>
      <c r="AE1433" s="37"/>
      <c r="AR1433" s="192" t="s">
        <v>292</v>
      </c>
      <c r="AT1433" s="192" t="s">
        <v>193</v>
      </c>
      <c r="AU1433" s="192" t="s">
        <v>82</v>
      </c>
      <c r="AY1433" s="20" t="s">
        <v>191</v>
      </c>
      <c r="BE1433" s="193">
        <f>IF(N1433="základní",J1433,0)</f>
        <v>0</v>
      </c>
      <c r="BF1433" s="193">
        <f>IF(N1433="snížená",J1433,0)</f>
        <v>0</v>
      </c>
      <c r="BG1433" s="193">
        <f>IF(N1433="zákl. přenesená",J1433,0)</f>
        <v>0</v>
      </c>
      <c r="BH1433" s="193">
        <f>IF(N1433="sníž. přenesená",J1433,0)</f>
        <v>0</v>
      </c>
      <c r="BI1433" s="193">
        <f>IF(N1433="nulová",J1433,0)</f>
        <v>0</v>
      </c>
      <c r="BJ1433" s="20" t="s">
        <v>80</v>
      </c>
      <c r="BK1433" s="193">
        <f>ROUND(I1433*H1433,2)</f>
        <v>0</v>
      </c>
      <c r="BL1433" s="20" t="s">
        <v>292</v>
      </c>
      <c r="BM1433" s="192" t="s">
        <v>1933</v>
      </c>
    </row>
    <row r="1434" spans="1:65" s="2" customFormat="1" ht="19.5">
      <c r="A1434" s="37"/>
      <c r="B1434" s="38"/>
      <c r="C1434" s="39"/>
      <c r="D1434" s="194" t="s">
        <v>199</v>
      </c>
      <c r="E1434" s="39"/>
      <c r="F1434" s="195" t="s">
        <v>1932</v>
      </c>
      <c r="G1434" s="39"/>
      <c r="H1434" s="39"/>
      <c r="I1434" s="196"/>
      <c r="J1434" s="39"/>
      <c r="K1434" s="39"/>
      <c r="L1434" s="42"/>
      <c r="M1434" s="197"/>
      <c r="N1434" s="198"/>
      <c r="O1434" s="67"/>
      <c r="P1434" s="67"/>
      <c r="Q1434" s="67"/>
      <c r="R1434" s="67"/>
      <c r="S1434" s="67"/>
      <c r="T1434" s="68"/>
      <c r="U1434" s="37"/>
      <c r="V1434" s="37"/>
      <c r="W1434" s="37"/>
      <c r="X1434" s="37"/>
      <c r="Y1434" s="37"/>
      <c r="Z1434" s="37"/>
      <c r="AA1434" s="37"/>
      <c r="AB1434" s="37"/>
      <c r="AC1434" s="37"/>
      <c r="AD1434" s="37"/>
      <c r="AE1434" s="37"/>
      <c r="AT1434" s="20" t="s">
        <v>199</v>
      </c>
      <c r="AU1434" s="20" t="s">
        <v>82</v>
      </c>
    </row>
    <row r="1435" spans="1:65" s="2" customFormat="1" ht="33" customHeight="1">
      <c r="A1435" s="37"/>
      <c r="B1435" s="38"/>
      <c r="C1435" s="181" t="s">
        <v>1934</v>
      </c>
      <c r="D1435" s="181" t="s">
        <v>193</v>
      </c>
      <c r="E1435" s="182" t="s">
        <v>1935</v>
      </c>
      <c r="F1435" s="183" t="s">
        <v>1936</v>
      </c>
      <c r="G1435" s="184" t="s">
        <v>196</v>
      </c>
      <c r="H1435" s="185">
        <v>1</v>
      </c>
      <c r="I1435" s="186"/>
      <c r="J1435" s="187">
        <f>ROUND(I1435*H1435,2)</f>
        <v>0</v>
      </c>
      <c r="K1435" s="183" t="s">
        <v>19</v>
      </c>
      <c r="L1435" s="42"/>
      <c r="M1435" s="188" t="s">
        <v>19</v>
      </c>
      <c r="N1435" s="189" t="s">
        <v>44</v>
      </c>
      <c r="O1435" s="67"/>
      <c r="P1435" s="190">
        <f>O1435*H1435</f>
        <v>0</v>
      </c>
      <c r="Q1435" s="190">
        <v>0</v>
      </c>
      <c r="R1435" s="190">
        <f>Q1435*H1435</f>
        <v>0</v>
      </c>
      <c r="S1435" s="190">
        <v>0</v>
      </c>
      <c r="T1435" s="191">
        <f>S1435*H1435</f>
        <v>0</v>
      </c>
      <c r="U1435" s="37"/>
      <c r="V1435" s="37"/>
      <c r="W1435" s="37"/>
      <c r="X1435" s="37"/>
      <c r="Y1435" s="37"/>
      <c r="Z1435" s="37"/>
      <c r="AA1435" s="37"/>
      <c r="AB1435" s="37"/>
      <c r="AC1435" s="37"/>
      <c r="AD1435" s="37"/>
      <c r="AE1435" s="37"/>
      <c r="AR1435" s="192" t="s">
        <v>292</v>
      </c>
      <c r="AT1435" s="192" t="s">
        <v>193</v>
      </c>
      <c r="AU1435" s="192" t="s">
        <v>82</v>
      </c>
      <c r="AY1435" s="20" t="s">
        <v>191</v>
      </c>
      <c r="BE1435" s="193">
        <f>IF(N1435="základní",J1435,0)</f>
        <v>0</v>
      </c>
      <c r="BF1435" s="193">
        <f>IF(N1435="snížená",J1435,0)</f>
        <v>0</v>
      </c>
      <c r="BG1435" s="193">
        <f>IF(N1435="zákl. přenesená",J1435,0)</f>
        <v>0</v>
      </c>
      <c r="BH1435" s="193">
        <f>IF(N1435="sníž. přenesená",J1435,0)</f>
        <v>0</v>
      </c>
      <c r="BI1435" s="193">
        <f>IF(N1435="nulová",J1435,0)</f>
        <v>0</v>
      </c>
      <c r="BJ1435" s="20" t="s">
        <v>80</v>
      </c>
      <c r="BK1435" s="193">
        <f>ROUND(I1435*H1435,2)</f>
        <v>0</v>
      </c>
      <c r="BL1435" s="20" t="s">
        <v>292</v>
      </c>
      <c r="BM1435" s="192" t="s">
        <v>1937</v>
      </c>
    </row>
    <row r="1436" spans="1:65" s="2" customFormat="1" ht="19.5">
      <c r="A1436" s="37"/>
      <c r="B1436" s="38"/>
      <c r="C1436" s="39"/>
      <c r="D1436" s="194" t="s">
        <v>199</v>
      </c>
      <c r="E1436" s="39"/>
      <c r="F1436" s="195" t="s">
        <v>1936</v>
      </c>
      <c r="G1436" s="39"/>
      <c r="H1436" s="39"/>
      <c r="I1436" s="196"/>
      <c r="J1436" s="39"/>
      <c r="K1436" s="39"/>
      <c r="L1436" s="42"/>
      <c r="M1436" s="197"/>
      <c r="N1436" s="198"/>
      <c r="O1436" s="67"/>
      <c r="P1436" s="67"/>
      <c r="Q1436" s="67"/>
      <c r="R1436" s="67"/>
      <c r="S1436" s="67"/>
      <c r="T1436" s="68"/>
      <c r="U1436" s="37"/>
      <c r="V1436" s="37"/>
      <c r="W1436" s="37"/>
      <c r="X1436" s="37"/>
      <c r="Y1436" s="37"/>
      <c r="Z1436" s="37"/>
      <c r="AA1436" s="37"/>
      <c r="AB1436" s="37"/>
      <c r="AC1436" s="37"/>
      <c r="AD1436" s="37"/>
      <c r="AE1436" s="37"/>
      <c r="AT1436" s="20" t="s">
        <v>199</v>
      </c>
      <c r="AU1436" s="20" t="s">
        <v>82</v>
      </c>
    </row>
    <row r="1437" spans="1:65" s="2" customFormat="1" ht="33" customHeight="1">
      <c r="A1437" s="37"/>
      <c r="B1437" s="38"/>
      <c r="C1437" s="181" t="s">
        <v>1938</v>
      </c>
      <c r="D1437" s="181" t="s">
        <v>193</v>
      </c>
      <c r="E1437" s="182" t="s">
        <v>1939</v>
      </c>
      <c r="F1437" s="183" t="s">
        <v>1940</v>
      </c>
      <c r="G1437" s="184" t="s">
        <v>196</v>
      </c>
      <c r="H1437" s="185">
        <v>1</v>
      </c>
      <c r="I1437" s="186"/>
      <c r="J1437" s="187">
        <f>ROUND(I1437*H1437,2)</f>
        <v>0</v>
      </c>
      <c r="K1437" s="183" t="s">
        <v>19</v>
      </c>
      <c r="L1437" s="42"/>
      <c r="M1437" s="188" t="s">
        <v>19</v>
      </c>
      <c r="N1437" s="189" t="s">
        <v>44</v>
      </c>
      <c r="O1437" s="67"/>
      <c r="P1437" s="190">
        <f>O1437*H1437</f>
        <v>0</v>
      </c>
      <c r="Q1437" s="190">
        <v>0</v>
      </c>
      <c r="R1437" s="190">
        <f>Q1437*H1437</f>
        <v>0</v>
      </c>
      <c r="S1437" s="190">
        <v>0</v>
      </c>
      <c r="T1437" s="191">
        <f>S1437*H1437</f>
        <v>0</v>
      </c>
      <c r="U1437" s="37"/>
      <c r="V1437" s="37"/>
      <c r="W1437" s="37"/>
      <c r="X1437" s="37"/>
      <c r="Y1437" s="37"/>
      <c r="Z1437" s="37"/>
      <c r="AA1437" s="37"/>
      <c r="AB1437" s="37"/>
      <c r="AC1437" s="37"/>
      <c r="AD1437" s="37"/>
      <c r="AE1437" s="37"/>
      <c r="AR1437" s="192" t="s">
        <v>292</v>
      </c>
      <c r="AT1437" s="192" t="s">
        <v>193</v>
      </c>
      <c r="AU1437" s="192" t="s">
        <v>82</v>
      </c>
      <c r="AY1437" s="20" t="s">
        <v>191</v>
      </c>
      <c r="BE1437" s="193">
        <f>IF(N1437="základní",J1437,0)</f>
        <v>0</v>
      </c>
      <c r="BF1437" s="193">
        <f>IF(N1437="snížená",J1437,0)</f>
        <v>0</v>
      </c>
      <c r="BG1437" s="193">
        <f>IF(N1437="zákl. přenesená",J1437,0)</f>
        <v>0</v>
      </c>
      <c r="BH1437" s="193">
        <f>IF(N1437="sníž. přenesená",J1437,0)</f>
        <v>0</v>
      </c>
      <c r="BI1437" s="193">
        <f>IF(N1437="nulová",J1437,0)</f>
        <v>0</v>
      </c>
      <c r="BJ1437" s="20" t="s">
        <v>80</v>
      </c>
      <c r="BK1437" s="193">
        <f>ROUND(I1437*H1437,2)</f>
        <v>0</v>
      </c>
      <c r="BL1437" s="20" t="s">
        <v>292</v>
      </c>
      <c r="BM1437" s="192" t="s">
        <v>1941</v>
      </c>
    </row>
    <row r="1438" spans="1:65" s="2" customFormat="1" ht="19.5">
      <c r="A1438" s="37"/>
      <c r="B1438" s="38"/>
      <c r="C1438" s="39"/>
      <c r="D1438" s="194" t="s">
        <v>199</v>
      </c>
      <c r="E1438" s="39"/>
      <c r="F1438" s="195" t="s">
        <v>1940</v>
      </c>
      <c r="G1438" s="39"/>
      <c r="H1438" s="39"/>
      <c r="I1438" s="196"/>
      <c r="J1438" s="39"/>
      <c r="K1438" s="39"/>
      <c r="L1438" s="42"/>
      <c r="M1438" s="197"/>
      <c r="N1438" s="198"/>
      <c r="O1438" s="67"/>
      <c r="P1438" s="67"/>
      <c r="Q1438" s="67"/>
      <c r="R1438" s="67"/>
      <c r="S1438" s="67"/>
      <c r="T1438" s="68"/>
      <c r="U1438" s="37"/>
      <c r="V1438" s="37"/>
      <c r="W1438" s="37"/>
      <c r="X1438" s="37"/>
      <c r="Y1438" s="37"/>
      <c r="Z1438" s="37"/>
      <c r="AA1438" s="37"/>
      <c r="AB1438" s="37"/>
      <c r="AC1438" s="37"/>
      <c r="AD1438" s="37"/>
      <c r="AE1438" s="37"/>
      <c r="AT1438" s="20" t="s">
        <v>199</v>
      </c>
      <c r="AU1438" s="20" t="s">
        <v>82</v>
      </c>
    </row>
    <row r="1439" spans="1:65" s="2" customFormat="1" ht="33" customHeight="1">
      <c r="A1439" s="37"/>
      <c r="B1439" s="38"/>
      <c r="C1439" s="181" t="s">
        <v>1942</v>
      </c>
      <c r="D1439" s="181" t="s">
        <v>193</v>
      </c>
      <c r="E1439" s="182" t="s">
        <v>1943</v>
      </c>
      <c r="F1439" s="183" t="s">
        <v>1944</v>
      </c>
      <c r="G1439" s="184" t="s">
        <v>196</v>
      </c>
      <c r="H1439" s="185">
        <v>1</v>
      </c>
      <c r="I1439" s="186"/>
      <c r="J1439" s="187">
        <f>ROUND(I1439*H1439,2)</f>
        <v>0</v>
      </c>
      <c r="K1439" s="183" t="s">
        <v>19</v>
      </c>
      <c r="L1439" s="42"/>
      <c r="M1439" s="188" t="s">
        <v>19</v>
      </c>
      <c r="N1439" s="189" t="s">
        <v>44</v>
      </c>
      <c r="O1439" s="67"/>
      <c r="P1439" s="190">
        <f>O1439*H1439</f>
        <v>0</v>
      </c>
      <c r="Q1439" s="190">
        <v>0</v>
      </c>
      <c r="R1439" s="190">
        <f>Q1439*H1439</f>
        <v>0</v>
      </c>
      <c r="S1439" s="190">
        <v>0</v>
      </c>
      <c r="T1439" s="191">
        <f>S1439*H1439</f>
        <v>0</v>
      </c>
      <c r="U1439" s="37"/>
      <c r="V1439" s="37"/>
      <c r="W1439" s="37"/>
      <c r="X1439" s="37"/>
      <c r="Y1439" s="37"/>
      <c r="Z1439" s="37"/>
      <c r="AA1439" s="37"/>
      <c r="AB1439" s="37"/>
      <c r="AC1439" s="37"/>
      <c r="AD1439" s="37"/>
      <c r="AE1439" s="37"/>
      <c r="AR1439" s="192" t="s">
        <v>292</v>
      </c>
      <c r="AT1439" s="192" t="s">
        <v>193</v>
      </c>
      <c r="AU1439" s="192" t="s">
        <v>82</v>
      </c>
      <c r="AY1439" s="20" t="s">
        <v>191</v>
      </c>
      <c r="BE1439" s="193">
        <f>IF(N1439="základní",J1439,0)</f>
        <v>0</v>
      </c>
      <c r="BF1439" s="193">
        <f>IF(N1439="snížená",J1439,0)</f>
        <v>0</v>
      </c>
      <c r="BG1439" s="193">
        <f>IF(N1439="zákl. přenesená",J1439,0)</f>
        <v>0</v>
      </c>
      <c r="BH1439" s="193">
        <f>IF(N1439="sníž. přenesená",J1439,0)</f>
        <v>0</v>
      </c>
      <c r="BI1439" s="193">
        <f>IF(N1439="nulová",J1439,0)</f>
        <v>0</v>
      </c>
      <c r="BJ1439" s="20" t="s">
        <v>80</v>
      </c>
      <c r="BK1439" s="193">
        <f>ROUND(I1439*H1439,2)</f>
        <v>0</v>
      </c>
      <c r="BL1439" s="20" t="s">
        <v>292</v>
      </c>
      <c r="BM1439" s="192" t="s">
        <v>1945</v>
      </c>
    </row>
    <row r="1440" spans="1:65" s="2" customFormat="1" ht="19.5">
      <c r="A1440" s="37"/>
      <c r="B1440" s="38"/>
      <c r="C1440" s="39"/>
      <c r="D1440" s="194" t="s">
        <v>199</v>
      </c>
      <c r="E1440" s="39"/>
      <c r="F1440" s="195" t="s">
        <v>1944</v>
      </c>
      <c r="G1440" s="39"/>
      <c r="H1440" s="39"/>
      <c r="I1440" s="196"/>
      <c r="J1440" s="39"/>
      <c r="K1440" s="39"/>
      <c r="L1440" s="42"/>
      <c r="M1440" s="197"/>
      <c r="N1440" s="198"/>
      <c r="O1440" s="67"/>
      <c r="P1440" s="67"/>
      <c r="Q1440" s="67"/>
      <c r="R1440" s="67"/>
      <c r="S1440" s="67"/>
      <c r="T1440" s="68"/>
      <c r="U1440" s="37"/>
      <c r="V1440" s="37"/>
      <c r="W1440" s="37"/>
      <c r="X1440" s="37"/>
      <c r="Y1440" s="37"/>
      <c r="Z1440" s="37"/>
      <c r="AA1440" s="37"/>
      <c r="AB1440" s="37"/>
      <c r="AC1440" s="37"/>
      <c r="AD1440" s="37"/>
      <c r="AE1440" s="37"/>
      <c r="AT1440" s="20" t="s">
        <v>199</v>
      </c>
      <c r="AU1440" s="20" t="s">
        <v>82</v>
      </c>
    </row>
    <row r="1441" spans="1:65" s="2" customFormat="1" ht="33" customHeight="1">
      <c r="A1441" s="37"/>
      <c r="B1441" s="38"/>
      <c r="C1441" s="181" t="s">
        <v>1946</v>
      </c>
      <c r="D1441" s="181" t="s">
        <v>193</v>
      </c>
      <c r="E1441" s="182" t="s">
        <v>1947</v>
      </c>
      <c r="F1441" s="183" t="s">
        <v>1948</v>
      </c>
      <c r="G1441" s="184" t="s">
        <v>196</v>
      </c>
      <c r="H1441" s="185">
        <v>1</v>
      </c>
      <c r="I1441" s="186"/>
      <c r="J1441" s="187">
        <f>ROUND(I1441*H1441,2)</f>
        <v>0</v>
      </c>
      <c r="K1441" s="183" t="s">
        <v>19</v>
      </c>
      <c r="L1441" s="42"/>
      <c r="M1441" s="188" t="s">
        <v>19</v>
      </c>
      <c r="N1441" s="189" t="s">
        <v>44</v>
      </c>
      <c r="O1441" s="67"/>
      <c r="P1441" s="190">
        <f>O1441*H1441</f>
        <v>0</v>
      </c>
      <c r="Q1441" s="190">
        <v>0</v>
      </c>
      <c r="R1441" s="190">
        <f>Q1441*H1441</f>
        <v>0</v>
      </c>
      <c r="S1441" s="190">
        <v>0</v>
      </c>
      <c r="T1441" s="191">
        <f>S1441*H1441</f>
        <v>0</v>
      </c>
      <c r="U1441" s="37"/>
      <c r="V1441" s="37"/>
      <c r="W1441" s="37"/>
      <c r="X1441" s="37"/>
      <c r="Y1441" s="37"/>
      <c r="Z1441" s="37"/>
      <c r="AA1441" s="37"/>
      <c r="AB1441" s="37"/>
      <c r="AC1441" s="37"/>
      <c r="AD1441" s="37"/>
      <c r="AE1441" s="37"/>
      <c r="AR1441" s="192" t="s">
        <v>292</v>
      </c>
      <c r="AT1441" s="192" t="s">
        <v>193</v>
      </c>
      <c r="AU1441" s="192" t="s">
        <v>82</v>
      </c>
      <c r="AY1441" s="20" t="s">
        <v>191</v>
      </c>
      <c r="BE1441" s="193">
        <f>IF(N1441="základní",J1441,0)</f>
        <v>0</v>
      </c>
      <c r="BF1441" s="193">
        <f>IF(N1441="snížená",J1441,0)</f>
        <v>0</v>
      </c>
      <c r="BG1441" s="193">
        <f>IF(N1441="zákl. přenesená",J1441,0)</f>
        <v>0</v>
      </c>
      <c r="BH1441" s="193">
        <f>IF(N1441="sníž. přenesená",J1441,0)</f>
        <v>0</v>
      </c>
      <c r="BI1441" s="193">
        <f>IF(N1441="nulová",J1441,0)</f>
        <v>0</v>
      </c>
      <c r="BJ1441" s="20" t="s">
        <v>80</v>
      </c>
      <c r="BK1441" s="193">
        <f>ROUND(I1441*H1441,2)</f>
        <v>0</v>
      </c>
      <c r="BL1441" s="20" t="s">
        <v>292</v>
      </c>
      <c r="BM1441" s="192" t="s">
        <v>1949</v>
      </c>
    </row>
    <row r="1442" spans="1:65" s="2" customFormat="1" ht="19.5">
      <c r="A1442" s="37"/>
      <c r="B1442" s="38"/>
      <c r="C1442" s="39"/>
      <c r="D1442" s="194" t="s">
        <v>199</v>
      </c>
      <c r="E1442" s="39"/>
      <c r="F1442" s="195" t="s">
        <v>1948</v>
      </c>
      <c r="G1442" s="39"/>
      <c r="H1442" s="39"/>
      <c r="I1442" s="196"/>
      <c r="J1442" s="39"/>
      <c r="K1442" s="39"/>
      <c r="L1442" s="42"/>
      <c r="M1442" s="197"/>
      <c r="N1442" s="198"/>
      <c r="O1442" s="67"/>
      <c r="P1442" s="67"/>
      <c r="Q1442" s="67"/>
      <c r="R1442" s="67"/>
      <c r="S1442" s="67"/>
      <c r="T1442" s="68"/>
      <c r="U1442" s="37"/>
      <c r="V1442" s="37"/>
      <c r="W1442" s="37"/>
      <c r="X1442" s="37"/>
      <c r="Y1442" s="37"/>
      <c r="Z1442" s="37"/>
      <c r="AA1442" s="37"/>
      <c r="AB1442" s="37"/>
      <c r="AC1442" s="37"/>
      <c r="AD1442" s="37"/>
      <c r="AE1442" s="37"/>
      <c r="AT1442" s="20" t="s">
        <v>199</v>
      </c>
      <c r="AU1442" s="20" t="s">
        <v>82</v>
      </c>
    </row>
    <row r="1443" spans="1:65" s="2" customFormat="1" ht="33" customHeight="1">
      <c r="A1443" s="37"/>
      <c r="B1443" s="38"/>
      <c r="C1443" s="181" t="s">
        <v>1950</v>
      </c>
      <c r="D1443" s="181" t="s">
        <v>193</v>
      </c>
      <c r="E1443" s="182" t="s">
        <v>1951</v>
      </c>
      <c r="F1443" s="183" t="s">
        <v>1952</v>
      </c>
      <c r="G1443" s="184" t="s">
        <v>196</v>
      </c>
      <c r="H1443" s="185">
        <v>1</v>
      </c>
      <c r="I1443" s="186"/>
      <c r="J1443" s="187">
        <f>ROUND(I1443*H1443,2)</f>
        <v>0</v>
      </c>
      <c r="K1443" s="183" t="s">
        <v>19</v>
      </c>
      <c r="L1443" s="42"/>
      <c r="M1443" s="188" t="s">
        <v>19</v>
      </c>
      <c r="N1443" s="189" t="s">
        <v>44</v>
      </c>
      <c r="O1443" s="67"/>
      <c r="P1443" s="190">
        <f>O1443*H1443</f>
        <v>0</v>
      </c>
      <c r="Q1443" s="190">
        <v>0</v>
      </c>
      <c r="R1443" s="190">
        <f>Q1443*H1443</f>
        <v>0</v>
      </c>
      <c r="S1443" s="190">
        <v>0</v>
      </c>
      <c r="T1443" s="191">
        <f>S1443*H1443</f>
        <v>0</v>
      </c>
      <c r="U1443" s="37"/>
      <c r="V1443" s="37"/>
      <c r="W1443" s="37"/>
      <c r="X1443" s="37"/>
      <c r="Y1443" s="37"/>
      <c r="Z1443" s="37"/>
      <c r="AA1443" s="37"/>
      <c r="AB1443" s="37"/>
      <c r="AC1443" s="37"/>
      <c r="AD1443" s="37"/>
      <c r="AE1443" s="37"/>
      <c r="AR1443" s="192" t="s">
        <v>292</v>
      </c>
      <c r="AT1443" s="192" t="s">
        <v>193</v>
      </c>
      <c r="AU1443" s="192" t="s">
        <v>82</v>
      </c>
      <c r="AY1443" s="20" t="s">
        <v>191</v>
      </c>
      <c r="BE1443" s="193">
        <f>IF(N1443="základní",J1443,0)</f>
        <v>0</v>
      </c>
      <c r="BF1443" s="193">
        <f>IF(N1443="snížená",J1443,0)</f>
        <v>0</v>
      </c>
      <c r="BG1443" s="193">
        <f>IF(N1443="zákl. přenesená",J1443,0)</f>
        <v>0</v>
      </c>
      <c r="BH1443" s="193">
        <f>IF(N1443="sníž. přenesená",J1443,0)</f>
        <v>0</v>
      </c>
      <c r="BI1443" s="193">
        <f>IF(N1443="nulová",J1443,0)</f>
        <v>0</v>
      </c>
      <c r="BJ1443" s="20" t="s">
        <v>80</v>
      </c>
      <c r="BK1443" s="193">
        <f>ROUND(I1443*H1443,2)</f>
        <v>0</v>
      </c>
      <c r="BL1443" s="20" t="s">
        <v>292</v>
      </c>
      <c r="BM1443" s="192" t="s">
        <v>1953</v>
      </c>
    </row>
    <row r="1444" spans="1:65" s="2" customFormat="1" ht="19.5">
      <c r="A1444" s="37"/>
      <c r="B1444" s="38"/>
      <c r="C1444" s="39"/>
      <c r="D1444" s="194" t="s">
        <v>199</v>
      </c>
      <c r="E1444" s="39"/>
      <c r="F1444" s="195" t="s">
        <v>1952</v>
      </c>
      <c r="G1444" s="39"/>
      <c r="H1444" s="39"/>
      <c r="I1444" s="196"/>
      <c r="J1444" s="39"/>
      <c r="K1444" s="39"/>
      <c r="L1444" s="42"/>
      <c r="M1444" s="197"/>
      <c r="N1444" s="198"/>
      <c r="O1444" s="67"/>
      <c r="P1444" s="67"/>
      <c r="Q1444" s="67"/>
      <c r="R1444" s="67"/>
      <c r="S1444" s="67"/>
      <c r="T1444" s="68"/>
      <c r="U1444" s="37"/>
      <c r="V1444" s="37"/>
      <c r="W1444" s="37"/>
      <c r="X1444" s="37"/>
      <c r="Y1444" s="37"/>
      <c r="Z1444" s="37"/>
      <c r="AA1444" s="37"/>
      <c r="AB1444" s="37"/>
      <c r="AC1444" s="37"/>
      <c r="AD1444" s="37"/>
      <c r="AE1444" s="37"/>
      <c r="AT1444" s="20" t="s">
        <v>199</v>
      </c>
      <c r="AU1444" s="20" t="s">
        <v>82</v>
      </c>
    </row>
    <row r="1445" spans="1:65" s="2" customFormat="1" ht="33" customHeight="1">
      <c r="A1445" s="37"/>
      <c r="B1445" s="38"/>
      <c r="C1445" s="181" t="s">
        <v>1954</v>
      </c>
      <c r="D1445" s="181" t="s">
        <v>193</v>
      </c>
      <c r="E1445" s="182" t="s">
        <v>1955</v>
      </c>
      <c r="F1445" s="183" t="s">
        <v>1956</v>
      </c>
      <c r="G1445" s="184" t="s">
        <v>196</v>
      </c>
      <c r="H1445" s="185">
        <v>1</v>
      </c>
      <c r="I1445" s="186"/>
      <c r="J1445" s="187">
        <f>ROUND(I1445*H1445,2)</f>
        <v>0</v>
      </c>
      <c r="K1445" s="183" t="s">
        <v>19</v>
      </c>
      <c r="L1445" s="42"/>
      <c r="M1445" s="188" t="s">
        <v>19</v>
      </c>
      <c r="N1445" s="189" t="s">
        <v>44</v>
      </c>
      <c r="O1445" s="67"/>
      <c r="P1445" s="190">
        <f>O1445*H1445</f>
        <v>0</v>
      </c>
      <c r="Q1445" s="190">
        <v>0</v>
      </c>
      <c r="R1445" s="190">
        <f>Q1445*H1445</f>
        <v>0</v>
      </c>
      <c r="S1445" s="190">
        <v>0</v>
      </c>
      <c r="T1445" s="191">
        <f>S1445*H1445</f>
        <v>0</v>
      </c>
      <c r="U1445" s="37"/>
      <c r="V1445" s="37"/>
      <c r="W1445" s="37"/>
      <c r="X1445" s="37"/>
      <c r="Y1445" s="37"/>
      <c r="Z1445" s="37"/>
      <c r="AA1445" s="37"/>
      <c r="AB1445" s="37"/>
      <c r="AC1445" s="37"/>
      <c r="AD1445" s="37"/>
      <c r="AE1445" s="37"/>
      <c r="AR1445" s="192" t="s">
        <v>292</v>
      </c>
      <c r="AT1445" s="192" t="s">
        <v>193</v>
      </c>
      <c r="AU1445" s="192" t="s">
        <v>82</v>
      </c>
      <c r="AY1445" s="20" t="s">
        <v>191</v>
      </c>
      <c r="BE1445" s="193">
        <f>IF(N1445="základní",J1445,0)</f>
        <v>0</v>
      </c>
      <c r="BF1445" s="193">
        <f>IF(N1445="snížená",J1445,0)</f>
        <v>0</v>
      </c>
      <c r="BG1445" s="193">
        <f>IF(N1445="zákl. přenesená",J1445,0)</f>
        <v>0</v>
      </c>
      <c r="BH1445" s="193">
        <f>IF(N1445="sníž. přenesená",J1445,0)</f>
        <v>0</v>
      </c>
      <c r="BI1445" s="193">
        <f>IF(N1445="nulová",J1445,0)</f>
        <v>0</v>
      </c>
      <c r="BJ1445" s="20" t="s">
        <v>80</v>
      </c>
      <c r="BK1445" s="193">
        <f>ROUND(I1445*H1445,2)</f>
        <v>0</v>
      </c>
      <c r="BL1445" s="20" t="s">
        <v>292</v>
      </c>
      <c r="BM1445" s="192" t="s">
        <v>1957</v>
      </c>
    </row>
    <row r="1446" spans="1:65" s="2" customFormat="1" ht="19.5">
      <c r="A1446" s="37"/>
      <c r="B1446" s="38"/>
      <c r="C1446" s="39"/>
      <c r="D1446" s="194" t="s">
        <v>199</v>
      </c>
      <c r="E1446" s="39"/>
      <c r="F1446" s="195" t="s">
        <v>1956</v>
      </c>
      <c r="G1446" s="39"/>
      <c r="H1446" s="39"/>
      <c r="I1446" s="196"/>
      <c r="J1446" s="39"/>
      <c r="K1446" s="39"/>
      <c r="L1446" s="42"/>
      <c r="M1446" s="197"/>
      <c r="N1446" s="198"/>
      <c r="O1446" s="67"/>
      <c r="P1446" s="67"/>
      <c r="Q1446" s="67"/>
      <c r="R1446" s="67"/>
      <c r="S1446" s="67"/>
      <c r="T1446" s="68"/>
      <c r="U1446" s="37"/>
      <c r="V1446" s="37"/>
      <c r="W1446" s="37"/>
      <c r="X1446" s="37"/>
      <c r="Y1446" s="37"/>
      <c r="Z1446" s="37"/>
      <c r="AA1446" s="37"/>
      <c r="AB1446" s="37"/>
      <c r="AC1446" s="37"/>
      <c r="AD1446" s="37"/>
      <c r="AE1446" s="37"/>
      <c r="AT1446" s="20" t="s">
        <v>199</v>
      </c>
      <c r="AU1446" s="20" t="s">
        <v>82</v>
      </c>
    </row>
    <row r="1447" spans="1:65" s="2" customFormat="1" ht="16.5" customHeight="1">
      <c r="A1447" s="37"/>
      <c r="B1447" s="38"/>
      <c r="C1447" s="181" t="s">
        <v>1958</v>
      </c>
      <c r="D1447" s="181" t="s">
        <v>193</v>
      </c>
      <c r="E1447" s="182" t="s">
        <v>1840</v>
      </c>
      <c r="F1447" s="183" t="s">
        <v>1841</v>
      </c>
      <c r="G1447" s="184" t="s">
        <v>1816</v>
      </c>
      <c r="H1447" s="244"/>
      <c r="I1447" s="186"/>
      <c r="J1447" s="187">
        <f>ROUND(I1447*H1447,2)</f>
        <v>0</v>
      </c>
      <c r="K1447" s="183" t="s">
        <v>19</v>
      </c>
      <c r="L1447" s="42"/>
      <c r="M1447" s="188" t="s">
        <v>19</v>
      </c>
      <c r="N1447" s="189" t="s">
        <v>44</v>
      </c>
      <c r="O1447" s="67"/>
      <c r="P1447" s="190">
        <f>O1447*H1447</f>
        <v>0</v>
      </c>
      <c r="Q1447" s="190">
        <v>0</v>
      </c>
      <c r="R1447" s="190">
        <f>Q1447*H1447</f>
        <v>0</v>
      </c>
      <c r="S1447" s="190">
        <v>0</v>
      </c>
      <c r="T1447" s="191">
        <f>S1447*H1447</f>
        <v>0</v>
      </c>
      <c r="U1447" s="37"/>
      <c r="V1447" s="37"/>
      <c r="W1447" s="37"/>
      <c r="X1447" s="37"/>
      <c r="Y1447" s="37"/>
      <c r="Z1447" s="37"/>
      <c r="AA1447" s="37"/>
      <c r="AB1447" s="37"/>
      <c r="AC1447" s="37"/>
      <c r="AD1447" s="37"/>
      <c r="AE1447" s="37"/>
      <c r="AR1447" s="192" t="s">
        <v>292</v>
      </c>
      <c r="AT1447" s="192" t="s">
        <v>193</v>
      </c>
      <c r="AU1447" s="192" t="s">
        <v>82</v>
      </c>
      <c r="AY1447" s="20" t="s">
        <v>191</v>
      </c>
      <c r="BE1447" s="193">
        <f>IF(N1447="základní",J1447,0)</f>
        <v>0</v>
      </c>
      <c r="BF1447" s="193">
        <f>IF(N1447="snížená",J1447,0)</f>
        <v>0</v>
      </c>
      <c r="BG1447" s="193">
        <f>IF(N1447="zákl. přenesená",J1447,0)</f>
        <v>0</v>
      </c>
      <c r="BH1447" s="193">
        <f>IF(N1447="sníž. přenesená",J1447,0)</f>
        <v>0</v>
      </c>
      <c r="BI1447" s="193">
        <f>IF(N1447="nulová",J1447,0)</f>
        <v>0</v>
      </c>
      <c r="BJ1447" s="20" t="s">
        <v>80</v>
      </c>
      <c r="BK1447" s="193">
        <f>ROUND(I1447*H1447,2)</f>
        <v>0</v>
      </c>
      <c r="BL1447" s="20" t="s">
        <v>292</v>
      </c>
      <c r="BM1447" s="192" t="s">
        <v>1959</v>
      </c>
    </row>
    <row r="1448" spans="1:65" s="2" customFormat="1" ht="19.5">
      <c r="A1448" s="37"/>
      <c r="B1448" s="38"/>
      <c r="C1448" s="39"/>
      <c r="D1448" s="194" t="s">
        <v>199</v>
      </c>
      <c r="E1448" s="39"/>
      <c r="F1448" s="195" t="s">
        <v>1843</v>
      </c>
      <c r="G1448" s="39"/>
      <c r="H1448" s="39"/>
      <c r="I1448" s="196"/>
      <c r="J1448" s="39"/>
      <c r="K1448" s="39"/>
      <c r="L1448" s="42"/>
      <c r="M1448" s="197"/>
      <c r="N1448" s="198"/>
      <c r="O1448" s="67"/>
      <c r="P1448" s="67"/>
      <c r="Q1448" s="67"/>
      <c r="R1448" s="67"/>
      <c r="S1448" s="67"/>
      <c r="T1448" s="68"/>
      <c r="U1448" s="37"/>
      <c r="V1448" s="37"/>
      <c r="W1448" s="37"/>
      <c r="X1448" s="37"/>
      <c r="Y1448" s="37"/>
      <c r="Z1448" s="37"/>
      <c r="AA1448" s="37"/>
      <c r="AB1448" s="37"/>
      <c r="AC1448" s="37"/>
      <c r="AD1448" s="37"/>
      <c r="AE1448" s="37"/>
      <c r="AT1448" s="20" t="s">
        <v>199</v>
      </c>
      <c r="AU1448" s="20" t="s">
        <v>82</v>
      </c>
    </row>
    <row r="1449" spans="1:65" s="12" customFormat="1" ht="22.9" customHeight="1">
      <c r="B1449" s="165"/>
      <c r="C1449" s="166"/>
      <c r="D1449" s="167" t="s">
        <v>72</v>
      </c>
      <c r="E1449" s="179" t="s">
        <v>1960</v>
      </c>
      <c r="F1449" s="179" t="s">
        <v>1961</v>
      </c>
      <c r="G1449" s="166"/>
      <c r="H1449" s="166"/>
      <c r="I1449" s="169"/>
      <c r="J1449" s="180">
        <f>BK1449</f>
        <v>0</v>
      </c>
      <c r="K1449" s="166"/>
      <c r="L1449" s="171"/>
      <c r="M1449" s="172"/>
      <c r="N1449" s="173"/>
      <c r="O1449" s="173"/>
      <c r="P1449" s="174">
        <f>SUM(P1450:P1461)</f>
        <v>0</v>
      </c>
      <c r="Q1449" s="173"/>
      <c r="R1449" s="174">
        <f>SUM(R1450:R1461)</f>
        <v>0.25635148799999996</v>
      </c>
      <c r="S1449" s="173"/>
      <c r="T1449" s="175">
        <f>SUM(T1450:T1461)</f>
        <v>0</v>
      </c>
      <c r="AR1449" s="176" t="s">
        <v>82</v>
      </c>
      <c r="AT1449" s="177" t="s">
        <v>72</v>
      </c>
      <c r="AU1449" s="177" t="s">
        <v>80</v>
      </c>
      <c r="AY1449" s="176" t="s">
        <v>191</v>
      </c>
      <c r="BK1449" s="178">
        <f>SUM(BK1450:BK1461)</f>
        <v>0</v>
      </c>
    </row>
    <row r="1450" spans="1:65" s="2" customFormat="1" ht="21.75" customHeight="1">
      <c r="A1450" s="37"/>
      <c r="B1450" s="38"/>
      <c r="C1450" s="181" t="s">
        <v>1962</v>
      </c>
      <c r="D1450" s="181" t="s">
        <v>193</v>
      </c>
      <c r="E1450" s="182" t="s">
        <v>1963</v>
      </c>
      <c r="F1450" s="183" t="s">
        <v>1964</v>
      </c>
      <c r="G1450" s="184" t="s">
        <v>301</v>
      </c>
      <c r="H1450" s="185">
        <v>22.488</v>
      </c>
      <c r="I1450" s="186"/>
      <c r="J1450" s="187">
        <f>ROUND(I1450*H1450,2)</f>
        <v>0</v>
      </c>
      <c r="K1450" s="183" t="s">
        <v>19</v>
      </c>
      <c r="L1450" s="42"/>
      <c r="M1450" s="188" t="s">
        <v>19</v>
      </c>
      <c r="N1450" s="189" t="s">
        <v>44</v>
      </c>
      <c r="O1450" s="67"/>
      <c r="P1450" s="190">
        <f>O1450*H1450</f>
        <v>0</v>
      </c>
      <c r="Q1450" s="190">
        <v>2.0000000000000002E-5</v>
      </c>
      <c r="R1450" s="190">
        <f>Q1450*H1450</f>
        <v>4.4976E-4</v>
      </c>
      <c r="S1450" s="190">
        <v>0</v>
      </c>
      <c r="T1450" s="191">
        <f>S1450*H1450</f>
        <v>0</v>
      </c>
      <c r="U1450" s="37"/>
      <c r="V1450" s="37"/>
      <c r="W1450" s="37"/>
      <c r="X1450" s="37"/>
      <c r="Y1450" s="37"/>
      <c r="Z1450" s="37"/>
      <c r="AA1450" s="37"/>
      <c r="AB1450" s="37"/>
      <c r="AC1450" s="37"/>
      <c r="AD1450" s="37"/>
      <c r="AE1450" s="37"/>
      <c r="AR1450" s="192" t="s">
        <v>292</v>
      </c>
      <c r="AT1450" s="192" t="s">
        <v>193</v>
      </c>
      <c r="AU1450" s="192" t="s">
        <v>82</v>
      </c>
      <c r="AY1450" s="20" t="s">
        <v>191</v>
      </c>
      <c r="BE1450" s="193">
        <f>IF(N1450="základní",J1450,0)</f>
        <v>0</v>
      </c>
      <c r="BF1450" s="193">
        <f>IF(N1450="snížená",J1450,0)</f>
        <v>0</v>
      </c>
      <c r="BG1450" s="193">
        <f>IF(N1450="zákl. přenesená",J1450,0)</f>
        <v>0</v>
      </c>
      <c r="BH1450" s="193">
        <f>IF(N1450="sníž. přenesená",J1450,0)</f>
        <v>0</v>
      </c>
      <c r="BI1450" s="193">
        <f>IF(N1450="nulová",J1450,0)</f>
        <v>0</v>
      </c>
      <c r="BJ1450" s="20" t="s">
        <v>80</v>
      </c>
      <c r="BK1450" s="193">
        <f>ROUND(I1450*H1450,2)</f>
        <v>0</v>
      </c>
      <c r="BL1450" s="20" t="s">
        <v>292</v>
      </c>
      <c r="BM1450" s="192" t="s">
        <v>1965</v>
      </c>
    </row>
    <row r="1451" spans="1:65" s="2" customFormat="1" ht="11.25">
      <c r="A1451" s="37"/>
      <c r="B1451" s="38"/>
      <c r="C1451" s="39"/>
      <c r="D1451" s="194" t="s">
        <v>199</v>
      </c>
      <c r="E1451" s="39"/>
      <c r="F1451" s="195" t="s">
        <v>1964</v>
      </c>
      <c r="G1451" s="39"/>
      <c r="H1451" s="39"/>
      <c r="I1451" s="196"/>
      <c r="J1451" s="39"/>
      <c r="K1451" s="39"/>
      <c r="L1451" s="42"/>
      <c r="M1451" s="197"/>
      <c r="N1451" s="198"/>
      <c r="O1451" s="67"/>
      <c r="P1451" s="67"/>
      <c r="Q1451" s="67"/>
      <c r="R1451" s="67"/>
      <c r="S1451" s="67"/>
      <c r="T1451" s="68"/>
      <c r="U1451" s="37"/>
      <c r="V1451" s="37"/>
      <c r="W1451" s="37"/>
      <c r="X1451" s="37"/>
      <c r="Y1451" s="37"/>
      <c r="Z1451" s="37"/>
      <c r="AA1451" s="37"/>
      <c r="AB1451" s="37"/>
      <c r="AC1451" s="37"/>
      <c r="AD1451" s="37"/>
      <c r="AE1451" s="37"/>
      <c r="AT1451" s="20" t="s">
        <v>199</v>
      </c>
      <c r="AU1451" s="20" t="s">
        <v>82</v>
      </c>
    </row>
    <row r="1452" spans="1:65" s="13" customFormat="1" ht="11.25">
      <c r="B1452" s="201"/>
      <c r="C1452" s="202"/>
      <c r="D1452" s="194" t="s">
        <v>208</v>
      </c>
      <c r="E1452" s="203" t="s">
        <v>19</v>
      </c>
      <c r="F1452" s="204" t="s">
        <v>1966</v>
      </c>
      <c r="G1452" s="202"/>
      <c r="H1452" s="205">
        <v>22.488</v>
      </c>
      <c r="I1452" s="206"/>
      <c r="J1452" s="202"/>
      <c r="K1452" s="202"/>
      <c r="L1452" s="207"/>
      <c r="M1452" s="208"/>
      <c r="N1452" s="209"/>
      <c r="O1452" s="209"/>
      <c r="P1452" s="209"/>
      <c r="Q1452" s="209"/>
      <c r="R1452" s="209"/>
      <c r="S1452" s="209"/>
      <c r="T1452" s="210"/>
      <c r="AT1452" s="211" t="s">
        <v>208</v>
      </c>
      <c r="AU1452" s="211" t="s">
        <v>82</v>
      </c>
      <c r="AV1452" s="13" t="s">
        <v>82</v>
      </c>
      <c r="AW1452" s="13" t="s">
        <v>34</v>
      </c>
      <c r="AX1452" s="13" t="s">
        <v>80</v>
      </c>
      <c r="AY1452" s="211" t="s">
        <v>191</v>
      </c>
    </row>
    <row r="1453" spans="1:65" s="2" customFormat="1" ht="16.5" customHeight="1">
      <c r="A1453" s="37"/>
      <c r="B1453" s="38"/>
      <c r="C1453" s="223" t="s">
        <v>1967</v>
      </c>
      <c r="D1453" s="223" t="s">
        <v>273</v>
      </c>
      <c r="E1453" s="224" t="s">
        <v>1968</v>
      </c>
      <c r="F1453" s="225" t="s">
        <v>1969</v>
      </c>
      <c r="G1453" s="226" t="s">
        <v>202</v>
      </c>
      <c r="H1453" s="227">
        <v>0.09</v>
      </c>
      <c r="I1453" s="228"/>
      <c r="J1453" s="229">
        <f>ROUND(I1453*H1453,2)</f>
        <v>0</v>
      </c>
      <c r="K1453" s="225" t="s">
        <v>203</v>
      </c>
      <c r="L1453" s="230"/>
      <c r="M1453" s="231" t="s">
        <v>19</v>
      </c>
      <c r="N1453" s="232" t="s">
        <v>44</v>
      </c>
      <c r="O1453" s="67"/>
      <c r="P1453" s="190">
        <f>O1453*H1453</f>
        <v>0</v>
      </c>
      <c r="Q1453" s="190">
        <v>0.55000000000000004</v>
      </c>
      <c r="R1453" s="190">
        <f>Q1453*H1453</f>
        <v>4.9500000000000002E-2</v>
      </c>
      <c r="S1453" s="190">
        <v>0</v>
      </c>
      <c r="T1453" s="191">
        <f>S1453*H1453</f>
        <v>0</v>
      </c>
      <c r="U1453" s="37"/>
      <c r="V1453" s="37"/>
      <c r="W1453" s="37"/>
      <c r="X1453" s="37"/>
      <c r="Y1453" s="37"/>
      <c r="Z1453" s="37"/>
      <c r="AA1453" s="37"/>
      <c r="AB1453" s="37"/>
      <c r="AC1453" s="37"/>
      <c r="AD1453" s="37"/>
      <c r="AE1453" s="37"/>
      <c r="AR1453" s="192" t="s">
        <v>405</v>
      </c>
      <c r="AT1453" s="192" t="s">
        <v>273</v>
      </c>
      <c r="AU1453" s="192" t="s">
        <v>82</v>
      </c>
      <c r="AY1453" s="20" t="s">
        <v>191</v>
      </c>
      <c r="BE1453" s="193">
        <f>IF(N1453="základní",J1453,0)</f>
        <v>0</v>
      </c>
      <c r="BF1453" s="193">
        <f>IF(N1453="snížená",J1453,0)</f>
        <v>0</v>
      </c>
      <c r="BG1453" s="193">
        <f>IF(N1453="zákl. přenesená",J1453,0)</f>
        <v>0</v>
      </c>
      <c r="BH1453" s="193">
        <f>IF(N1453="sníž. přenesená",J1453,0)</f>
        <v>0</v>
      </c>
      <c r="BI1453" s="193">
        <f>IF(N1453="nulová",J1453,0)</f>
        <v>0</v>
      </c>
      <c r="BJ1453" s="20" t="s">
        <v>80</v>
      </c>
      <c r="BK1453" s="193">
        <f>ROUND(I1453*H1453,2)</f>
        <v>0</v>
      </c>
      <c r="BL1453" s="20" t="s">
        <v>292</v>
      </c>
      <c r="BM1453" s="192" t="s">
        <v>1970</v>
      </c>
    </row>
    <row r="1454" spans="1:65" s="2" customFormat="1" ht="11.25">
      <c r="A1454" s="37"/>
      <c r="B1454" s="38"/>
      <c r="C1454" s="39"/>
      <c r="D1454" s="194" t="s">
        <v>199</v>
      </c>
      <c r="E1454" s="39"/>
      <c r="F1454" s="195" t="s">
        <v>1969</v>
      </c>
      <c r="G1454" s="39"/>
      <c r="H1454" s="39"/>
      <c r="I1454" s="196"/>
      <c r="J1454" s="39"/>
      <c r="K1454" s="39"/>
      <c r="L1454" s="42"/>
      <c r="M1454" s="197"/>
      <c r="N1454" s="198"/>
      <c r="O1454" s="67"/>
      <c r="P1454" s="67"/>
      <c r="Q1454" s="67"/>
      <c r="R1454" s="67"/>
      <c r="S1454" s="67"/>
      <c r="T1454" s="68"/>
      <c r="U1454" s="37"/>
      <c r="V1454" s="37"/>
      <c r="W1454" s="37"/>
      <c r="X1454" s="37"/>
      <c r="Y1454" s="37"/>
      <c r="Z1454" s="37"/>
      <c r="AA1454" s="37"/>
      <c r="AB1454" s="37"/>
      <c r="AC1454" s="37"/>
      <c r="AD1454" s="37"/>
      <c r="AE1454" s="37"/>
      <c r="AT1454" s="20" t="s">
        <v>199</v>
      </c>
      <c r="AU1454" s="20" t="s">
        <v>82</v>
      </c>
    </row>
    <row r="1455" spans="1:65" s="13" customFormat="1" ht="11.25">
      <c r="B1455" s="201"/>
      <c r="C1455" s="202"/>
      <c r="D1455" s="194" t="s">
        <v>208</v>
      </c>
      <c r="E1455" s="203" t="s">
        <v>19</v>
      </c>
      <c r="F1455" s="204" t="s">
        <v>1971</v>
      </c>
      <c r="G1455" s="202"/>
      <c r="H1455" s="205">
        <v>0.09</v>
      </c>
      <c r="I1455" s="206"/>
      <c r="J1455" s="202"/>
      <c r="K1455" s="202"/>
      <c r="L1455" s="207"/>
      <c r="M1455" s="208"/>
      <c r="N1455" s="209"/>
      <c r="O1455" s="209"/>
      <c r="P1455" s="209"/>
      <c r="Q1455" s="209"/>
      <c r="R1455" s="209"/>
      <c r="S1455" s="209"/>
      <c r="T1455" s="210"/>
      <c r="AT1455" s="211" t="s">
        <v>208</v>
      </c>
      <c r="AU1455" s="211" t="s">
        <v>82</v>
      </c>
      <c r="AV1455" s="13" t="s">
        <v>82</v>
      </c>
      <c r="AW1455" s="13" t="s">
        <v>34</v>
      </c>
      <c r="AX1455" s="13" t="s">
        <v>80</v>
      </c>
      <c r="AY1455" s="211" t="s">
        <v>191</v>
      </c>
    </row>
    <row r="1456" spans="1:65" s="2" customFormat="1" ht="21.75" customHeight="1">
      <c r="A1456" s="37"/>
      <c r="B1456" s="38"/>
      <c r="C1456" s="181" t="s">
        <v>1972</v>
      </c>
      <c r="D1456" s="181" t="s">
        <v>193</v>
      </c>
      <c r="E1456" s="182" t="s">
        <v>1973</v>
      </c>
      <c r="F1456" s="183" t="s">
        <v>1974</v>
      </c>
      <c r="G1456" s="184" t="s">
        <v>282</v>
      </c>
      <c r="H1456" s="185">
        <v>12.722</v>
      </c>
      <c r="I1456" s="186"/>
      <c r="J1456" s="187">
        <f>ROUND(I1456*H1456,2)</f>
        <v>0</v>
      </c>
      <c r="K1456" s="183" t="s">
        <v>19</v>
      </c>
      <c r="L1456" s="42"/>
      <c r="M1456" s="188" t="s">
        <v>19</v>
      </c>
      <c r="N1456" s="189" t="s">
        <v>44</v>
      </c>
      <c r="O1456" s="67"/>
      <c r="P1456" s="190">
        <f>O1456*H1456</f>
        <v>0</v>
      </c>
      <c r="Q1456" s="190">
        <v>1.6223999999999999E-2</v>
      </c>
      <c r="R1456" s="190">
        <f>Q1456*H1456</f>
        <v>0.20640172799999998</v>
      </c>
      <c r="S1456" s="190">
        <v>0</v>
      </c>
      <c r="T1456" s="191">
        <f>S1456*H1456</f>
        <v>0</v>
      </c>
      <c r="U1456" s="37"/>
      <c r="V1456" s="37"/>
      <c r="W1456" s="37"/>
      <c r="X1456" s="37"/>
      <c r="Y1456" s="37"/>
      <c r="Z1456" s="37"/>
      <c r="AA1456" s="37"/>
      <c r="AB1456" s="37"/>
      <c r="AC1456" s="37"/>
      <c r="AD1456" s="37"/>
      <c r="AE1456" s="37"/>
      <c r="AR1456" s="192" t="s">
        <v>292</v>
      </c>
      <c r="AT1456" s="192" t="s">
        <v>193</v>
      </c>
      <c r="AU1456" s="192" t="s">
        <v>82</v>
      </c>
      <c r="AY1456" s="20" t="s">
        <v>191</v>
      </c>
      <c r="BE1456" s="193">
        <f>IF(N1456="základní",J1456,0)</f>
        <v>0</v>
      </c>
      <c r="BF1456" s="193">
        <f>IF(N1456="snížená",J1456,0)</f>
        <v>0</v>
      </c>
      <c r="BG1456" s="193">
        <f>IF(N1456="zákl. přenesená",J1456,0)</f>
        <v>0</v>
      </c>
      <c r="BH1456" s="193">
        <f>IF(N1456="sníž. přenesená",J1456,0)</f>
        <v>0</v>
      </c>
      <c r="BI1456" s="193">
        <f>IF(N1456="nulová",J1456,0)</f>
        <v>0</v>
      </c>
      <c r="BJ1456" s="20" t="s">
        <v>80</v>
      </c>
      <c r="BK1456" s="193">
        <f>ROUND(I1456*H1456,2)</f>
        <v>0</v>
      </c>
      <c r="BL1456" s="20" t="s">
        <v>292</v>
      </c>
      <c r="BM1456" s="192" t="s">
        <v>1975</v>
      </c>
    </row>
    <row r="1457" spans="1:65" s="2" customFormat="1" ht="11.25">
      <c r="A1457" s="37"/>
      <c r="B1457" s="38"/>
      <c r="C1457" s="39"/>
      <c r="D1457" s="194" t="s">
        <v>199</v>
      </c>
      <c r="E1457" s="39"/>
      <c r="F1457" s="195" t="s">
        <v>1974</v>
      </c>
      <c r="G1457" s="39"/>
      <c r="H1457" s="39"/>
      <c r="I1457" s="196"/>
      <c r="J1457" s="39"/>
      <c r="K1457" s="39"/>
      <c r="L1457" s="42"/>
      <c r="M1457" s="197"/>
      <c r="N1457" s="198"/>
      <c r="O1457" s="67"/>
      <c r="P1457" s="67"/>
      <c r="Q1457" s="67"/>
      <c r="R1457" s="67"/>
      <c r="S1457" s="67"/>
      <c r="T1457" s="68"/>
      <c r="U1457" s="37"/>
      <c r="V1457" s="37"/>
      <c r="W1457" s="37"/>
      <c r="X1457" s="37"/>
      <c r="Y1457" s="37"/>
      <c r="Z1457" s="37"/>
      <c r="AA1457" s="37"/>
      <c r="AB1457" s="37"/>
      <c r="AC1457" s="37"/>
      <c r="AD1457" s="37"/>
      <c r="AE1457" s="37"/>
      <c r="AT1457" s="20" t="s">
        <v>199</v>
      </c>
      <c r="AU1457" s="20" t="s">
        <v>82</v>
      </c>
    </row>
    <row r="1458" spans="1:65" s="13" customFormat="1" ht="11.25">
      <c r="B1458" s="201"/>
      <c r="C1458" s="202"/>
      <c r="D1458" s="194" t="s">
        <v>208</v>
      </c>
      <c r="E1458" s="203" t="s">
        <v>19</v>
      </c>
      <c r="F1458" s="204" t="s">
        <v>1976</v>
      </c>
      <c r="G1458" s="202"/>
      <c r="H1458" s="205">
        <v>12.722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208</v>
      </c>
      <c r="AU1458" s="211" t="s">
        <v>82</v>
      </c>
      <c r="AV1458" s="13" t="s">
        <v>82</v>
      </c>
      <c r="AW1458" s="13" t="s">
        <v>34</v>
      </c>
      <c r="AX1458" s="13" t="s">
        <v>80</v>
      </c>
      <c r="AY1458" s="211" t="s">
        <v>191</v>
      </c>
    </row>
    <row r="1459" spans="1:65" s="2" customFormat="1" ht="16.5" customHeight="1">
      <c r="A1459" s="37"/>
      <c r="B1459" s="38"/>
      <c r="C1459" s="181" t="s">
        <v>1977</v>
      </c>
      <c r="D1459" s="181" t="s">
        <v>193</v>
      </c>
      <c r="E1459" s="182" t="s">
        <v>1978</v>
      </c>
      <c r="F1459" s="183" t="s">
        <v>1979</v>
      </c>
      <c r="G1459" s="184" t="s">
        <v>255</v>
      </c>
      <c r="H1459" s="185">
        <v>0.25600000000000001</v>
      </c>
      <c r="I1459" s="186"/>
      <c r="J1459" s="187">
        <f>ROUND(I1459*H1459,2)</f>
        <v>0</v>
      </c>
      <c r="K1459" s="183" t="s">
        <v>203</v>
      </c>
      <c r="L1459" s="42"/>
      <c r="M1459" s="188" t="s">
        <v>19</v>
      </c>
      <c r="N1459" s="189" t="s">
        <v>44</v>
      </c>
      <c r="O1459" s="67"/>
      <c r="P1459" s="190">
        <f>O1459*H1459</f>
        <v>0</v>
      </c>
      <c r="Q1459" s="190">
        <v>0</v>
      </c>
      <c r="R1459" s="190">
        <f>Q1459*H1459</f>
        <v>0</v>
      </c>
      <c r="S1459" s="190">
        <v>0</v>
      </c>
      <c r="T1459" s="191">
        <f>S1459*H1459</f>
        <v>0</v>
      </c>
      <c r="U1459" s="37"/>
      <c r="V1459" s="37"/>
      <c r="W1459" s="37"/>
      <c r="X1459" s="37"/>
      <c r="Y1459" s="37"/>
      <c r="Z1459" s="37"/>
      <c r="AA1459" s="37"/>
      <c r="AB1459" s="37"/>
      <c r="AC1459" s="37"/>
      <c r="AD1459" s="37"/>
      <c r="AE1459" s="37"/>
      <c r="AR1459" s="192" t="s">
        <v>292</v>
      </c>
      <c r="AT1459" s="192" t="s">
        <v>193</v>
      </c>
      <c r="AU1459" s="192" t="s">
        <v>82</v>
      </c>
      <c r="AY1459" s="20" t="s">
        <v>191</v>
      </c>
      <c r="BE1459" s="193">
        <f>IF(N1459="základní",J1459,0)</f>
        <v>0</v>
      </c>
      <c r="BF1459" s="193">
        <f>IF(N1459="snížená",J1459,0)</f>
        <v>0</v>
      </c>
      <c r="BG1459" s="193">
        <f>IF(N1459="zákl. přenesená",J1459,0)</f>
        <v>0</v>
      </c>
      <c r="BH1459" s="193">
        <f>IF(N1459="sníž. přenesená",J1459,0)</f>
        <v>0</v>
      </c>
      <c r="BI1459" s="193">
        <f>IF(N1459="nulová",J1459,0)</f>
        <v>0</v>
      </c>
      <c r="BJ1459" s="20" t="s">
        <v>80</v>
      </c>
      <c r="BK1459" s="193">
        <f>ROUND(I1459*H1459,2)</f>
        <v>0</v>
      </c>
      <c r="BL1459" s="20" t="s">
        <v>292</v>
      </c>
      <c r="BM1459" s="192" t="s">
        <v>1980</v>
      </c>
    </row>
    <row r="1460" spans="1:65" s="2" customFormat="1" ht="19.5">
      <c r="A1460" s="37"/>
      <c r="B1460" s="38"/>
      <c r="C1460" s="39"/>
      <c r="D1460" s="194" t="s">
        <v>199</v>
      </c>
      <c r="E1460" s="39"/>
      <c r="F1460" s="195" t="s">
        <v>1981</v>
      </c>
      <c r="G1460" s="39"/>
      <c r="H1460" s="39"/>
      <c r="I1460" s="196"/>
      <c r="J1460" s="39"/>
      <c r="K1460" s="39"/>
      <c r="L1460" s="42"/>
      <c r="M1460" s="197"/>
      <c r="N1460" s="198"/>
      <c r="O1460" s="67"/>
      <c r="P1460" s="67"/>
      <c r="Q1460" s="67"/>
      <c r="R1460" s="67"/>
      <c r="S1460" s="67"/>
      <c r="T1460" s="68"/>
      <c r="U1460" s="37"/>
      <c r="V1460" s="37"/>
      <c r="W1460" s="37"/>
      <c r="X1460" s="37"/>
      <c r="Y1460" s="37"/>
      <c r="Z1460" s="37"/>
      <c r="AA1460" s="37"/>
      <c r="AB1460" s="37"/>
      <c r="AC1460" s="37"/>
      <c r="AD1460" s="37"/>
      <c r="AE1460" s="37"/>
      <c r="AT1460" s="20" t="s">
        <v>199</v>
      </c>
      <c r="AU1460" s="20" t="s">
        <v>82</v>
      </c>
    </row>
    <row r="1461" spans="1:65" s="2" customFormat="1" ht="11.25">
      <c r="A1461" s="37"/>
      <c r="B1461" s="38"/>
      <c r="C1461" s="39"/>
      <c r="D1461" s="199" t="s">
        <v>206</v>
      </c>
      <c r="E1461" s="39"/>
      <c r="F1461" s="200" t="s">
        <v>1982</v>
      </c>
      <c r="G1461" s="39"/>
      <c r="H1461" s="39"/>
      <c r="I1461" s="196"/>
      <c r="J1461" s="39"/>
      <c r="K1461" s="39"/>
      <c r="L1461" s="42"/>
      <c r="M1461" s="197"/>
      <c r="N1461" s="198"/>
      <c r="O1461" s="67"/>
      <c r="P1461" s="67"/>
      <c r="Q1461" s="67"/>
      <c r="R1461" s="67"/>
      <c r="S1461" s="67"/>
      <c r="T1461" s="68"/>
      <c r="U1461" s="37"/>
      <c r="V1461" s="37"/>
      <c r="W1461" s="37"/>
      <c r="X1461" s="37"/>
      <c r="Y1461" s="37"/>
      <c r="Z1461" s="37"/>
      <c r="AA1461" s="37"/>
      <c r="AB1461" s="37"/>
      <c r="AC1461" s="37"/>
      <c r="AD1461" s="37"/>
      <c r="AE1461" s="37"/>
      <c r="AT1461" s="20" t="s">
        <v>206</v>
      </c>
      <c r="AU1461" s="20" t="s">
        <v>82</v>
      </c>
    </row>
    <row r="1462" spans="1:65" s="12" customFormat="1" ht="22.9" customHeight="1">
      <c r="B1462" s="165"/>
      <c r="C1462" s="166"/>
      <c r="D1462" s="167" t="s">
        <v>72</v>
      </c>
      <c r="E1462" s="179" t="s">
        <v>1983</v>
      </c>
      <c r="F1462" s="179" t="s">
        <v>1984</v>
      </c>
      <c r="G1462" s="166"/>
      <c r="H1462" s="166"/>
      <c r="I1462" s="169"/>
      <c r="J1462" s="180">
        <f>BK1462</f>
        <v>0</v>
      </c>
      <c r="K1462" s="166"/>
      <c r="L1462" s="171"/>
      <c r="M1462" s="172"/>
      <c r="N1462" s="173"/>
      <c r="O1462" s="173"/>
      <c r="P1462" s="174">
        <f>SUM(P1463:P1523)</f>
        <v>0</v>
      </c>
      <c r="Q1462" s="173"/>
      <c r="R1462" s="174">
        <f>SUM(R1463:R1523)</f>
        <v>12.128384740000001</v>
      </c>
      <c r="S1462" s="173"/>
      <c r="T1462" s="175">
        <f>SUM(T1463:T1523)</f>
        <v>0</v>
      </c>
      <c r="AR1462" s="176" t="s">
        <v>82</v>
      </c>
      <c r="AT1462" s="177" t="s">
        <v>72</v>
      </c>
      <c r="AU1462" s="177" t="s">
        <v>80</v>
      </c>
      <c r="AY1462" s="176" t="s">
        <v>191</v>
      </c>
      <c r="BK1462" s="178">
        <f>SUM(BK1463:BK1523)</f>
        <v>0</v>
      </c>
    </row>
    <row r="1463" spans="1:65" s="2" customFormat="1" ht="16.5" customHeight="1">
      <c r="A1463" s="37"/>
      <c r="B1463" s="38"/>
      <c r="C1463" s="181" t="s">
        <v>1985</v>
      </c>
      <c r="D1463" s="181" t="s">
        <v>193</v>
      </c>
      <c r="E1463" s="182" t="s">
        <v>1986</v>
      </c>
      <c r="F1463" s="183" t="s">
        <v>1987</v>
      </c>
      <c r="G1463" s="184" t="s">
        <v>282</v>
      </c>
      <c r="H1463" s="185">
        <v>53.972000000000001</v>
      </c>
      <c r="I1463" s="186"/>
      <c r="J1463" s="187">
        <f>ROUND(I1463*H1463,2)</f>
        <v>0</v>
      </c>
      <c r="K1463" s="183" t="s">
        <v>203</v>
      </c>
      <c r="L1463" s="42"/>
      <c r="M1463" s="188" t="s">
        <v>19</v>
      </c>
      <c r="N1463" s="189" t="s">
        <v>44</v>
      </c>
      <c r="O1463" s="67"/>
      <c r="P1463" s="190">
        <f>O1463*H1463</f>
        <v>0</v>
      </c>
      <c r="Q1463" s="190">
        <v>1.213E-2</v>
      </c>
      <c r="R1463" s="190">
        <f>Q1463*H1463</f>
        <v>0.65468036000000007</v>
      </c>
      <c r="S1463" s="190">
        <v>0</v>
      </c>
      <c r="T1463" s="191">
        <f>S1463*H1463</f>
        <v>0</v>
      </c>
      <c r="U1463" s="37"/>
      <c r="V1463" s="37"/>
      <c r="W1463" s="37"/>
      <c r="X1463" s="37"/>
      <c r="Y1463" s="37"/>
      <c r="Z1463" s="37"/>
      <c r="AA1463" s="37"/>
      <c r="AB1463" s="37"/>
      <c r="AC1463" s="37"/>
      <c r="AD1463" s="37"/>
      <c r="AE1463" s="37"/>
      <c r="AR1463" s="192" t="s">
        <v>292</v>
      </c>
      <c r="AT1463" s="192" t="s">
        <v>193</v>
      </c>
      <c r="AU1463" s="192" t="s">
        <v>82</v>
      </c>
      <c r="AY1463" s="20" t="s">
        <v>191</v>
      </c>
      <c r="BE1463" s="193">
        <f>IF(N1463="základní",J1463,0)</f>
        <v>0</v>
      </c>
      <c r="BF1463" s="193">
        <f>IF(N1463="snížená",J1463,0)</f>
        <v>0</v>
      </c>
      <c r="BG1463" s="193">
        <f>IF(N1463="zákl. přenesená",J1463,0)</f>
        <v>0</v>
      </c>
      <c r="BH1463" s="193">
        <f>IF(N1463="sníž. přenesená",J1463,0)</f>
        <v>0</v>
      </c>
      <c r="BI1463" s="193">
        <f>IF(N1463="nulová",J1463,0)</f>
        <v>0</v>
      </c>
      <c r="BJ1463" s="20" t="s">
        <v>80</v>
      </c>
      <c r="BK1463" s="193">
        <f>ROUND(I1463*H1463,2)</f>
        <v>0</v>
      </c>
      <c r="BL1463" s="20" t="s">
        <v>292</v>
      </c>
      <c r="BM1463" s="192" t="s">
        <v>1988</v>
      </c>
    </row>
    <row r="1464" spans="1:65" s="2" customFormat="1" ht="19.5">
      <c r="A1464" s="37"/>
      <c r="B1464" s="38"/>
      <c r="C1464" s="39"/>
      <c r="D1464" s="194" t="s">
        <v>199</v>
      </c>
      <c r="E1464" s="39"/>
      <c r="F1464" s="195" t="s">
        <v>1989</v>
      </c>
      <c r="G1464" s="39"/>
      <c r="H1464" s="39"/>
      <c r="I1464" s="196"/>
      <c r="J1464" s="39"/>
      <c r="K1464" s="39"/>
      <c r="L1464" s="42"/>
      <c r="M1464" s="197"/>
      <c r="N1464" s="198"/>
      <c r="O1464" s="67"/>
      <c r="P1464" s="67"/>
      <c r="Q1464" s="67"/>
      <c r="R1464" s="67"/>
      <c r="S1464" s="67"/>
      <c r="T1464" s="68"/>
      <c r="U1464" s="37"/>
      <c r="V1464" s="37"/>
      <c r="W1464" s="37"/>
      <c r="X1464" s="37"/>
      <c r="Y1464" s="37"/>
      <c r="Z1464" s="37"/>
      <c r="AA1464" s="37"/>
      <c r="AB1464" s="37"/>
      <c r="AC1464" s="37"/>
      <c r="AD1464" s="37"/>
      <c r="AE1464" s="37"/>
      <c r="AT1464" s="20" t="s">
        <v>199</v>
      </c>
      <c r="AU1464" s="20" t="s">
        <v>82</v>
      </c>
    </row>
    <row r="1465" spans="1:65" s="2" customFormat="1" ht="11.25">
      <c r="A1465" s="37"/>
      <c r="B1465" s="38"/>
      <c r="C1465" s="39"/>
      <c r="D1465" s="199" t="s">
        <v>206</v>
      </c>
      <c r="E1465" s="39"/>
      <c r="F1465" s="200" t="s">
        <v>1990</v>
      </c>
      <c r="G1465" s="39"/>
      <c r="H1465" s="39"/>
      <c r="I1465" s="196"/>
      <c r="J1465" s="39"/>
      <c r="K1465" s="39"/>
      <c r="L1465" s="42"/>
      <c r="M1465" s="197"/>
      <c r="N1465" s="198"/>
      <c r="O1465" s="67"/>
      <c r="P1465" s="67"/>
      <c r="Q1465" s="67"/>
      <c r="R1465" s="67"/>
      <c r="S1465" s="67"/>
      <c r="T1465" s="68"/>
      <c r="U1465" s="37"/>
      <c r="V1465" s="37"/>
      <c r="W1465" s="37"/>
      <c r="X1465" s="37"/>
      <c r="Y1465" s="37"/>
      <c r="Z1465" s="37"/>
      <c r="AA1465" s="37"/>
      <c r="AB1465" s="37"/>
      <c r="AC1465" s="37"/>
      <c r="AD1465" s="37"/>
      <c r="AE1465" s="37"/>
      <c r="AT1465" s="20" t="s">
        <v>206</v>
      </c>
      <c r="AU1465" s="20" t="s">
        <v>82</v>
      </c>
    </row>
    <row r="1466" spans="1:65" s="15" customFormat="1" ht="11.25">
      <c r="B1466" s="233"/>
      <c r="C1466" s="234"/>
      <c r="D1466" s="194" t="s">
        <v>208</v>
      </c>
      <c r="E1466" s="235" t="s">
        <v>19</v>
      </c>
      <c r="F1466" s="236" t="s">
        <v>570</v>
      </c>
      <c r="G1466" s="234"/>
      <c r="H1466" s="235" t="s">
        <v>19</v>
      </c>
      <c r="I1466" s="237"/>
      <c r="J1466" s="234"/>
      <c r="K1466" s="234"/>
      <c r="L1466" s="238"/>
      <c r="M1466" s="239"/>
      <c r="N1466" s="240"/>
      <c r="O1466" s="240"/>
      <c r="P1466" s="240"/>
      <c r="Q1466" s="240"/>
      <c r="R1466" s="240"/>
      <c r="S1466" s="240"/>
      <c r="T1466" s="241"/>
      <c r="AT1466" s="242" t="s">
        <v>208</v>
      </c>
      <c r="AU1466" s="242" t="s">
        <v>82</v>
      </c>
      <c r="AV1466" s="15" t="s">
        <v>80</v>
      </c>
      <c r="AW1466" s="15" t="s">
        <v>34</v>
      </c>
      <c r="AX1466" s="15" t="s">
        <v>73</v>
      </c>
      <c r="AY1466" s="242" t="s">
        <v>191</v>
      </c>
    </row>
    <row r="1467" spans="1:65" s="13" customFormat="1" ht="11.25">
      <c r="B1467" s="201"/>
      <c r="C1467" s="202"/>
      <c r="D1467" s="194" t="s">
        <v>208</v>
      </c>
      <c r="E1467" s="203" t="s">
        <v>19</v>
      </c>
      <c r="F1467" s="204" t="s">
        <v>1991</v>
      </c>
      <c r="G1467" s="202"/>
      <c r="H1467" s="205">
        <v>37.44</v>
      </c>
      <c r="I1467" s="206"/>
      <c r="J1467" s="202"/>
      <c r="K1467" s="202"/>
      <c r="L1467" s="207"/>
      <c r="M1467" s="208"/>
      <c r="N1467" s="209"/>
      <c r="O1467" s="209"/>
      <c r="P1467" s="209"/>
      <c r="Q1467" s="209"/>
      <c r="R1467" s="209"/>
      <c r="S1467" s="209"/>
      <c r="T1467" s="210"/>
      <c r="AT1467" s="211" t="s">
        <v>208</v>
      </c>
      <c r="AU1467" s="211" t="s">
        <v>82</v>
      </c>
      <c r="AV1467" s="13" t="s">
        <v>82</v>
      </c>
      <c r="AW1467" s="13" t="s">
        <v>34</v>
      </c>
      <c r="AX1467" s="13" t="s">
        <v>73</v>
      </c>
      <c r="AY1467" s="211" t="s">
        <v>191</v>
      </c>
    </row>
    <row r="1468" spans="1:65" s="13" customFormat="1" ht="11.25">
      <c r="B1468" s="201"/>
      <c r="C1468" s="202"/>
      <c r="D1468" s="194" t="s">
        <v>208</v>
      </c>
      <c r="E1468" s="203" t="s">
        <v>19</v>
      </c>
      <c r="F1468" s="204" t="s">
        <v>1992</v>
      </c>
      <c r="G1468" s="202"/>
      <c r="H1468" s="205">
        <v>16.532</v>
      </c>
      <c r="I1468" s="206"/>
      <c r="J1468" s="202"/>
      <c r="K1468" s="202"/>
      <c r="L1468" s="207"/>
      <c r="M1468" s="208"/>
      <c r="N1468" s="209"/>
      <c r="O1468" s="209"/>
      <c r="P1468" s="209"/>
      <c r="Q1468" s="209"/>
      <c r="R1468" s="209"/>
      <c r="S1468" s="209"/>
      <c r="T1468" s="210"/>
      <c r="AT1468" s="211" t="s">
        <v>208</v>
      </c>
      <c r="AU1468" s="211" t="s">
        <v>82</v>
      </c>
      <c r="AV1468" s="13" t="s">
        <v>82</v>
      </c>
      <c r="AW1468" s="13" t="s">
        <v>34</v>
      </c>
      <c r="AX1468" s="13" t="s">
        <v>73</v>
      </c>
      <c r="AY1468" s="211" t="s">
        <v>191</v>
      </c>
    </row>
    <row r="1469" spans="1:65" s="14" customFormat="1" ht="11.25">
      <c r="B1469" s="212"/>
      <c r="C1469" s="213"/>
      <c r="D1469" s="194" t="s">
        <v>208</v>
      </c>
      <c r="E1469" s="214" t="s">
        <v>19</v>
      </c>
      <c r="F1469" s="215" t="s">
        <v>238</v>
      </c>
      <c r="G1469" s="213"/>
      <c r="H1469" s="216">
        <v>53.971999999999994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208</v>
      </c>
      <c r="AU1469" s="222" t="s">
        <v>82</v>
      </c>
      <c r="AV1469" s="14" t="s">
        <v>197</v>
      </c>
      <c r="AW1469" s="14" t="s">
        <v>34</v>
      </c>
      <c r="AX1469" s="14" t="s">
        <v>80</v>
      </c>
      <c r="AY1469" s="222" t="s">
        <v>191</v>
      </c>
    </row>
    <row r="1470" spans="1:65" s="2" customFormat="1" ht="16.5" customHeight="1">
      <c r="A1470" s="37"/>
      <c r="B1470" s="38"/>
      <c r="C1470" s="181" t="s">
        <v>1993</v>
      </c>
      <c r="D1470" s="181" t="s">
        <v>193</v>
      </c>
      <c r="E1470" s="182" t="s">
        <v>1994</v>
      </c>
      <c r="F1470" s="183" t="s">
        <v>1995</v>
      </c>
      <c r="G1470" s="184" t="s">
        <v>282</v>
      </c>
      <c r="H1470" s="185">
        <v>35.67</v>
      </c>
      <c r="I1470" s="186"/>
      <c r="J1470" s="187">
        <f>ROUND(I1470*H1470,2)</f>
        <v>0</v>
      </c>
      <c r="K1470" s="183" t="s">
        <v>203</v>
      </c>
      <c r="L1470" s="42"/>
      <c r="M1470" s="188" t="s">
        <v>19</v>
      </c>
      <c r="N1470" s="189" t="s">
        <v>44</v>
      </c>
      <c r="O1470" s="67"/>
      <c r="P1470" s="190">
        <f>O1470*H1470</f>
        <v>0</v>
      </c>
      <c r="Q1470" s="190">
        <v>1.355E-2</v>
      </c>
      <c r="R1470" s="190">
        <f>Q1470*H1470</f>
        <v>0.48332849999999999</v>
      </c>
      <c r="S1470" s="190">
        <v>0</v>
      </c>
      <c r="T1470" s="191">
        <f>S1470*H1470</f>
        <v>0</v>
      </c>
      <c r="U1470" s="37"/>
      <c r="V1470" s="37"/>
      <c r="W1470" s="37"/>
      <c r="X1470" s="37"/>
      <c r="Y1470" s="37"/>
      <c r="Z1470" s="37"/>
      <c r="AA1470" s="37"/>
      <c r="AB1470" s="37"/>
      <c r="AC1470" s="37"/>
      <c r="AD1470" s="37"/>
      <c r="AE1470" s="37"/>
      <c r="AR1470" s="192" t="s">
        <v>292</v>
      </c>
      <c r="AT1470" s="192" t="s">
        <v>193</v>
      </c>
      <c r="AU1470" s="192" t="s">
        <v>82</v>
      </c>
      <c r="AY1470" s="20" t="s">
        <v>191</v>
      </c>
      <c r="BE1470" s="193">
        <f>IF(N1470="základní",J1470,0)</f>
        <v>0</v>
      </c>
      <c r="BF1470" s="193">
        <f>IF(N1470="snížená",J1470,0)</f>
        <v>0</v>
      </c>
      <c r="BG1470" s="193">
        <f>IF(N1470="zákl. přenesená",J1470,0)</f>
        <v>0</v>
      </c>
      <c r="BH1470" s="193">
        <f>IF(N1470="sníž. přenesená",J1470,0)</f>
        <v>0</v>
      </c>
      <c r="BI1470" s="193">
        <f>IF(N1470="nulová",J1470,0)</f>
        <v>0</v>
      </c>
      <c r="BJ1470" s="20" t="s">
        <v>80</v>
      </c>
      <c r="BK1470" s="193">
        <f>ROUND(I1470*H1470,2)</f>
        <v>0</v>
      </c>
      <c r="BL1470" s="20" t="s">
        <v>292</v>
      </c>
      <c r="BM1470" s="192" t="s">
        <v>1996</v>
      </c>
    </row>
    <row r="1471" spans="1:65" s="2" customFormat="1" ht="19.5">
      <c r="A1471" s="37"/>
      <c r="B1471" s="38"/>
      <c r="C1471" s="39"/>
      <c r="D1471" s="194" t="s">
        <v>199</v>
      </c>
      <c r="E1471" s="39"/>
      <c r="F1471" s="195" t="s">
        <v>1997</v>
      </c>
      <c r="G1471" s="39"/>
      <c r="H1471" s="39"/>
      <c r="I1471" s="196"/>
      <c r="J1471" s="39"/>
      <c r="K1471" s="39"/>
      <c r="L1471" s="42"/>
      <c r="M1471" s="197"/>
      <c r="N1471" s="198"/>
      <c r="O1471" s="67"/>
      <c r="P1471" s="67"/>
      <c r="Q1471" s="67"/>
      <c r="R1471" s="67"/>
      <c r="S1471" s="67"/>
      <c r="T1471" s="68"/>
      <c r="U1471" s="37"/>
      <c r="V1471" s="37"/>
      <c r="W1471" s="37"/>
      <c r="X1471" s="37"/>
      <c r="Y1471" s="37"/>
      <c r="Z1471" s="37"/>
      <c r="AA1471" s="37"/>
      <c r="AB1471" s="37"/>
      <c r="AC1471" s="37"/>
      <c r="AD1471" s="37"/>
      <c r="AE1471" s="37"/>
      <c r="AT1471" s="20" t="s">
        <v>199</v>
      </c>
      <c r="AU1471" s="20" t="s">
        <v>82</v>
      </c>
    </row>
    <row r="1472" spans="1:65" s="2" customFormat="1" ht="11.25">
      <c r="A1472" s="37"/>
      <c r="B1472" s="38"/>
      <c r="C1472" s="39"/>
      <c r="D1472" s="199" t="s">
        <v>206</v>
      </c>
      <c r="E1472" s="39"/>
      <c r="F1472" s="200" t="s">
        <v>1998</v>
      </c>
      <c r="G1472" s="39"/>
      <c r="H1472" s="39"/>
      <c r="I1472" s="196"/>
      <c r="J1472" s="39"/>
      <c r="K1472" s="39"/>
      <c r="L1472" s="42"/>
      <c r="M1472" s="197"/>
      <c r="N1472" s="198"/>
      <c r="O1472" s="67"/>
      <c r="P1472" s="67"/>
      <c r="Q1472" s="67"/>
      <c r="R1472" s="67"/>
      <c r="S1472" s="67"/>
      <c r="T1472" s="68"/>
      <c r="U1472" s="37"/>
      <c r="V1472" s="37"/>
      <c r="W1472" s="37"/>
      <c r="X1472" s="37"/>
      <c r="Y1472" s="37"/>
      <c r="Z1472" s="37"/>
      <c r="AA1472" s="37"/>
      <c r="AB1472" s="37"/>
      <c r="AC1472" s="37"/>
      <c r="AD1472" s="37"/>
      <c r="AE1472" s="37"/>
      <c r="AT1472" s="20" t="s">
        <v>206</v>
      </c>
      <c r="AU1472" s="20" t="s">
        <v>82</v>
      </c>
    </row>
    <row r="1473" spans="1:65" s="15" customFormat="1" ht="11.25">
      <c r="B1473" s="233"/>
      <c r="C1473" s="234"/>
      <c r="D1473" s="194" t="s">
        <v>208</v>
      </c>
      <c r="E1473" s="235" t="s">
        <v>19</v>
      </c>
      <c r="F1473" s="236" t="s">
        <v>570</v>
      </c>
      <c r="G1473" s="234"/>
      <c r="H1473" s="235" t="s">
        <v>19</v>
      </c>
      <c r="I1473" s="237"/>
      <c r="J1473" s="234"/>
      <c r="K1473" s="234"/>
      <c r="L1473" s="238"/>
      <c r="M1473" s="239"/>
      <c r="N1473" s="240"/>
      <c r="O1473" s="240"/>
      <c r="P1473" s="240"/>
      <c r="Q1473" s="240"/>
      <c r="R1473" s="240"/>
      <c r="S1473" s="240"/>
      <c r="T1473" s="241"/>
      <c r="AT1473" s="242" t="s">
        <v>208</v>
      </c>
      <c r="AU1473" s="242" t="s">
        <v>82</v>
      </c>
      <c r="AV1473" s="15" t="s">
        <v>80</v>
      </c>
      <c r="AW1473" s="15" t="s">
        <v>34</v>
      </c>
      <c r="AX1473" s="15" t="s">
        <v>73</v>
      </c>
      <c r="AY1473" s="242" t="s">
        <v>191</v>
      </c>
    </row>
    <row r="1474" spans="1:65" s="13" customFormat="1" ht="11.25">
      <c r="B1474" s="201"/>
      <c r="C1474" s="202"/>
      <c r="D1474" s="194" t="s">
        <v>208</v>
      </c>
      <c r="E1474" s="203" t="s">
        <v>19</v>
      </c>
      <c r="F1474" s="204" t="s">
        <v>1999</v>
      </c>
      <c r="G1474" s="202"/>
      <c r="H1474" s="205">
        <v>6.38</v>
      </c>
      <c r="I1474" s="206"/>
      <c r="J1474" s="202"/>
      <c r="K1474" s="202"/>
      <c r="L1474" s="207"/>
      <c r="M1474" s="208"/>
      <c r="N1474" s="209"/>
      <c r="O1474" s="209"/>
      <c r="P1474" s="209"/>
      <c r="Q1474" s="209"/>
      <c r="R1474" s="209"/>
      <c r="S1474" s="209"/>
      <c r="T1474" s="210"/>
      <c r="AT1474" s="211" t="s">
        <v>208</v>
      </c>
      <c r="AU1474" s="211" t="s">
        <v>82</v>
      </c>
      <c r="AV1474" s="13" t="s">
        <v>82</v>
      </c>
      <c r="AW1474" s="13" t="s">
        <v>34</v>
      </c>
      <c r="AX1474" s="13" t="s">
        <v>73</v>
      </c>
      <c r="AY1474" s="211" t="s">
        <v>191</v>
      </c>
    </row>
    <row r="1475" spans="1:65" s="13" customFormat="1" ht="11.25">
      <c r="B1475" s="201"/>
      <c r="C1475" s="202"/>
      <c r="D1475" s="194" t="s">
        <v>208</v>
      </c>
      <c r="E1475" s="203" t="s">
        <v>19</v>
      </c>
      <c r="F1475" s="204" t="s">
        <v>2000</v>
      </c>
      <c r="G1475" s="202"/>
      <c r="H1475" s="205">
        <v>15.805</v>
      </c>
      <c r="I1475" s="206"/>
      <c r="J1475" s="202"/>
      <c r="K1475" s="202"/>
      <c r="L1475" s="207"/>
      <c r="M1475" s="208"/>
      <c r="N1475" s="209"/>
      <c r="O1475" s="209"/>
      <c r="P1475" s="209"/>
      <c r="Q1475" s="209"/>
      <c r="R1475" s="209"/>
      <c r="S1475" s="209"/>
      <c r="T1475" s="210"/>
      <c r="AT1475" s="211" t="s">
        <v>208</v>
      </c>
      <c r="AU1475" s="211" t="s">
        <v>82</v>
      </c>
      <c r="AV1475" s="13" t="s">
        <v>82</v>
      </c>
      <c r="AW1475" s="13" t="s">
        <v>34</v>
      </c>
      <c r="AX1475" s="13" t="s">
        <v>73</v>
      </c>
      <c r="AY1475" s="211" t="s">
        <v>191</v>
      </c>
    </row>
    <row r="1476" spans="1:65" s="13" customFormat="1" ht="11.25">
      <c r="B1476" s="201"/>
      <c r="C1476" s="202"/>
      <c r="D1476" s="194" t="s">
        <v>208</v>
      </c>
      <c r="E1476" s="203" t="s">
        <v>19</v>
      </c>
      <c r="F1476" s="204" t="s">
        <v>2001</v>
      </c>
      <c r="G1476" s="202"/>
      <c r="H1476" s="205">
        <v>10.585000000000001</v>
      </c>
      <c r="I1476" s="206"/>
      <c r="J1476" s="202"/>
      <c r="K1476" s="202"/>
      <c r="L1476" s="207"/>
      <c r="M1476" s="208"/>
      <c r="N1476" s="209"/>
      <c r="O1476" s="209"/>
      <c r="P1476" s="209"/>
      <c r="Q1476" s="209"/>
      <c r="R1476" s="209"/>
      <c r="S1476" s="209"/>
      <c r="T1476" s="210"/>
      <c r="AT1476" s="211" t="s">
        <v>208</v>
      </c>
      <c r="AU1476" s="211" t="s">
        <v>82</v>
      </c>
      <c r="AV1476" s="13" t="s">
        <v>82</v>
      </c>
      <c r="AW1476" s="13" t="s">
        <v>34</v>
      </c>
      <c r="AX1476" s="13" t="s">
        <v>73</v>
      </c>
      <c r="AY1476" s="211" t="s">
        <v>191</v>
      </c>
    </row>
    <row r="1477" spans="1:65" s="13" customFormat="1" ht="11.25">
      <c r="B1477" s="201"/>
      <c r="C1477" s="202"/>
      <c r="D1477" s="194" t="s">
        <v>208</v>
      </c>
      <c r="E1477" s="203" t="s">
        <v>19</v>
      </c>
      <c r="F1477" s="204" t="s">
        <v>2002</v>
      </c>
      <c r="G1477" s="202"/>
      <c r="H1477" s="205">
        <v>2.9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208</v>
      </c>
      <c r="AU1477" s="211" t="s">
        <v>82</v>
      </c>
      <c r="AV1477" s="13" t="s">
        <v>82</v>
      </c>
      <c r="AW1477" s="13" t="s">
        <v>34</v>
      </c>
      <c r="AX1477" s="13" t="s">
        <v>73</v>
      </c>
      <c r="AY1477" s="211" t="s">
        <v>191</v>
      </c>
    </row>
    <row r="1478" spans="1:65" s="14" customFormat="1" ht="11.25">
      <c r="B1478" s="212"/>
      <c r="C1478" s="213"/>
      <c r="D1478" s="194" t="s">
        <v>208</v>
      </c>
      <c r="E1478" s="214" t="s">
        <v>19</v>
      </c>
      <c r="F1478" s="215" t="s">
        <v>238</v>
      </c>
      <c r="G1478" s="213"/>
      <c r="H1478" s="216">
        <v>35.669999999999995</v>
      </c>
      <c r="I1478" s="217"/>
      <c r="J1478" s="213"/>
      <c r="K1478" s="213"/>
      <c r="L1478" s="218"/>
      <c r="M1478" s="219"/>
      <c r="N1478" s="220"/>
      <c r="O1478" s="220"/>
      <c r="P1478" s="220"/>
      <c r="Q1478" s="220"/>
      <c r="R1478" s="220"/>
      <c r="S1478" s="220"/>
      <c r="T1478" s="221"/>
      <c r="AT1478" s="222" t="s">
        <v>208</v>
      </c>
      <c r="AU1478" s="222" t="s">
        <v>82</v>
      </c>
      <c r="AV1478" s="14" t="s">
        <v>197</v>
      </c>
      <c r="AW1478" s="14" t="s">
        <v>34</v>
      </c>
      <c r="AX1478" s="14" t="s">
        <v>80</v>
      </c>
      <c r="AY1478" s="222" t="s">
        <v>191</v>
      </c>
    </row>
    <row r="1479" spans="1:65" s="2" customFormat="1" ht="21.75" customHeight="1">
      <c r="A1479" s="37"/>
      <c r="B1479" s="38"/>
      <c r="C1479" s="181" t="s">
        <v>2003</v>
      </c>
      <c r="D1479" s="181" t="s">
        <v>193</v>
      </c>
      <c r="E1479" s="182" t="s">
        <v>2004</v>
      </c>
      <c r="F1479" s="183" t="s">
        <v>2005</v>
      </c>
      <c r="G1479" s="184" t="s">
        <v>282</v>
      </c>
      <c r="H1479" s="185">
        <v>14.46</v>
      </c>
      <c r="I1479" s="186"/>
      <c r="J1479" s="187">
        <f>ROUND(I1479*H1479,2)</f>
        <v>0</v>
      </c>
      <c r="K1479" s="183" t="s">
        <v>203</v>
      </c>
      <c r="L1479" s="42"/>
      <c r="M1479" s="188" t="s">
        <v>19</v>
      </c>
      <c r="N1479" s="189" t="s">
        <v>44</v>
      </c>
      <c r="O1479" s="67"/>
      <c r="P1479" s="190">
        <f>O1479*H1479</f>
        <v>0</v>
      </c>
      <c r="Q1479" s="190">
        <v>1.6240000000000001E-2</v>
      </c>
      <c r="R1479" s="190">
        <f>Q1479*H1479</f>
        <v>0.23483040000000002</v>
      </c>
      <c r="S1479" s="190">
        <v>0</v>
      </c>
      <c r="T1479" s="191">
        <f>S1479*H1479</f>
        <v>0</v>
      </c>
      <c r="U1479" s="37"/>
      <c r="V1479" s="37"/>
      <c r="W1479" s="37"/>
      <c r="X1479" s="37"/>
      <c r="Y1479" s="37"/>
      <c r="Z1479" s="37"/>
      <c r="AA1479" s="37"/>
      <c r="AB1479" s="37"/>
      <c r="AC1479" s="37"/>
      <c r="AD1479" s="37"/>
      <c r="AE1479" s="37"/>
      <c r="AR1479" s="192" t="s">
        <v>292</v>
      </c>
      <c r="AT1479" s="192" t="s">
        <v>193</v>
      </c>
      <c r="AU1479" s="192" t="s">
        <v>82</v>
      </c>
      <c r="AY1479" s="20" t="s">
        <v>191</v>
      </c>
      <c r="BE1479" s="193">
        <f>IF(N1479="základní",J1479,0)</f>
        <v>0</v>
      </c>
      <c r="BF1479" s="193">
        <f>IF(N1479="snížená",J1479,0)</f>
        <v>0</v>
      </c>
      <c r="BG1479" s="193">
        <f>IF(N1479="zákl. přenesená",J1479,0)</f>
        <v>0</v>
      </c>
      <c r="BH1479" s="193">
        <f>IF(N1479="sníž. přenesená",J1479,0)</f>
        <v>0</v>
      </c>
      <c r="BI1479" s="193">
        <f>IF(N1479="nulová",J1479,0)</f>
        <v>0</v>
      </c>
      <c r="BJ1479" s="20" t="s">
        <v>80</v>
      </c>
      <c r="BK1479" s="193">
        <f>ROUND(I1479*H1479,2)</f>
        <v>0</v>
      </c>
      <c r="BL1479" s="20" t="s">
        <v>292</v>
      </c>
      <c r="BM1479" s="192" t="s">
        <v>2006</v>
      </c>
    </row>
    <row r="1480" spans="1:65" s="2" customFormat="1" ht="19.5">
      <c r="A1480" s="37"/>
      <c r="B1480" s="38"/>
      <c r="C1480" s="39"/>
      <c r="D1480" s="194" t="s">
        <v>199</v>
      </c>
      <c r="E1480" s="39"/>
      <c r="F1480" s="195" t="s">
        <v>2007</v>
      </c>
      <c r="G1480" s="39"/>
      <c r="H1480" s="39"/>
      <c r="I1480" s="196"/>
      <c r="J1480" s="39"/>
      <c r="K1480" s="39"/>
      <c r="L1480" s="42"/>
      <c r="M1480" s="197"/>
      <c r="N1480" s="198"/>
      <c r="O1480" s="67"/>
      <c r="P1480" s="67"/>
      <c r="Q1480" s="67"/>
      <c r="R1480" s="67"/>
      <c r="S1480" s="67"/>
      <c r="T1480" s="68"/>
      <c r="U1480" s="37"/>
      <c r="V1480" s="37"/>
      <c r="W1480" s="37"/>
      <c r="X1480" s="37"/>
      <c r="Y1480" s="37"/>
      <c r="Z1480" s="37"/>
      <c r="AA1480" s="37"/>
      <c r="AB1480" s="37"/>
      <c r="AC1480" s="37"/>
      <c r="AD1480" s="37"/>
      <c r="AE1480" s="37"/>
      <c r="AT1480" s="20" t="s">
        <v>199</v>
      </c>
      <c r="AU1480" s="20" t="s">
        <v>82</v>
      </c>
    </row>
    <row r="1481" spans="1:65" s="2" customFormat="1" ht="11.25">
      <c r="A1481" s="37"/>
      <c r="B1481" s="38"/>
      <c r="C1481" s="39"/>
      <c r="D1481" s="199" t="s">
        <v>206</v>
      </c>
      <c r="E1481" s="39"/>
      <c r="F1481" s="200" t="s">
        <v>2008</v>
      </c>
      <c r="G1481" s="39"/>
      <c r="H1481" s="39"/>
      <c r="I1481" s="196"/>
      <c r="J1481" s="39"/>
      <c r="K1481" s="39"/>
      <c r="L1481" s="42"/>
      <c r="M1481" s="197"/>
      <c r="N1481" s="198"/>
      <c r="O1481" s="67"/>
      <c r="P1481" s="67"/>
      <c r="Q1481" s="67"/>
      <c r="R1481" s="67"/>
      <c r="S1481" s="67"/>
      <c r="T1481" s="68"/>
      <c r="U1481" s="37"/>
      <c r="V1481" s="37"/>
      <c r="W1481" s="37"/>
      <c r="X1481" s="37"/>
      <c r="Y1481" s="37"/>
      <c r="Z1481" s="37"/>
      <c r="AA1481" s="37"/>
      <c r="AB1481" s="37"/>
      <c r="AC1481" s="37"/>
      <c r="AD1481" s="37"/>
      <c r="AE1481" s="37"/>
      <c r="AT1481" s="20" t="s">
        <v>206</v>
      </c>
      <c r="AU1481" s="20" t="s">
        <v>82</v>
      </c>
    </row>
    <row r="1482" spans="1:65" s="13" customFormat="1" ht="11.25">
      <c r="B1482" s="201"/>
      <c r="C1482" s="202"/>
      <c r="D1482" s="194" t="s">
        <v>208</v>
      </c>
      <c r="E1482" s="203" t="s">
        <v>19</v>
      </c>
      <c r="F1482" s="204" t="s">
        <v>2009</v>
      </c>
      <c r="G1482" s="202"/>
      <c r="H1482" s="205">
        <v>14.46</v>
      </c>
      <c r="I1482" s="206"/>
      <c r="J1482" s="202"/>
      <c r="K1482" s="202"/>
      <c r="L1482" s="207"/>
      <c r="M1482" s="208"/>
      <c r="N1482" s="209"/>
      <c r="O1482" s="209"/>
      <c r="P1482" s="209"/>
      <c r="Q1482" s="209"/>
      <c r="R1482" s="209"/>
      <c r="S1482" s="209"/>
      <c r="T1482" s="210"/>
      <c r="AT1482" s="211" t="s">
        <v>208</v>
      </c>
      <c r="AU1482" s="211" t="s">
        <v>82</v>
      </c>
      <c r="AV1482" s="13" t="s">
        <v>82</v>
      </c>
      <c r="AW1482" s="13" t="s">
        <v>34</v>
      </c>
      <c r="AX1482" s="13" t="s">
        <v>80</v>
      </c>
      <c r="AY1482" s="211" t="s">
        <v>191</v>
      </c>
    </row>
    <row r="1483" spans="1:65" s="2" customFormat="1" ht="16.5" customHeight="1">
      <c r="A1483" s="37"/>
      <c r="B1483" s="38"/>
      <c r="C1483" s="181" t="s">
        <v>2010</v>
      </c>
      <c r="D1483" s="181" t="s">
        <v>193</v>
      </c>
      <c r="E1483" s="182" t="s">
        <v>2011</v>
      </c>
      <c r="F1483" s="183" t="s">
        <v>2012</v>
      </c>
      <c r="G1483" s="184" t="s">
        <v>282</v>
      </c>
      <c r="H1483" s="185">
        <v>12.478</v>
      </c>
      <c r="I1483" s="186"/>
      <c r="J1483" s="187">
        <f>ROUND(I1483*H1483,2)</f>
        <v>0</v>
      </c>
      <c r="K1483" s="183" t="s">
        <v>203</v>
      </c>
      <c r="L1483" s="42"/>
      <c r="M1483" s="188" t="s">
        <v>19</v>
      </c>
      <c r="N1483" s="189" t="s">
        <v>44</v>
      </c>
      <c r="O1483" s="67"/>
      <c r="P1483" s="190">
        <f>O1483*H1483</f>
        <v>0</v>
      </c>
      <c r="Q1483" s="190">
        <v>1.6910000000000001E-2</v>
      </c>
      <c r="R1483" s="190">
        <f>Q1483*H1483</f>
        <v>0.21100298000000001</v>
      </c>
      <c r="S1483" s="190">
        <v>0</v>
      </c>
      <c r="T1483" s="191">
        <f>S1483*H1483</f>
        <v>0</v>
      </c>
      <c r="U1483" s="37"/>
      <c r="V1483" s="37"/>
      <c r="W1483" s="37"/>
      <c r="X1483" s="37"/>
      <c r="Y1483" s="37"/>
      <c r="Z1483" s="37"/>
      <c r="AA1483" s="37"/>
      <c r="AB1483" s="37"/>
      <c r="AC1483" s="37"/>
      <c r="AD1483" s="37"/>
      <c r="AE1483" s="37"/>
      <c r="AR1483" s="192" t="s">
        <v>292</v>
      </c>
      <c r="AT1483" s="192" t="s">
        <v>193</v>
      </c>
      <c r="AU1483" s="192" t="s">
        <v>82</v>
      </c>
      <c r="AY1483" s="20" t="s">
        <v>191</v>
      </c>
      <c r="BE1483" s="193">
        <f>IF(N1483="základní",J1483,0)</f>
        <v>0</v>
      </c>
      <c r="BF1483" s="193">
        <f>IF(N1483="snížená",J1483,0)</f>
        <v>0</v>
      </c>
      <c r="BG1483" s="193">
        <f>IF(N1483="zákl. přenesená",J1483,0)</f>
        <v>0</v>
      </c>
      <c r="BH1483" s="193">
        <f>IF(N1483="sníž. přenesená",J1483,0)</f>
        <v>0</v>
      </c>
      <c r="BI1483" s="193">
        <f>IF(N1483="nulová",J1483,0)</f>
        <v>0</v>
      </c>
      <c r="BJ1483" s="20" t="s">
        <v>80</v>
      </c>
      <c r="BK1483" s="193">
        <f>ROUND(I1483*H1483,2)</f>
        <v>0</v>
      </c>
      <c r="BL1483" s="20" t="s">
        <v>292</v>
      </c>
      <c r="BM1483" s="192" t="s">
        <v>2013</v>
      </c>
    </row>
    <row r="1484" spans="1:65" s="2" customFormat="1" ht="19.5">
      <c r="A1484" s="37"/>
      <c r="B1484" s="38"/>
      <c r="C1484" s="39"/>
      <c r="D1484" s="194" t="s">
        <v>199</v>
      </c>
      <c r="E1484" s="39"/>
      <c r="F1484" s="195" t="s">
        <v>2014</v>
      </c>
      <c r="G1484" s="39"/>
      <c r="H1484" s="39"/>
      <c r="I1484" s="196"/>
      <c r="J1484" s="39"/>
      <c r="K1484" s="39"/>
      <c r="L1484" s="42"/>
      <c r="M1484" s="197"/>
      <c r="N1484" s="198"/>
      <c r="O1484" s="67"/>
      <c r="P1484" s="67"/>
      <c r="Q1484" s="67"/>
      <c r="R1484" s="67"/>
      <c r="S1484" s="67"/>
      <c r="T1484" s="68"/>
      <c r="U1484" s="37"/>
      <c r="V1484" s="37"/>
      <c r="W1484" s="37"/>
      <c r="X1484" s="37"/>
      <c r="Y1484" s="37"/>
      <c r="Z1484" s="37"/>
      <c r="AA1484" s="37"/>
      <c r="AB1484" s="37"/>
      <c r="AC1484" s="37"/>
      <c r="AD1484" s="37"/>
      <c r="AE1484" s="37"/>
      <c r="AT1484" s="20" t="s">
        <v>199</v>
      </c>
      <c r="AU1484" s="20" t="s">
        <v>82</v>
      </c>
    </row>
    <row r="1485" spans="1:65" s="2" customFormat="1" ht="11.25">
      <c r="A1485" s="37"/>
      <c r="B1485" s="38"/>
      <c r="C1485" s="39"/>
      <c r="D1485" s="199" t="s">
        <v>206</v>
      </c>
      <c r="E1485" s="39"/>
      <c r="F1485" s="200" t="s">
        <v>2015</v>
      </c>
      <c r="G1485" s="39"/>
      <c r="H1485" s="39"/>
      <c r="I1485" s="196"/>
      <c r="J1485" s="39"/>
      <c r="K1485" s="39"/>
      <c r="L1485" s="42"/>
      <c r="M1485" s="197"/>
      <c r="N1485" s="198"/>
      <c r="O1485" s="67"/>
      <c r="P1485" s="67"/>
      <c r="Q1485" s="67"/>
      <c r="R1485" s="67"/>
      <c r="S1485" s="67"/>
      <c r="T1485" s="68"/>
      <c r="U1485" s="37"/>
      <c r="V1485" s="37"/>
      <c r="W1485" s="37"/>
      <c r="X1485" s="37"/>
      <c r="Y1485" s="37"/>
      <c r="Z1485" s="37"/>
      <c r="AA1485" s="37"/>
      <c r="AB1485" s="37"/>
      <c r="AC1485" s="37"/>
      <c r="AD1485" s="37"/>
      <c r="AE1485" s="37"/>
      <c r="AT1485" s="20" t="s">
        <v>206</v>
      </c>
      <c r="AU1485" s="20" t="s">
        <v>82</v>
      </c>
    </row>
    <row r="1486" spans="1:65" s="13" customFormat="1" ht="11.25">
      <c r="B1486" s="201"/>
      <c r="C1486" s="202"/>
      <c r="D1486" s="194" t="s">
        <v>208</v>
      </c>
      <c r="E1486" s="203" t="s">
        <v>19</v>
      </c>
      <c r="F1486" s="204" t="s">
        <v>2016</v>
      </c>
      <c r="G1486" s="202"/>
      <c r="H1486" s="205">
        <v>12.478</v>
      </c>
      <c r="I1486" s="206"/>
      <c r="J1486" s="202"/>
      <c r="K1486" s="202"/>
      <c r="L1486" s="207"/>
      <c r="M1486" s="208"/>
      <c r="N1486" s="209"/>
      <c r="O1486" s="209"/>
      <c r="P1486" s="209"/>
      <c r="Q1486" s="209"/>
      <c r="R1486" s="209"/>
      <c r="S1486" s="209"/>
      <c r="T1486" s="210"/>
      <c r="AT1486" s="211" t="s">
        <v>208</v>
      </c>
      <c r="AU1486" s="211" t="s">
        <v>82</v>
      </c>
      <c r="AV1486" s="13" t="s">
        <v>82</v>
      </c>
      <c r="AW1486" s="13" t="s">
        <v>34</v>
      </c>
      <c r="AX1486" s="13" t="s">
        <v>80</v>
      </c>
      <c r="AY1486" s="211" t="s">
        <v>191</v>
      </c>
    </row>
    <row r="1487" spans="1:65" s="2" customFormat="1" ht="21.75" customHeight="1">
      <c r="A1487" s="37"/>
      <c r="B1487" s="38"/>
      <c r="C1487" s="181" t="s">
        <v>2017</v>
      </c>
      <c r="D1487" s="181" t="s">
        <v>193</v>
      </c>
      <c r="E1487" s="182" t="s">
        <v>2018</v>
      </c>
      <c r="F1487" s="183" t="s">
        <v>2019</v>
      </c>
      <c r="G1487" s="184" t="s">
        <v>282</v>
      </c>
      <c r="H1487" s="185">
        <v>156.72</v>
      </c>
      <c r="I1487" s="186"/>
      <c r="J1487" s="187">
        <f>ROUND(I1487*H1487,2)</f>
        <v>0</v>
      </c>
      <c r="K1487" s="183" t="s">
        <v>203</v>
      </c>
      <c r="L1487" s="42"/>
      <c r="M1487" s="188" t="s">
        <v>19</v>
      </c>
      <c r="N1487" s="189" t="s">
        <v>44</v>
      </c>
      <c r="O1487" s="67"/>
      <c r="P1487" s="190">
        <f>O1487*H1487</f>
        <v>0</v>
      </c>
      <c r="Q1487" s="190">
        <v>1.25E-3</v>
      </c>
      <c r="R1487" s="190">
        <f>Q1487*H1487</f>
        <v>0.19589999999999999</v>
      </c>
      <c r="S1487" s="190">
        <v>0</v>
      </c>
      <c r="T1487" s="191">
        <f>S1487*H1487</f>
        <v>0</v>
      </c>
      <c r="U1487" s="37"/>
      <c r="V1487" s="37"/>
      <c r="W1487" s="37"/>
      <c r="X1487" s="37"/>
      <c r="Y1487" s="37"/>
      <c r="Z1487" s="37"/>
      <c r="AA1487" s="37"/>
      <c r="AB1487" s="37"/>
      <c r="AC1487" s="37"/>
      <c r="AD1487" s="37"/>
      <c r="AE1487" s="37"/>
      <c r="AR1487" s="192" t="s">
        <v>292</v>
      </c>
      <c r="AT1487" s="192" t="s">
        <v>193</v>
      </c>
      <c r="AU1487" s="192" t="s">
        <v>82</v>
      </c>
      <c r="AY1487" s="20" t="s">
        <v>191</v>
      </c>
      <c r="BE1487" s="193">
        <f>IF(N1487="základní",J1487,0)</f>
        <v>0</v>
      </c>
      <c r="BF1487" s="193">
        <f>IF(N1487="snížená",J1487,0)</f>
        <v>0</v>
      </c>
      <c r="BG1487" s="193">
        <f>IF(N1487="zákl. přenesená",J1487,0)</f>
        <v>0</v>
      </c>
      <c r="BH1487" s="193">
        <f>IF(N1487="sníž. přenesená",J1487,0)</f>
        <v>0</v>
      </c>
      <c r="BI1487" s="193">
        <f>IF(N1487="nulová",J1487,0)</f>
        <v>0</v>
      </c>
      <c r="BJ1487" s="20" t="s">
        <v>80</v>
      </c>
      <c r="BK1487" s="193">
        <f>ROUND(I1487*H1487,2)</f>
        <v>0</v>
      </c>
      <c r="BL1487" s="20" t="s">
        <v>292</v>
      </c>
      <c r="BM1487" s="192" t="s">
        <v>2020</v>
      </c>
    </row>
    <row r="1488" spans="1:65" s="2" customFormat="1" ht="19.5">
      <c r="A1488" s="37"/>
      <c r="B1488" s="38"/>
      <c r="C1488" s="39"/>
      <c r="D1488" s="194" t="s">
        <v>199</v>
      </c>
      <c r="E1488" s="39"/>
      <c r="F1488" s="195" t="s">
        <v>2021</v>
      </c>
      <c r="G1488" s="39"/>
      <c r="H1488" s="39"/>
      <c r="I1488" s="196"/>
      <c r="J1488" s="39"/>
      <c r="K1488" s="39"/>
      <c r="L1488" s="42"/>
      <c r="M1488" s="197"/>
      <c r="N1488" s="198"/>
      <c r="O1488" s="67"/>
      <c r="P1488" s="67"/>
      <c r="Q1488" s="67"/>
      <c r="R1488" s="67"/>
      <c r="S1488" s="67"/>
      <c r="T1488" s="68"/>
      <c r="U1488" s="37"/>
      <c r="V1488" s="37"/>
      <c r="W1488" s="37"/>
      <c r="X1488" s="37"/>
      <c r="Y1488" s="37"/>
      <c r="Z1488" s="37"/>
      <c r="AA1488" s="37"/>
      <c r="AB1488" s="37"/>
      <c r="AC1488" s="37"/>
      <c r="AD1488" s="37"/>
      <c r="AE1488" s="37"/>
      <c r="AT1488" s="20" t="s">
        <v>199</v>
      </c>
      <c r="AU1488" s="20" t="s">
        <v>82</v>
      </c>
    </row>
    <row r="1489" spans="1:65" s="2" customFormat="1" ht="11.25">
      <c r="A1489" s="37"/>
      <c r="B1489" s="38"/>
      <c r="C1489" s="39"/>
      <c r="D1489" s="199" t="s">
        <v>206</v>
      </c>
      <c r="E1489" s="39"/>
      <c r="F1489" s="200" t="s">
        <v>2022</v>
      </c>
      <c r="G1489" s="39"/>
      <c r="H1489" s="39"/>
      <c r="I1489" s="196"/>
      <c r="J1489" s="39"/>
      <c r="K1489" s="39"/>
      <c r="L1489" s="42"/>
      <c r="M1489" s="197"/>
      <c r="N1489" s="198"/>
      <c r="O1489" s="67"/>
      <c r="P1489" s="67"/>
      <c r="Q1489" s="67"/>
      <c r="R1489" s="67"/>
      <c r="S1489" s="67"/>
      <c r="T1489" s="68"/>
      <c r="U1489" s="37"/>
      <c r="V1489" s="37"/>
      <c r="W1489" s="37"/>
      <c r="X1489" s="37"/>
      <c r="Y1489" s="37"/>
      <c r="Z1489" s="37"/>
      <c r="AA1489" s="37"/>
      <c r="AB1489" s="37"/>
      <c r="AC1489" s="37"/>
      <c r="AD1489" s="37"/>
      <c r="AE1489" s="37"/>
      <c r="AT1489" s="20" t="s">
        <v>206</v>
      </c>
      <c r="AU1489" s="20" t="s">
        <v>82</v>
      </c>
    </row>
    <row r="1490" spans="1:65" s="13" customFormat="1" ht="11.25">
      <c r="B1490" s="201"/>
      <c r="C1490" s="202"/>
      <c r="D1490" s="194" t="s">
        <v>208</v>
      </c>
      <c r="E1490" s="203" t="s">
        <v>19</v>
      </c>
      <c r="F1490" s="204" t="s">
        <v>2023</v>
      </c>
      <c r="G1490" s="202"/>
      <c r="H1490" s="205">
        <v>156.72</v>
      </c>
      <c r="I1490" s="206"/>
      <c r="J1490" s="202"/>
      <c r="K1490" s="202"/>
      <c r="L1490" s="207"/>
      <c r="M1490" s="208"/>
      <c r="N1490" s="209"/>
      <c r="O1490" s="209"/>
      <c r="P1490" s="209"/>
      <c r="Q1490" s="209"/>
      <c r="R1490" s="209"/>
      <c r="S1490" s="209"/>
      <c r="T1490" s="210"/>
      <c r="AT1490" s="211" t="s">
        <v>208</v>
      </c>
      <c r="AU1490" s="211" t="s">
        <v>82</v>
      </c>
      <c r="AV1490" s="13" t="s">
        <v>82</v>
      </c>
      <c r="AW1490" s="13" t="s">
        <v>34</v>
      </c>
      <c r="AX1490" s="13" t="s">
        <v>80</v>
      </c>
      <c r="AY1490" s="211" t="s">
        <v>191</v>
      </c>
    </row>
    <row r="1491" spans="1:65" s="2" customFormat="1" ht="16.5" customHeight="1">
      <c r="A1491" s="37"/>
      <c r="B1491" s="38"/>
      <c r="C1491" s="223" t="s">
        <v>2024</v>
      </c>
      <c r="D1491" s="223" t="s">
        <v>273</v>
      </c>
      <c r="E1491" s="224" t="s">
        <v>2025</v>
      </c>
      <c r="F1491" s="225" t="s">
        <v>2026</v>
      </c>
      <c r="G1491" s="226" t="s">
        <v>282</v>
      </c>
      <c r="H1491" s="227">
        <v>164.55600000000001</v>
      </c>
      <c r="I1491" s="228"/>
      <c r="J1491" s="229">
        <f>ROUND(I1491*H1491,2)</f>
        <v>0</v>
      </c>
      <c r="K1491" s="225" t="s">
        <v>19</v>
      </c>
      <c r="L1491" s="230"/>
      <c r="M1491" s="231" t="s">
        <v>19</v>
      </c>
      <c r="N1491" s="232" t="s">
        <v>44</v>
      </c>
      <c r="O1491" s="67"/>
      <c r="P1491" s="190">
        <f>O1491*H1491</f>
        <v>0</v>
      </c>
      <c r="Q1491" s="190">
        <v>8.0000000000000002E-3</v>
      </c>
      <c r="R1491" s="190">
        <f>Q1491*H1491</f>
        <v>1.3164480000000001</v>
      </c>
      <c r="S1491" s="190">
        <v>0</v>
      </c>
      <c r="T1491" s="191">
        <f>S1491*H1491</f>
        <v>0</v>
      </c>
      <c r="U1491" s="37"/>
      <c r="V1491" s="37"/>
      <c r="W1491" s="37"/>
      <c r="X1491" s="37"/>
      <c r="Y1491" s="37"/>
      <c r="Z1491" s="37"/>
      <c r="AA1491" s="37"/>
      <c r="AB1491" s="37"/>
      <c r="AC1491" s="37"/>
      <c r="AD1491" s="37"/>
      <c r="AE1491" s="37"/>
      <c r="AR1491" s="192" t="s">
        <v>405</v>
      </c>
      <c r="AT1491" s="192" t="s">
        <v>273</v>
      </c>
      <c r="AU1491" s="192" t="s">
        <v>82</v>
      </c>
      <c r="AY1491" s="20" t="s">
        <v>191</v>
      </c>
      <c r="BE1491" s="193">
        <f>IF(N1491="základní",J1491,0)</f>
        <v>0</v>
      </c>
      <c r="BF1491" s="193">
        <f>IF(N1491="snížená",J1491,0)</f>
        <v>0</v>
      </c>
      <c r="BG1491" s="193">
        <f>IF(N1491="zákl. přenesená",J1491,0)</f>
        <v>0</v>
      </c>
      <c r="BH1491" s="193">
        <f>IF(N1491="sníž. přenesená",J1491,0)</f>
        <v>0</v>
      </c>
      <c r="BI1491" s="193">
        <f>IF(N1491="nulová",J1491,0)</f>
        <v>0</v>
      </c>
      <c r="BJ1491" s="20" t="s">
        <v>80</v>
      </c>
      <c r="BK1491" s="193">
        <f>ROUND(I1491*H1491,2)</f>
        <v>0</v>
      </c>
      <c r="BL1491" s="20" t="s">
        <v>292</v>
      </c>
      <c r="BM1491" s="192" t="s">
        <v>2027</v>
      </c>
    </row>
    <row r="1492" spans="1:65" s="2" customFormat="1" ht="11.25">
      <c r="A1492" s="37"/>
      <c r="B1492" s="38"/>
      <c r="C1492" s="39"/>
      <c r="D1492" s="194" t="s">
        <v>199</v>
      </c>
      <c r="E1492" s="39"/>
      <c r="F1492" s="195" t="s">
        <v>2026</v>
      </c>
      <c r="G1492" s="39"/>
      <c r="H1492" s="39"/>
      <c r="I1492" s="196"/>
      <c r="J1492" s="39"/>
      <c r="K1492" s="39"/>
      <c r="L1492" s="42"/>
      <c r="M1492" s="197"/>
      <c r="N1492" s="198"/>
      <c r="O1492" s="67"/>
      <c r="P1492" s="67"/>
      <c r="Q1492" s="67"/>
      <c r="R1492" s="67"/>
      <c r="S1492" s="67"/>
      <c r="T1492" s="68"/>
      <c r="U1492" s="37"/>
      <c r="V1492" s="37"/>
      <c r="W1492" s="37"/>
      <c r="X1492" s="37"/>
      <c r="Y1492" s="37"/>
      <c r="Z1492" s="37"/>
      <c r="AA1492" s="37"/>
      <c r="AB1492" s="37"/>
      <c r="AC1492" s="37"/>
      <c r="AD1492" s="37"/>
      <c r="AE1492" s="37"/>
      <c r="AT1492" s="20" t="s">
        <v>199</v>
      </c>
      <c r="AU1492" s="20" t="s">
        <v>82</v>
      </c>
    </row>
    <row r="1493" spans="1:65" s="13" customFormat="1" ht="11.25">
      <c r="B1493" s="201"/>
      <c r="C1493" s="202"/>
      <c r="D1493" s="194" t="s">
        <v>208</v>
      </c>
      <c r="E1493" s="203" t="s">
        <v>19</v>
      </c>
      <c r="F1493" s="204" t="s">
        <v>2028</v>
      </c>
      <c r="G1493" s="202"/>
      <c r="H1493" s="205">
        <v>164.55600000000001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208</v>
      </c>
      <c r="AU1493" s="211" t="s">
        <v>82</v>
      </c>
      <c r="AV1493" s="13" t="s">
        <v>82</v>
      </c>
      <c r="AW1493" s="13" t="s">
        <v>34</v>
      </c>
      <c r="AX1493" s="13" t="s">
        <v>80</v>
      </c>
      <c r="AY1493" s="211" t="s">
        <v>191</v>
      </c>
    </row>
    <row r="1494" spans="1:65" s="2" customFormat="1" ht="21.75" customHeight="1">
      <c r="A1494" s="37"/>
      <c r="B1494" s="38"/>
      <c r="C1494" s="181" t="s">
        <v>2029</v>
      </c>
      <c r="D1494" s="181" t="s">
        <v>193</v>
      </c>
      <c r="E1494" s="182" t="s">
        <v>2018</v>
      </c>
      <c r="F1494" s="183" t="s">
        <v>2019</v>
      </c>
      <c r="G1494" s="184" t="s">
        <v>282</v>
      </c>
      <c r="H1494" s="185">
        <v>248.25399999999999</v>
      </c>
      <c r="I1494" s="186"/>
      <c r="J1494" s="187">
        <f>ROUND(I1494*H1494,2)</f>
        <v>0</v>
      </c>
      <c r="K1494" s="183" t="s">
        <v>203</v>
      </c>
      <c r="L1494" s="42"/>
      <c r="M1494" s="188" t="s">
        <v>19</v>
      </c>
      <c r="N1494" s="189" t="s">
        <v>44</v>
      </c>
      <c r="O1494" s="67"/>
      <c r="P1494" s="190">
        <f>O1494*H1494</f>
        <v>0</v>
      </c>
      <c r="Q1494" s="190">
        <v>1.25E-3</v>
      </c>
      <c r="R1494" s="190">
        <f>Q1494*H1494</f>
        <v>0.31031749999999997</v>
      </c>
      <c r="S1494" s="190">
        <v>0</v>
      </c>
      <c r="T1494" s="191">
        <f>S1494*H1494</f>
        <v>0</v>
      </c>
      <c r="U1494" s="37"/>
      <c r="V1494" s="37"/>
      <c r="W1494" s="37"/>
      <c r="X1494" s="37"/>
      <c r="Y1494" s="37"/>
      <c r="Z1494" s="37"/>
      <c r="AA1494" s="37"/>
      <c r="AB1494" s="37"/>
      <c r="AC1494" s="37"/>
      <c r="AD1494" s="37"/>
      <c r="AE1494" s="37"/>
      <c r="AR1494" s="192" t="s">
        <v>292</v>
      </c>
      <c r="AT1494" s="192" t="s">
        <v>193</v>
      </c>
      <c r="AU1494" s="192" t="s">
        <v>82</v>
      </c>
      <c r="AY1494" s="20" t="s">
        <v>191</v>
      </c>
      <c r="BE1494" s="193">
        <f>IF(N1494="základní",J1494,0)</f>
        <v>0</v>
      </c>
      <c r="BF1494" s="193">
        <f>IF(N1494="snížená",J1494,0)</f>
        <v>0</v>
      </c>
      <c r="BG1494" s="193">
        <f>IF(N1494="zákl. přenesená",J1494,0)</f>
        <v>0</v>
      </c>
      <c r="BH1494" s="193">
        <f>IF(N1494="sníž. přenesená",J1494,0)</f>
        <v>0</v>
      </c>
      <c r="BI1494" s="193">
        <f>IF(N1494="nulová",J1494,0)</f>
        <v>0</v>
      </c>
      <c r="BJ1494" s="20" t="s">
        <v>80</v>
      </c>
      <c r="BK1494" s="193">
        <f>ROUND(I1494*H1494,2)</f>
        <v>0</v>
      </c>
      <c r="BL1494" s="20" t="s">
        <v>292</v>
      </c>
      <c r="BM1494" s="192" t="s">
        <v>2030</v>
      </c>
    </row>
    <row r="1495" spans="1:65" s="2" customFormat="1" ht="19.5">
      <c r="A1495" s="37"/>
      <c r="B1495" s="38"/>
      <c r="C1495" s="39"/>
      <c r="D1495" s="194" t="s">
        <v>199</v>
      </c>
      <c r="E1495" s="39"/>
      <c r="F1495" s="195" t="s">
        <v>2021</v>
      </c>
      <c r="G1495" s="39"/>
      <c r="H1495" s="39"/>
      <c r="I1495" s="196"/>
      <c r="J1495" s="39"/>
      <c r="K1495" s="39"/>
      <c r="L1495" s="42"/>
      <c r="M1495" s="197"/>
      <c r="N1495" s="198"/>
      <c r="O1495" s="67"/>
      <c r="P1495" s="67"/>
      <c r="Q1495" s="67"/>
      <c r="R1495" s="67"/>
      <c r="S1495" s="67"/>
      <c r="T1495" s="68"/>
      <c r="U1495" s="37"/>
      <c r="V1495" s="37"/>
      <c r="W1495" s="37"/>
      <c r="X1495" s="37"/>
      <c r="Y1495" s="37"/>
      <c r="Z1495" s="37"/>
      <c r="AA1495" s="37"/>
      <c r="AB1495" s="37"/>
      <c r="AC1495" s="37"/>
      <c r="AD1495" s="37"/>
      <c r="AE1495" s="37"/>
      <c r="AT1495" s="20" t="s">
        <v>199</v>
      </c>
      <c r="AU1495" s="20" t="s">
        <v>82</v>
      </c>
    </row>
    <row r="1496" spans="1:65" s="2" customFormat="1" ht="11.25">
      <c r="A1496" s="37"/>
      <c r="B1496" s="38"/>
      <c r="C1496" s="39"/>
      <c r="D1496" s="199" t="s">
        <v>206</v>
      </c>
      <c r="E1496" s="39"/>
      <c r="F1496" s="200" t="s">
        <v>2022</v>
      </c>
      <c r="G1496" s="39"/>
      <c r="H1496" s="39"/>
      <c r="I1496" s="196"/>
      <c r="J1496" s="39"/>
      <c r="K1496" s="39"/>
      <c r="L1496" s="42"/>
      <c r="M1496" s="197"/>
      <c r="N1496" s="198"/>
      <c r="O1496" s="67"/>
      <c r="P1496" s="67"/>
      <c r="Q1496" s="67"/>
      <c r="R1496" s="67"/>
      <c r="S1496" s="67"/>
      <c r="T1496" s="68"/>
      <c r="U1496" s="37"/>
      <c r="V1496" s="37"/>
      <c r="W1496" s="37"/>
      <c r="X1496" s="37"/>
      <c r="Y1496" s="37"/>
      <c r="Z1496" s="37"/>
      <c r="AA1496" s="37"/>
      <c r="AB1496" s="37"/>
      <c r="AC1496" s="37"/>
      <c r="AD1496" s="37"/>
      <c r="AE1496" s="37"/>
      <c r="AT1496" s="20" t="s">
        <v>206</v>
      </c>
      <c r="AU1496" s="20" t="s">
        <v>82</v>
      </c>
    </row>
    <row r="1497" spans="1:65" s="13" customFormat="1" ht="11.25">
      <c r="B1497" s="201"/>
      <c r="C1497" s="202"/>
      <c r="D1497" s="194" t="s">
        <v>208</v>
      </c>
      <c r="E1497" s="203" t="s">
        <v>19</v>
      </c>
      <c r="F1497" s="204" t="s">
        <v>2031</v>
      </c>
      <c r="G1497" s="202"/>
      <c r="H1497" s="205">
        <v>248.25399999999999</v>
      </c>
      <c r="I1497" s="206"/>
      <c r="J1497" s="202"/>
      <c r="K1497" s="202"/>
      <c r="L1497" s="207"/>
      <c r="M1497" s="208"/>
      <c r="N1497" s="209"/>
      <c r="O1497" s="209"/>
      <c r="P1497" s="209"/>
      <c r="Q1497" s="209"/>
      <c r="R1497" s="209"/>
      <c r="S1497" s="209"/>
      <c r="T1497" s="210"/>
      <c r="AT1497" s="211" t="s">
        <v>208</v>
      </c>
      <c r="AU1497" s="211" t="s">
        <v>82</v>
      </c>
      <c r="AV1497" s="13" t="s">
        <v>82</v>
      </c>
      <c r="AW1497" s="13" t="s">
        <v>34</v>
      </c>
      <c r="AX1497" s="13" t="s">
        <v>80</v>
      </c>
      <c r="AY1497" s="211" t="s">
        <v>191</v>
      </c>
    </row>
    <row r="1498" spans="1:65" s="2" customFormat="1" ht="16.5" customHeight="1">
      <c r="A1498" s="37"/>
      <c r="B1498" s="38"/>
      <c r="C1498" s="223" t="s">
        <v>2032</v>
      </c>
      <c r="D1498" s="223" t="s">
        <v>273</v>
      </c>
      <c r="E1498" s="224" t="s">
        <v>2033</v>
      </c>
      <c r="F1498" s="225" t="s">
        <v>2034</v>
      </c>
      <c r="G1498" s="226" t="s">
        <v>282</v>
      </c>
      <c r="H1498" s="227">
        <v>260.66699999999997</v>
      </c>
      <c r="I1498" s="228"/>
      <c r="J1498" s="229">
        <f>ROUND(I1498*H1498,2)</f>
        <v>0</v>
      </c>
      <c r="K1498" s="225" t="s">
        <v>19</v>
      </c>
      <c r="L1498" s="230"/>
      <c r="M1498" s="231" t="s">
        <v>19</v>
      </c>
      <c r="N1498" s="232" t="s">
        <v>44</v>
      </c>
      <c r="O1498" s="67"/>
      <c r="P1498" s="190">
        <f>O1498*H1498</f>
        <v>0</v>
      </c>
      <c r="Q1498" s="190">
        <v>8.0000000000000002E-3</v>
      </c>
      <c r="R1498" s="190">
        <f>Q1498*H1498</f>
        <v>2.0853359999999999</v>
      </c>
      <c r="S1498" s="190">
        <v>0</v>
      </c>
      <c r="T1498" s="191">
        <f>S1498*H1498</f>
        <v>0</v>
      </c>
      <c r="U1498" s="37"/>
      <c r="V1498" s="37"/>
      <c r="W1498" s="37"/>
      <c r="X1498" s="37"/>
      <c r="Y1498" s="37"/>
      <c r="Z1498" s="37"/>
      <c r="AA1498" s="37"/>
      <c r="AB1498" s="37"/>
      <c r="AC1498" s="37"/>
      <c r="AD1498" s="37"/>
      <c r="AE1498" s="37"/>
      <c r="AR1498" s="192" t="s">
        <v>405</v>
      </c>
      <c r="AT1498" s="192" t="s">
        <v>273</v>
      </c>
      <c r="AU1498" s="192" t="s">
        <v>82</v>
      </c>
      <c r="AY1498" s="20" t="s">
        <v>191</v>
      </c>
      <c r="BE1498" s="193">
        <f>IF(N1498="základní",J1498,0)</f>
        <v>0</v>
      </c>
      <c r="BF1498" s="193">
        <f>IF(N1498="snížená",J1498,0)</f>
        <v>0</v>
      </c>
      <c r="BG1498" s="193">
        <f>IF(N1498="zákl. přenesená",J1498,0)</f>
        <v>0</v>
      </c>
      <c r="BH1498" s="193">
        <f>IF(N1498="sníž. přenesená",J1498,0)</f>
        <v>0</v>
      </c>
      <c r="BI1498" s="193">
        <f>IF(N1498="nulová",J1498,0)</f>
        <v>0</v>
      </c>
      <c r="BJ1498" s="20" t="s">
        <v>80</v>
      </c>
      <c r="BK1498" s="193">
        <f>ROUND(I1498*H1498,2)</f>
        <v>0</v>
      </c>
      <c r="BL1498" s="20" t="s">
        <v>292</v>
      </c>
      <c r="BM1498" s="192" t="s">
        <v>2035</v>
      </c>
    </row>
    <row r="1499" spans="1:65" s="2" customFormat="1" ht="11.25">
      <c r="A1499" s="37"/>
      <c r="B1499" s="38"/>
      <c r="C1499" s="39"/>
      <c r="D1499" s="194" t="s">
        <v>199</v>
      </c>
      <c r="E1499" s="39"/>
      <c r="F1499" s="195" t="s">
        <v>2034</v>
      </c>
      <c r="G1499" s="39"/>
      <c r="H1499" s="39"/>
      <c r="I1499" s="196"/>
      <c r="J1499" s="39"/>
      <c r="K1499" s="39"/>
      <c r="L1499" s="42"/>
      <c r="M1499" s="197"/>
      <c r="N1499" s="198"/>
      <c r="O1499" s="67"/>
      <c r="P1499" s="67"/>
      <c r="Q1499" s="67"/>
      <c r="R1499" s="67"/>
      <c r="S1499" s="67"/>
      <c r="T1499" s="68"/>
      <c r="U1499" s="37"/>
      <c r="V1499" s="37"/>
      <c r="W1499" s="37"/>
      <c r="X1499" s="37"/>
      <c r="Y1499" s="37"/>
      <c r="Z1499" s="37"/>
      <c r="AA1499" s="37"/>
      <c r="AB1499" s="37"/>
      <c r="AC1499" s="37"/>
      <c r="AD1499" s="37"/>
      <c r="AE1499" s="37"/>
      <c r="AT1499" s="20" t="s">
        <v>199</v>
      </c>
      <c r="AU1499" s="20" t="s">
        <v>82</v>
      </c>
    </row>
    <row r="1500" spans="1:65" s="13" customFormat="1" ht="11.25">
      <c r="B1500" s="201"/>
      <c r="C1500" s="202"/>
      <c r="D1500" s="194" t="s">
        <v>208</v>
      </c>
      <c r="E1500" s="203" t="s">
        <v>19</v>
      </c>
      <c r="F1500" s="204" t="s">
        <v>2036</v>
      </c>
      <c r="G1500" s="202"/>
      <c r="H1500" s="205">
        <v>260.66699999999997</v>
      </c>
      <c r="I1500" s="206"/>
      <c r="J1500" s="202"/>
      <c r="K1500" s="202"/>
      <c r="L1500" s="207"/>
      <c r="M1500" s="208"/>
      <c r="N1500" s="209"/>
      <c r="O1500" s="209"/>
      <c r="P1500" s="209"/>
      <c r="Q1500" s="209"/>
      <c r="R1500" s="209"/>
      <c r="S1500" s="209"/>
      <c r="T1500" s="210"/>
      <c r="AT1500" s="211" t="s">
        <v>208</v>
      </c>
      <c r="AU1500" s="211" t="s">
        <v>82</v>
      </c>
      <c r="AV1500" s="13" t="s">
        <v>82</v>
      </c>
      <c r="AW1500" s="13" t="s">
        <v>34</v>
      </c>
      <c r="AX1500" s="13" t="s">
        <v>80</v>
      </c>
      <c r="AY1500" s="211" t="s">
        <v>191</v>
      </c>
    </row>
    <row r="1501" spans="1:65" s="2" customFormat="1" ht="21.75" customHeight="1">
      <c r="A1501" s="37"/>
      <c r="B1501" s="38"/>
      <c r="C1501" s="181" t="s">
        <v>2037</v>
      </c>
      <c r="D1501" s="181" t="s">
        <v>193</v>
      </c>
      <c r="E1501" s="182" t="s">
        <v>2038</v>
      </c>
      <c r="F1501" s="183" t="s">
        <v>2039</v>
      </c>
      <c r="G1501" s="184" t="s">
        <v>282</v>
      </c>
      <c r="H1501" s="185">
        <v>465.74599999999998</v>
      </c>
      <c r="I1501" s="186"/>
      <c r="J1501" s="187">
        <f>ROUND(I1501*H1501,2)</f>
        <v>0</v>
      </c>
      <c r="K1501" s="183" t="s">
        <v>19</v>
      </c>
      <c r="L1501" s="42"/>
      <c r="M1501" s="188" t="s">
        <v>19</v>
      </c>
      <c r="N1501" s="189" t="s">
        <v>44</v>
      </c>
      <c r="O1501" s="67"/>
      <c r="P1501" s="190">
        <f>O1501*H1501</f>
        <v>0</v>
      </c>
      <c r="Q1501" s="190">
        <v>1.25E-3</v>
      </c>
      <c r="R1501" s="190">
        <f>Q1501*H1501</f>
        <v>0.58218249999999994</v>
      </c>
      <c r="S1501" s="190">
        <v>0</v>
      </c>
      <c r="T1501" s="191">
        <f>S1501*H1501</f>
        <v>0</v>
      </c>
      <c r="U1501" s="37"/>
      <c r="V1501" s="37"/>
      <c r="W1501" s="37"/>
      <c r="X1501" s="37"/>
      <c r="Y1501" s="37"/>
      <c r="Z1501" s="37"/>
      <c r="AA1501" s="37"/>
      <c r="AB1501" s="37"/>
      <c r="AC1501" s="37"/>
      <c r="AD1501" s="37"/>
      <c r="AE1501" s="37"/>
      <c r="AR1501" s="192" t="s">
        <v>292</v>
      </c>
      <c r="AT1501" s="192" t="s">
        <v>193</v>
      </c>
      <c r="AU1501" s="192" t="s">
        <v>82</v>
      </c>
      <c r="AY1501" s="20" t="s">
        <v>191</v>
      </c>
      <c r="BE1501" s="193">
        <f>IF(N1501="základní",J1501,0)</f>
        <v>0</v>
      </c>
      <c r="BF1501" s="193">
        <f>IF(N1501="snížená",J1501,0)</f>
        <v>0</v>
      </c>
      <c r="BG1501" s="193">
        <f>IF(N1501="zákl. přenesená",J1501,0)</f>
        <v>0</v>
      </c>
      <c r="BH1501" s="193">
        <f>IF(N1501="sníž. přenesená",J1501,0)</f>
        <v>0</v>
      </c>
      <c r="BI1501" s="193">
        <f>IF(N1501="nulová",J1501,0)</f>
        <v>0</v>
      </c>
      <c r="BJ1501" s="20" t="s">
        <v>80</v>
      </c>
      <c r="BK1501" s="193">
        <f>ROUND(I1501*H1501,2)</f>
        <v>0</v>
      </c>
      <c r="BL1501" s="20" t="s">
        <v>292</v>
      </c>
      <c r="BM1501" s="192" t="s">
        <v>2040</v>
      </c>
    </row>
    <row r="1502" spans="1:65" s="2" customFormat="1" ht="19.5">
      <c r="A1502" s="37"/>
      <c r="B1502" s="38"/>
      <c r="C1502" s="39"/>
      <c r="D1502" s="194" t="s">
        <v>199</v>
      </c>
      <c r="E1502" s="39"/>
      <c r="F1502" s="195" t="s">
        <v>2021</v>
      </c>
      <c r="G1502" s="39"/>
      <c r="H1502" s="39"/>
      <c r="I1502" s="196"/>
      <c r="J1502" s="39"/>
      <c r="K1502" s="39"/>
      <c r="L1502" s="42"/>
      <c r="M1502" s="197"/>
      <c r="N1502" s="198"/>
      <c r="O1502" s="67"/>
      <c r="P1502" s="67"/>
      <c r="Q1502" s="67"/>
      <c r="R1502" s="67"/>
      <c r="S1502" s="67"/>
      <c r="T1502" s="68"/>
      <c r="U1502" s="37"/>
      <c r="V1502" s="37"/>
      <c r="W1502" s="37"/>
      <c r="X1502" s="37"/>
      <c r="Y1502" s="37"/>
      <c r="Z1502" s="37"/>
      <c r="AA1502" s="37"/>
      <c r="AB1502" s="37"/>
      <c r="AC1502" s="37"/>
      <c r="AD1502" s="37"/>
      <c r="AE1502" s="37"/>
      <c r="AT1502" s="20" t="s">
        <v>199</v>
      </c>
      <c r="AU1502" s="20" t="s">
        <v>82</v>
      </c>
    </row>
    <row r="1503" spans="1:65" s="13" customFormat="1" ht="11.25">
      <c r="B1503" s="201"/>
      <c r="C1503" s="202"/>
      <c r="D1503" s="194" t="s">
        <v>208</v>
      </c>
      <c r="E1503" s="203" t="s">
        <v>19</v>
      </c>
      <c r="F1503" s="204" t="s">
        <v>2041</v>
      </c>
      <c r="G1503" s="202"/>
      <c r="H1503" s="205">
        <v>465.74599999999998</v>
      </c>
      <c r="I1503" s="206"/>
      <c r="J1503" s="202"/>
      <c r="K1503" s="202"/>
      <c r="L1503" s="207"/>
      <c r="M1503" s="208"/>
      <c r="N1503" s="209"/>
      <c r="O1503" s="209"/>
      <c r="P1503" s="209"/>
      <c r="Q1503" s="209"/>
      <c r="R1503" s="209"/>
      <c r="S1503" s="209"/>
      <c r="T1503" s="210"/>
      <c r="AT1503" s="211" t="s">
        <v>208</v>
      </c>
      <c r="AU1503" s="211" t="s">
        <v>82</v>
      </c>
      <c r="AV1503" s="13" t="s">
        <v>82</v>
      </c>
      <c r="AW1503" s="13" t="s">
        <v>34</v>
      </c>
      <c r="AX1503" s="13" t="s">
        <v>80</v>
      </c>
      <c r="AY1503" s="211" t="s">
        <v>191</v>
      </c>
    </row>
    <row r="1504" spans="1:65" s="2" customFormat="1" ht="16.5" customHeight="1">
      <c r="A1504" s="37"/>
      <c r="B1504" s="38"/>
      <c r="C1504" s="223" t="s">
        <v>2042</v>
      </c>
      <c r="D1504" s="223" t="s">
        <v>273</v>
      </c>
      <c r="E1504" s="224" t="s">
        <v>2043</v>
      </c>
      <c r="F1504" s="225" t="s">
        <v>2044</v>
      </c>
      <c r="G1504" s="226" t="s">
        <v>282</v>
      </c>
      <c r="H1504" s="227">
        <v>489.03300000000002</v>
      </c>
      <c r="I1504" s="228"/>
      <c r="J1504" s="229">
        <f>ROUND(I1504*H1504,2)</f>
        <v>0</v>
      </c>
      <c r="K1504" s="225" t="s">
        <v>19</v>
      </c>
      <c r="L1504" s="230"/>
      <c r="M1504" s="231" t="s">
        <v>19</v>
      </c>
      <c r="N1504" s="232" t="s">
        <v>44</v>
      </c>
      <c r="O1504" s="67"/>
      <c r="P1504" s="190">
        <f>O1504*H1504</f>
        <v>0</v>
      </c>
      <c r="Q1504" s="190">
        <v>1.2E-2</v>
      </c>
      <c r="R1504" s="190">
        <f>Q1504*H1504</f>
        <v>5.8683960000000006</v>
      </c>
      <c r="S1504" s="190">
        <v>0</v>
      </c>
      <c r="T1504" s="191">
        <f>S1504*H1504</f>
        <v>0</v>
      </c>
      <c r="U1504" s="37"/>
      <c r="V1504" s="37"/>
      <c r="W1504" s="37"/>
      <c r="X1504" s="37"/>
      <c r="Y1504" s="37"/>
      <c r="Z1504" s="37"/>
      <c r="AA1504" s="37"/>
      <c r="AB1504" s="37"/>
      <c r="AC1504" s="37"/>
      <c r="AD1504" s="37"/>
      <c r="AE1504" s="37"/>
      <c r="AR1504" s="192" t="s">
        <v>405</v>
      </c>
      <c r="AT1504" s="192" t="s">
        <v>273</v>
      </c>
      <c r="AU1504" s="192" t="s">
        <v>82</v>
      </c>
      <c r="AY1504" s="20" t="s">
        <v>191</v>
      </c>
      <c r="BE1504" s="193">
        <f>IF(N1504="základní",J1504,0)</f>
        <v>0</v>
      </c>
      <c r="BF1504" s="193">
        <f>IF(N1504="snížená",J1504,0)</f>
        <v>0</v>
      </c>
      <c r="BG1504" s="193">
        <f>IF(N1504="zákl. přenesená",J1504,0)</f>
        <v>0</v>
      </c>
      <c r="BH1504" s="193">
        <f>IF(N1504="sníž. přenesená",J1504,0)</f>
        <v>0</v>
      </c>
      <c r="BI1504" s="193">
        <f>IF(N1504="nulová",J1504,0)</f>
        <v>0</v>
      </c>
      <c r="BJ1504" s="20" t="s">
        <v>80</v>
      </c>
      <c r="BK1504" s="193">
        <f>ROUND(I1504*H1504,2)</f>
        <v>0</v>
      </c>
      <c r="BL1504" s="20" t="s">
        <v>292</v>
      </c>
      <c r="BM1504" s="192" t="s">
        <v>2045</v>
      </c>
    </row>
    <row r="1505" spans="1:65" s="2" customFormat="1" ht="11.25">
      <c r="A1505" s="37"/>
      <c r="B1505" s="38"/>
      <c r="C1505" s="39"/>
      <c r="D1505" s="194" t="s">
        <v>199</v>
      </c>
      <c r="E1505" s="39"/>
      <c r="F1505" s="195" t="s">
        <v>2044</v>
      </c>
      <c r="G1505" s="39"/>
      <c r="H1505" s="39"/>
      <c r="I1505" s="196"/>
      <c r="J1505" s="39"/>
      <c r="K1505" s="39"/>
      <c r="L1505" s="42"/>
      <c r="M1505" s="197"/>
      <c r="N1505" s="198"/>
      <c r="O1505" s="67"/>
      <c r="P1505" s="67"/>
      <c r="Q1505" s="67"/>
      <c r="R1505" s="67"/>
      <c r="S1505" s="67"/>
      <c r="T1505" s="68"/>
      <c r="U1505" s="37"/>
      <c r="V1505" s="37"/>
      <c r="W1505" s="37"/>
      <c r="X1505" s="37"/>
      <c r="Y1505" s="37"/>
      <c r="Z1505" s="37"/>
      <c r="AA1505" s="37"/>
      <c r="AB1505" s="37"/>
      <c r="AC1505" s="37"/>
      <c r="AD1505" s="37"/>
      <c r="AE1505" s="37"/>
      <c r="AT1505" s="20" t="s">
        <v>199</v>
      </c>
      <c r="AU1505" s="20" t="s">
        <v>82</v>
      </c>
    </row>
    <row r="1506" spans="1:65" s="13" customFormat="1" ht="11.25">
      <c r="B1506" s="201"/>
      <c r="C1506" s="202"/>
      <c r="D1506" s="194" t="s">
        <v>208</v>
      </c>
      <c r="E1506" s="203" t="s">
        <v>19</v>
      </c>
      <c r="F1506" s="204" t="s">
        <v>2046</v>
      </c>
      <c r="G1506" s="202"/>
      <c r="H1506" s="205">
        <v>489.03300000000002</v>
      </c>
      <c r="I1506" s="206"/>
      <c r="J1506" s="202"/>
      <c r="K1506" s="202"/>
      <c r="L1506" s="207"/>
      <c r="M1506" s="208"/>
      <c r="N1506" s="209"/>
      <c r="O1506" s="209"/>
      <c r="P1506" s="209"/>
      <c r="Q1506" s="209"/>
      <c r="R1506" s="209"/>
      <c r="S1506" s="209"/>
      <c r="T1506" s="210"/>
      <c r="AT1506" s="211" t="s">
        <v>208</v>
      </c>
      <c r="AU1506" s="211" t="s">
        <v>82</v>
      </c>
      <c r="AV1506" s="13" t="s">
        <v>82</v>
      </c>
      <c r="AW1506" s="13" t="s">
        <v>34</v>
      </c>
      <c r="AX1506" s="13" t="s">
        <v>80</v>
      </c>
      <c r="AY1506" s="211" t="s">
        <v>191</v>
      </c>
    </row>
    <row r="1507" spans="1:65" s="2" customFormat="1" ht="16.5" customHeight="1">
      <c r="A1507" s="37"/>
      <c r="B1507" s="38"/>
      <c r="C1507" s="181" t="s">
        <v>2047</v>
      </c>
      <c r="D1507" s="181" t="s">
        <v>193</v>
      </c>
      <c r="E1507" s="182" t="s">
        <v>2048</v>
      </c>
      <c r="F1507" s="183" t="s">
        <v>2049</v>
      </c>
      <c r="G1507" s="184" t="s">
        <v>301</v>
      </c>
      <c r="H1507" s="185">
        <v>14.5</v>
      </c>
      <c r="I1507" s="186"/>
      <c r="J1507" s="187">
        <f>ROUND(I1507*H1507,2)</f>
        <v>0</v>
      </c>
      <c r="K1507" s="183" t="s">
        <v>203</v>
      </c>
      <c r="L1507" s="42"/>
      <c r="M1507" s="188" t="s">
        <v>19</v>
      </c>
      <c r="N1507" s="189" t="s">
        <v>44</v>
      </c>
      <c r="O1507" s="67"/>
      <c r="P1507" s="190">
        <f>O1507*H1507</f>
        <v>0</v>
      </c>
      <c r="Q1507" s="190">
        <v>9.0600000000000003E-3</v>
      </c>
      <c r="R1507" s="190">
        <f>Q1507*H1507</f>
        <v>0.13137000000000001</v>
      </c>
      <c r="S1507" s="190">
        <v>0</v>
      </c>
      <c r="T1507" s="191">
        <f>S1507*H1507</f>
        <v>0</v>
      </c>
      <c r="U1507" s="37"/>
      <c r="V1507" s="37"/>
      <c r="W1507" s="37"/>
      <c r="X1507" s="37"/>
      <c r="Y1507" s="37"/>
      <c r="Z1507" s="37"/>
      <c r="AA1507" s="37"/>
      <c r="AB1507" s="37"/>
      <c r="AC1507" s="37"/>
      <c r="AD1507" s="37"/>
      <c r="AE1507" s="37"/>
      <c r="AR1507" s="192" t="s">
        <v>292</v>
      </c>
      <c r="AT1507" s="192" t="s">
        <v>193</v>
      </c>
      <c r="AU1507" s="192" t="s">
        <v>82</v>
      </c>
      <c r="AY1507" s="20" t="s">
        <v>191</v>
      </c>
      <c r="BE1507" s="193">
        <f>IF(N1507="základní",J1507,0)</f>
        <v>0</v>
      </c>
      <c r="BF1507" s="193">
        <f>IF(N1507="snížená",J1507,0)</f>
        <v>0</v>
      </c>
      <c r="BG1507" s="193">
        <f>IF(N1507="zákl. přenesená",J1507,0)</f>
        <v>0</v>
      </c>
      <c r="BH1507" s="193">
        <f>IF(N1507="sníž. přenesená",J1507,0)</f>
        <v>0</v>
      </c>
      <c r="BI1507" s="193">
        <f>IF(N1507="nulová",J1507,0)</f>
        <v>0</v>
      </c>
      <c r="BJ1507" s="20" t="s">
        <v>80</v>
      </c>
      <c r="BK1507" s="193">
        <f>ROUND(I1507*H1507,2)</f>
        <v>0</v>
      </c>
      <c r="BL1507" s="20" t="s">
        <v>292</v>
      </c>
      <c r="BM1507" s="192" t="s">
        <v>2050</v>
      </c>
    </row>
    <row r="1508" spans="1:65" s="2" customFormat="1" ht="19.5">
      <c r="A1508" s="37"/>
      <c r="B1508" s="38"/>
      <c r="C1508" s="39"/>
      <c r="D1508" s="194" t="s">
        <v>199</v>
      </c>
      <c r="E1508" s="39"/>
      <c r="F1508" s="195" t="s">
        <v>2051</v>
      </c>
      <c r="G1508" s="39"/>
      <c r="H1508" s="39"/>
      <c r="I1508" s="196"/>
      <c r="J1508" s="39"/>
      <c r="K1508" s="39"/>
      <c r="L1508" s="42"/>
      <c r="M1508" s="197"/>
      <c r="N1508" s="198"/>
      <c r="O1508" s="67"/>
      <c r="P1508" s="67"/>
      <c r="Q1508" s="67"/>
      <c r="R1508" s="67"/>
      <c r="S1508" s="67"/>
      <c r="T1508" s="68"/>
      <c r="U1508" s="37"/>
      <c r="V1508" s="37"/>
      <c r="W1508" s="37"/>
      <c r="X1508" s="37"/>
      <c r="Y1508" s="37"/>
      <c r="Z1508" s="37"/>
      <c r="AA1508" s="37"/>
      <c r="AB1508" s="37"/>
      <c r="AC1508" s="37"/>
      <c r="AD1508" s="37"/>
      <c r="AE1508" s="37"/>
      <c r="AT1508" s="20" t="s">
        <v>199</v>
      </c>
      <c r="AU1508" s="20" t="s">
        <v>82</v>
      </c>
    </row>
    <row r="1509" spans="1:65" s="2" customFormat="1" ht="11.25">
      <c r="A1509" s="37"/>
      <c r="B1509" s="38"/>
      <c r="C1509" s="39"/>
      <c r="D1509" s="199" t="s">
        <v>206</v>
      </c>
      <c r="E1509" s="39"/>
      <c r="F1509" s="200" t="s">
        <v>2052</v>
      </c>
      <c r="G1509" s="39"/>
      <c r="H1509" s="39"/>
      <c r="I1509" s="196"/>
      <c r="J1509" s="39"/>
      <c r="K1509" s="39"/>
      <c r="L1509" s="42"/>
      <c r="M1509" s="197"/>
      <c r="N1509" s="198"/>
      <c r="O1509" s="67"/>
      <c r="P1509" s="67"/>
      <c r="Q1509" s="67"/>
      <c r="R1509" s="67"/>
      <c r="S1509" s="67"/>
      <c r="T1509" s="68"/>
      <c r="U1509" s="37"/>
      <c r="V1509" s="37"/>
      <c r="W1509" s="37"/>
      <c r="X1509" s="37"/>
      <c r="Y1509" s="37"/>
      <c r="Z1509" s="37"/>
      <c r="AA1509" s="37"/>
      <c r="AB1509" s="37"/>
      <c r="AC1509" s="37"/>
      <c r="AD1509" s="37"/>
      <c r="AE1509" s="37"/>
      <c r="AT1509" s="20" t="s">
        <v>206</v>
      </c>
      <c r="AU1509" s="20" t="s">
        <v>82</v>
      </c>
    </row>
    <row r="1510" spans="1:65" s="15" customFormat="1" ht="11.25">
      <c r="B1510" s="233"/>
      <c r="C1510" s="234"/>
      <c r="D1510" s="194" t="s">
        <v>208</v>
      </c>
      <c r="E1510" s="235" t="s">
        <v>19</v>
      </c>
      <c r="F1510" s="236" t="s">
        <v>570</v>
      </c>
      <c r="G1510" s="234"/>
      <c r="H1510" s="235" t="s">
        <v>19</v>
      </c>
      <c r="I1510" s="237"/>
      <c r="J1510" s="234"/>
      <c r="K1510" s="234"/>
      <c r="L1510" s="238"/>
      <c r="M1510" s="239"/>
      <c r="N1510" s="240"/>
      <c r="O1510" s="240"/>
      <c r="P1510" s="240"/>
      <c r="Q1510" s="240"/>
      <c r="R1510" s="240"/>
      <c r="S1510" s="240"/>
      <c r="T1510" s="241"/>
      <c r="AT1510" s="242" t="s">
        <v>208</v>
      </c>
      <c r="AU1510" s="242" t="s">
        <v>82</v>
      </c>
      <c r="AV1510" s="15" t="s">
        <v>80</v>
      </c>
      <c r="AW1510" s="15" t="s">
        <v>34</v>
      </c>
      <c r="AX1510" s="15" t="s">
        <v>73</v>
      </c>
      <c r="AY1510" s="242" t="s">
        <v>191</v>
      </c>
    </row>
    <row r="1511" spans="1:65" s="13" customFormat="1" ht="11.25">
      <c r="B1511" s="201"/>
      <c r="C1511" s="202"/>
      <c r="D1511" s="194" t="s">
        <v>208</v>
      </c>
      <c r="E1511" s="203" t="s">
        <v>19</v>
      </c>
      <c r="F1511" s="204" t="s">
        <v>2053</v>
      </c>
      <c r="G1511" s="202"/>
      <c r="H1511" s="205">
        <v>2.9</v>
      </c>
      <c r="I1511" s="206"/>
      <c r="J1511" s="202"/>
      <c r="K1511" s="202"/>
      <c r="L1511" s="207"/>
      <c r="M1511" s="208"/>
      <c r="N1511" s="209"/>
      <c r="O1511" s="209"/>
      <c r="P1511" s="209"/>
      <c r="Q1511" s="209"/>
      <c r="R1511" s="209"/>
      <c r="S1511" s="209"/>
      <c r="T1511" s="210"/>
      <c r="AT1511" s="211" t="s">
        <v>208</v>
      </c>
      <c r="AU1511" s="211" t="s">
        <v>82</v>
      </c>
      <c r="AV1511" s="13" t="s">
        <v>82</v>
      </c>
      <c r="AW1511" s="13" t="s">
        <v>34</v>
      </c>
      <c r="AX1511" s="13" t="s">
        <v>73</v>
      </c>
      <c r="AY1511" s="211" t="s">
        <v>191</v>
      </c>
    </row>
    <row r="1512" spans="1:65" s="13" customFormat="1" ht="11.25">
      <c r="B1512" s="201"/>
      <c r="C1512" s="202"/>
      <c r="D1512" s="194" t="s">
        <v>208</v>
      </c>
      <c r="E1512" s="203" t="s">
        <v>19</v>
      </c>
      <c r="F1512" s="204" t="s">
        <v>2054</v>
      </c>
      <c r="G1512" s="202"/>
      <c r="H1512" s="205">
        <v>2.9</v>
      </c>
      <c r="I1512" s="206"/>
      <c r="J1512" s="202"/>
      <c r="K1512" s="202"/>
      <c r="L1512" s="207"/>
      <c r="M1512" s="208"/>
      <c r="N1512" s="209"/>
      <c r="O1512" s="209"/>
      <c r="P1512" s="209"/>
      <c r="Q1512" s="209"/>
      <c r="R1512" s="209"/>
      <c r="S1512" s="209"/>
      <c r="T1512" s="210"/>
      <c r="AT1512" s="211" t="s">
        <v>208</v>
      </c>
      <c r="AU1512" s="211" t="s">
        <v>82</v>
      </c>
      <c r="AV1512" s="13" t="s">
        <v>82</v>
      </c>
      <c r="AW1512" s="13" t="s">
        <v>34</v>
      </c>
      <c r="AX1512" s="13" t="s">
        <v>73</v>
      </c>
      <c r="AY1512" s="211" t="s">
        <v>191</v>
      </c>
    </row>
    <row r="1513" spans="1:65" s="13" customFormat="1" ht="11.25">
      <c r="B1513" s="201"/>
      <c r="C1513" s="202"/>
      <c r="D1513" s="194" t="s">
        <v>208</v>
      </c>
      <c r="E1513" s="203" t="s">
        <v>19</v>
      </c>
      <c r="F1513" s="204" t="s">
        <v>2055</v>
      </c>
      <c r="G1513" s="202"/>
      <c r="H1513" s="205">
        <v>2.9</v>
      </c>
      <c r="I1513" s="206"/>
      <c r="J1513" s="202"/>
      <c r="K1513" s="202"/>
      <c r="L1513" s="207"/>
      <c r="M1513" s="208"/>
      <c r="N1513" s="209"/>
      <c r="O1513" s="209"/>
      <c r="P1513" s="209"/>
      <c r="Q1513" s="209"/>
      <c r="R1513" s="209"/>
      <c r="S1513" s="209"/>
      <c r="T1513" s="210"/>
      <c r="AT1513" s="211" t="s">
        <v>208</v>
      </c>
      <c r="AU1513" s="211" t="s">
        <v>82</v>
      </c>
      <c r="AV1513" s="13" t="s">
        <v>82</v>
      </c>
      <c r="AW1513" s="13" t="s">
        <v>34</v>
      </c>
      <c r="AX1513" s="13" t="s">
        <v>73</v>
      </c>
      <c r="AY1513" s="211" t="s">
        <v>191</v>
      </c>
    </row>
    <row r="1514" spans="1:65" s="13" customFormat="1" ht="11.25">
      <c r="B1514" s="201"/>
      <c r="C1514" s="202"/>
      <c r="D1514" s="194" t="s">
        <v>208</v>
      </c>
      <c r="E1514" s="203" t="s">
        <v>19</v>
      </c>
      <c r="F1514" s="204" t="s">
        <v>2056</v>
      </c>
      <c r="G1514" s="202"/>
      <c r="H1514" s="205">
        <v>2.9</v>
      </c>
      <c r="I1514" s="206"/>
      <c r="J1514" s="202"/>
      <c r="K1514" s="202"/>
      <c r="L1514" s="207"/>
      <c r="M1514" s="208"/>
      <c r="N1514" s="209"/>
      <c r="O1514" s="209"/>
      <c r="P1514" s="209"/>
      <c r="Q1514" s="209"/>
      <c r="R1514" s="209"/>
      <c r="S1514" s="209"/>
      <c r="T1514" s="210"/>
      <c r="AT1514" s="211" t="s">
        <v>208</v>
      </c>
      <c r="AU1514" s="211" t="s">
        <v>82</v>
      </c>
      <c r="AV1514" s="13" t="s">
        <v>82</v>
      </c>
      <c r="AW1514" s="13" t="s">
        <v>34</v>
      </c>
      <c r="AX1514" s="13" t="s">
        <v>73</v>
      </c>
      <c r="AY1514" s="211" t="s">
        <v>191</v>
      </c>
    </row>
    <row r="1515" spans="1:65" s="13" customFormat="1" ht="11.25">
      <c r="B1515" s="201"/>
      <c r="C1515" s="202"/>
      <c r="D1515" s="194" t="s">
        <v>208</v>
      </c>
      <c r="E1515" s="203" t="s">
        <v>19</v>
      </c>
      <c r="F1515" s="204" t="s">
        <v>2057</v>
      </c>
      <c r="G1515" s="202"/>
      <c r="H1515" s="205">
        <v>2.9</v>
      </c>
      <c r="I1515" s="206"/>
      <c r="J1515" s="202"/>
      <c r="K1515" s="202"/>
      <c r="L1515" s="207"/>
      <c r="M1515" s="208"/>
      <c r="N1515" s="209"/>
      <c r="O1515" s="209"/>
      <c r="P1515" s="209"/>
      <c r="Q1515" s="209"/>
      <c r="R1515" s="209"/>
      <c r="S1515" s="209"/>
      <c r="T1515" s="210"/>
      <c r="AT1515" s="211" t="s">
        <v>208</v>
      </c>
      <c r="AU1515" s="211" t="s">
        <v>82</v>
      </c>
      <c r="AV1515" s="13" t="s">
        <v>82</v>
      </c>
      <c r="AW1515" s="13" t="s">
        <v>34</v>
      </c>
      <c r="AX1515" s="13" t="s">
        <v>73</v>
      </c>
      <c r="AY1515" s="211" t="s">
        <v>191</v>
      </c>
    </row>
    <row r="1516" spans="1:65" s="14" customFormat="1" ht="11.25">
      <c r="B1516" s="212"/>
      <c r="C1516" s="213"/>
      <c r="D1516" s="194" t="s">
        <v>208</v>
      </c>
      <c r="E1516" s="214" t="s">
        <v>19</v>
      </c>
      <c r="F1516" s="215" t="s">
        <v>238</v>
      </c>
      <c r="G1516" s="213"/>
      <c r="H1516" s="216">
        <v>14.5</v>
      </c>
      <c r="I1516" s="217"/>
      <c r="J1516" s="213"/>
      <c r="K1516" s="213"/>
      <c r="L1516" s="218"/>
      <c r="M1516" s="219"/>
      <c r="N1516" s="220"/>
      <c r="O1516" s="220"/>
      <c r="P1516" s="220"/>
      <c r="Q1516" s="220"/>
      <c r="R1516" s="220"/>
      <c r="S1516" s="220"/>
      <c r="T1516" s="221"/>
      <c r="AT1516" s="222" t="s">
        <v>208</v>
      </c>
      <c r="AU1516" s="222" t="s">
        <v>82</v>
      </c>
      <c r="AV1516" s="14" t="s">
        <v>197</v>
      </c>
      <c r="AW1516" s="14" t="s">
        <v>34</v>
      </c>
      <c r="AX1516" s="14" t="s">
        <v>80</v>
      </c>
      <c r="AY1516" s="222" t="s">
        <v>191</v>
      </c>
    </row>
    <row r="1517" spans="1:65" s="2" customFormat="1" ht="16.5" customHeight="1">
      <c r="A1517" s="37"/>
      <c r="B1517" s="38"/>
      <c r="C1517" s="181" t="s">
        <v>2058</v>
      </c>
      <c r="D1517" s="181" t="s">
        <v>193</v>
      </c>
      <c r="E1517" s="182" t="s">
        <v>2059</v>
      </c>
      <c r="F1517" s="183" t="s">
        <v>2060</v>
      </c>
      <c r="G1517" s="184" t="s">
        <v>282</v>
      </c>
      <c r="H1517" s="185">
        <v>4.3499999999999996</v>
      </c>
      <c r="I1517" s="186"/>
      <c r="J1517" s="187">
        <f>ROUND(I1517*H1517,2)</f>
        <v>0</v>
      </c>
      <c r="K1517" s="183" t="s">
        <v>203</v>
      </c>
      <c r="L1517" s="42"/>
      <c r="M1517" s="188" t="s">
        <v>19</v>
      </c>
      <c r="N1517" s="189" t="s">
        <v>44</v>
      </c>
      <c r="O1517" s="67"/>
      <c r="P1517" s="190">
        <f>O1517*H1517</f>
        <v>0</v>
      </c>
      <c r="Q1517" s="190">
        <v>1.255E-2</v>
      </c>
      <c r="R1517" s="190">
        <f>Q1517*H1517</f>
        <v>5.4592499999999995E-2</v>
      </c>
      <c r="S1517" s="190">
        <v>0</v>
      </c>
      <c r="T1517" s="191">
        <f>S1517*H1517</f>
        <v>0</v>
      </c>
      <c r="U1517" s="37"/>
      <c r="V1517" s="37"/>
      <c r="W1517" s="37"/>
      <c r="X1517" s="37"/>
      <c r="Y1517" s="37"/>
      <c r="Z1517" s="37"/>
      <c r="AA1517" s="37"/>
      <c r="AB1517" s="37"/>
      <c r="AC1517" s="37"/>
      <c r="AD1517" s="37"/>
      <c r="AE1517" s="37"/>
      <c r="AR1517" s="192" t="s">
        <v>292</v>
      </c>
      <c r="AT1517" s="192" t="s">
        <v>193</v>
      </c>
      <c r="AU1517" s="192" t="s">
        <v>82</v>
      </c>
      <c r="AY1517" s="20" t="s">
        <v>191</v>
      </c>
      <c r="BE1517" s="193">
        <f>IF(N1517="základní",J1517,0)</f>
        <v>0</v>
      </c>
      <c r="BF1517" s="193">
        <f>IF(N1517="snížená",J1517,0)</f>
        <v>0</v>
      </c>
      <c r="BG1517" s="193">
        <f>IF(N1517="zákl. přenesená",J1517,0)</f>
        <v>0</v>
      </c>
      <c r="BH1517" s="193">
        <f>IF(N1517="sníž. přenesená",J1517,0)</f>
        <v>0</v>
      </c>
      <c r="BI1517" s="193">
        <f>IF(N1517="nulová",J1517,0)</f>
        <v>0</v>
      </c>
      <c r="BJ1517" s="20" t="s">
        <v>80</v>
      </c>
      <c r="BK1517" s="193">
        <f>ROUND(I1517*H1517,2)</f>
        <v>0</v>
      </c>
      <c r="BL1517" s="20" t="s">
        <v>292</v>
      </c>
      <c r="BM1517" s="192" t="s">
        <v>2061</v>
      </c>
    </row>
    <row r="1518" spans="1:65" s="2" customFormat="1" ht="19.5">
      <c r="A1518" s="37"/>
      <c r="B1518" s="38"/>
      <c r="C1518" s="39"/>
      <c r="D1518" s="194" t="s">
        <v>199</v>
      </c>
      <c r="E1518" s="39"/>
      <c r="F1518" s="195" t="s">
        <v>2062</v>
      </c>
      <c r="G1518" s="39"/>
      <c r="H1518" s="39"/>
      <c r="I1518" s="196"/>
      <c r="J1518" s="39"/>
      <c r="K1518" s="39"/>
      <c r="L1518" s="42"/>
      <c r="M1518" s="197"/>
      <c r="N1518" s="198"/>
      <c r="O1518" s="67"/>
      <c r="P1518" s="67"/>
      <c r="Q1518" s="67"/>
      <c r="R1518" s="67"/>
      <c r="S1518" s="67"/>
      <c r="T1518" s="68"/>
      <c r="U1518" s="37"/>
      <c r="V1518" s="37"/>
      <c r="W1518" s="37"/>
      <c r="X1518" s="37"/>
      <c r="Y1518" s="37"/>
      <c r="Z1518" s="37"/>
      <c r="AA1518" s="37"/>
      <c r="AB1518" s="37"/>
      <c r="AC1518" s="37"/>
      <c r="AD1518" s="37"/>
      <c r="AE1518" s="37"/>
      <c r="AT1518" s="20" t="s">
        <v>199</v>
      </c>
      <c r="AU1518" s="20" t="s">
        <v>82</v>
      </c>
    </row>
    <row r="1519" spans="1:65" s="2" customFormat="1" ht="11.25">
      <c r="A1519" s="37"/>
      <c r="B1519" s="38"/>
      <c r="C1519" s="39"/>
      <c r="D1519" s="199" t="s">
        <v>206</v>
      </c>
      <c r="E1519" s="39"/>
      <c r="F1519" s="200" t="s">
        <v>2063</v>
      </c>
      <c r="G1519" s="39"/>
      <c r="H1519" s="39"/>
      <c r="I1519" s="196"/>
      <c r="J1519" s="39"/>
      <c r="K1519" s="39"/>
      <c r="L1519" s="42"/>
      <c r="M1519" s="197"/>
      <c r="N1519" s="198"/>
      <c r="O1519" s="67"/>
      <c r="P1519" s="67"/>
      <c r="Q1519" s="67"/>
      <c r="R1519" s="67"/>
      <c r="S1519" s="67"/>
      <c r="T1519" s="68"/>
      <c r="U1519" s="37"/>
      <c r="V1519" s="37"/>
      <c r="W1519" s="37"/>
      <c r="X1519" s="37"/>
      <c r="Y1519" s="37"/>
      <c r="Z1519" s="37"/>
      <c r="AA1519" s="37"/>
      <c r="AB1519" s="37"/>
      <c r="AC1519" s="37"/>
      <c r="AD1519" s="37"/>
      <c r="AE1519" s="37"/>
      <c r="AT1519" s="20" t="s">
        <v>206</v>
      </c>
      <c r="AU1519" s="20" t="s">
        <v>82</v>
      </c>
    </row>
    <row r="1520" spans="1:65" s="13" customFormat="1" ht="11.25">
      <c r="B1520" s="201"/>
      <c r="C1520" s="202"/>
      <c r="D1520" s="194" t="s">
        <v>208</v>
      </c>
      <c r="E1520" s="203" t="s">
        <v>19</v>
      </c>
      <c r="F1520" s="204" t="s">
        <v>2064</v>
      </c>
      <c r="G1520" s="202"/>
      <c r="H1520" s="205">
        <v>4.3499999999999996</v>
      </c>
      <c r="I1520" s="206"/>
      <c r="J1520" s="202"/>
      <c r="K1520" s="202"/>
      <c r="L1520" s="207"/>
      <c r="M1520" s="208"/>
      <c r="N1520" s="209"/>
      <c r="O1520" s="209"/>
      <c r="P1520" s="209"/>
      <c r="Q1520" s="209"/>
      <c r="R1520" s="209"/>
      <c r="S1520" s="209"/>
      <c r="T1520" s="210"/>
      <c r="AT1520" s="211" t="s">
        <v>208</v>
      </c>
      <c r="AU1520" s="211" t="s">
        <v>82</v>
      </c>
      <c r="AV1520" s="13" t="s">
        <v>82</v>
      </c>
      <c r="AW1520" s="13" t="s">
        <v>34</v>
      </c>
      <c r="AX1520" s="13" t="s">
        <v>80</v>
      </c>
      <c r="AY1520" s="211" t="s">
        <v>191</v>
      </c>
    </row>
    <row r="1521" spans="1:65" s="2" customFormat="1" ht="16.5" customHeight="1">
      <c r="A1521" s="37"/>
      <c r="B1521" s="38"/>
      <c r="C1521" s="181" t="s">
        <v>2065</v>
      </c>
      <c r="D1521" s="181" t="s">
        <v>193</v>
      </c>
      <c r="E1521" s="182" t="s">
        <v>2066</v>
      </c>
      <c r="F1521" s="183" t="s">
        <v>2067</v>
      </c>
      <c r="G1521" s="184" t="s">
        <v>255</v>
      </c>
      <c r="H1521" s="185">
        <v>12.128</v>
      </c>
      <c r="I1521" s="186"/>
      <c r="J1521" s="187">
        <f>ROUND(I1521*H1521,2)</f>
        <v>0</v>
      </c>
      <c r="K1521" s="183" t="s">
        <v>203</v>
      </c>
      <c r="L1521" s="42"/>
      <c r="M1521" s="188" t="s">
        <v>19</v>
      </c>
      <c r="N1521" s="189" t="s">
        <v>44</v>
      </c>
      <c r="O1521" s="67"/>
      <c r="P1521" s="190">
        <f>O1521*H1521</f>
        <v>0</v>
      </c>
      <c r="Q1521" s="190">
        <v>0</v>
      </c>
      <c r="R1521" s="190">
        <f>Q1521*H1521</f>
        <v>0</v>
      </c>
      <c r="S1521" s="190">
        <v>0</v>
      </c>
      <c r="T1521" s="191">
        <f>S1521*H1521</f>
        <v>0</v>
      </c>
      <c r="U1521" s="37"/>
      <c r="V1521" s="37"/>
      <c r="W1521" s="37"/>
      <c r="X1521" s="37"/>
      <c r="Y1521" s="37"/>
      <c r="Z1521" s="37"/>
      <c r="AA1521" s="37"/>
      <c r="AB1521" s="37"/>
      <c r="AC1521" s="37"/>
      <c r="AD1521" s="37"/>
      <c r="AE1521" s="37"/>
      <c r="AR1521" s="192" t="s">
        <v>292</v>
      </c>
      <c r="AT1521" s="192" t="s">
        <v>193</v>
      </c>
      <c r="AU1521" s="192" t="s">
        <v>82</v>
      </c>
      <c r="AY1521" s="20" t="s">
        <v>191</v>
      </c>
      <c r="BE1521" s="193">
        <f>IF(N1521="základní",J1521,0)</f>
        <v>0</v>
      </c>
      <c r="BF1521" s="193">
        <f>IF(N1521="snížená",J1521,0)</f>
        <v>0</v>
      </c>
      <c r="BG1521" s="193">
        <f>IF(N1521="zákl. přenesená",J1521,0)</f>
        <v>0</v>
      </c>
      <c r="BH1521" s="193">
        <f>IF(N1521="sníž. přenesená",J1521,0)</f>
        <v>0</v>
      </c>
      <c r="BI1521" s="193">
        <f>IF(N1521="nulová",J1521,0)</f>
        <v>0</v>
      </c>
      <c r="BJ1521" s="20" t="s">
        <v>80</v>
      </c>
      <c r="BK1521" s="193">
        <f>ROUND(I1521*H1521,2)</f>
        <v>0</v>
      </c>
      <c r="BL1521" s="20" t="s">
        <v>292</v>
      </c>
      <c r="BM1521" s="192" t="s">
        <v>2068</v>
      </c>
    </row>
    <row r="1522" spans="1:65" s="2" customFormat="1" ht="19.5">
      <c r="A1522" s="37"/>
      <c r="B1522" s="38"/>
      <c r="C1522" s="39"/>
      <c r="D1522" s="194" t="s">
        <v>199</v>
      </c>
      <c r="E1522" s="39"/>
      <c r="F1522" s="195" t="s">
        <v>2069</v>
      </c>
      <c r="G1522" s="39"/>
      <c r="H1522" s="39"/>
      <c r="I1522" s="196"/>
      <c r="J1522" s="39"/>
      <c r="K1522" s="39"/>
      <c r="L1522" s="42"/>
      <c r="M1522" s="197"/>
      <c r="N1522" s="198"/>
      <c r="O1522" s="67"/>
      <c r="P1522" s="67"/>
      <c r="Q1522" s="67"/>
      <c r="R1522" s="67"/>
      <c r="S1522" s="67"/>
      <c r="T1522" s="68"/>
      <c r="U1522" s="37"/>
      <c r="V1522" s="37"/>
      <c r="W1522" s="37"/>
      <c r="X1522" s="37"/>
      <c r="Y1522" s="37"/>
      <c r="Z1522" s="37"/>
      <c r="AA1522" s="37"/>
      <c r="AB1522" s="37"/>
      <c r="AC1522" s="37"/>
      <c r="AD1522" s="37"/>
      <c r="AE1522" s="37"/>
      <c r="AT1522" s="20" t="s">
        <v>199</v>
      </c>
      <c r="AU1522" s="20" t="s">
        <v>82</v>
      </c>
    </row>
    <row r="1523" spans="1:65" s="2" customFormat="1" ht="11.25">
      <c r="A1523" s="37"/>
      <c r="B1523" s="38"/>
      <c r="C1523" s="39"/>
      <c r="D1523" s="199" t="s">
        <v>206</v>
      </c>
      <c r="E1523" s="39"/>
      <c r="F1523" s="200" t="s">
        <v>2070</v>
      </c>
      <c r="G1523" s="39"/>
      <c r="H1523" s="39"/>
      <c r="I1523" s="196"/>
      <c r="J1523" s="39"/>
      <c r="K1523" s="39"/>
      <c r="L1523" s="42"/>
      <c r="M1523" s="197"/>
      <c r="N1523" s="198"/>
      <c r="O1523" s="67"/>
      <c r="P1523" s="67"/>
      <c r="Q1523" s="67"/>
      <c r="R1523" s="67"/>
      <c r="S1523" s="67"/>
      <c r="T1523" s="68"/>
      <c r="U1523" s="37"/>
      <c r="V1523" s="37"/>
      <c r="W1523" s="37"/>
      <c r="X1523" s="37"/>
      <c r="Y1523" s="37"/>
      <c r="Z1523" s="37"/>
      <c r="AA1523" s="37"/>
      <c r="AB1523" s="37"/>
      <c r="AC1523" s="37"/>
      <c r="AD1523" s="37"/>
      <c r="AE1523" s="37"/>
      <c r="AT1523" s="20" t="s">
        <v>206</v>
      </c>
      <c r="AU1523" s="20" t="s">
        <v>82</v>
      </c>
    </row>
    <row r="1524" spans="1:65" s="12" customFormat="1" ht="22.9" customHeight="1">
      <c r="B1524" s="165"/>
      <c r="C1524" s="166"/>
      <c r="D1524" s="167" t="s">
        <v>72</v>
      </c>
      <c r="E1524" s="179" t="s">
        <v>2071</v>
      </c>
      <c r="F1524" s="179" t="s">
        <v>2072</v>
      </c>
      <c r="G1524" s="166"/>
      <c r="H1524" s="166"/>
      <c r="I1524" s="169"/>
      <c r="J1524" s="180">
        <f>BK1524</f>
        <v>0</v>
      </c>
      <c r="K1524" s="166"/>
      <c r="L1524" s="171"/>
      <c r="M1524" s="172"/>
      <c r="N1524" s="173"/>
      <c r="O1524" s="173"/>
      <c r="P1524" s="174">
        <f>SUM(P1525:P1536)</f>
        <v>0</v>
      </c>
      <c r="Q1524" s="173"/>
      <c r="R1524" s="174">
        <f>SUM(R1525:R1536)</f>
        <v>0.18964500000000001</v>
      </c>
      <c r="S1524" s="173"/>
      <c r="T1524" s="175">
        <f>SUM(T1525:T1536)</f>
        <v>7.2645000000000001E-2</v>
      </c>
      <c r="AR1524" s="176" t="s">
        <v>82</v>
      </c>
      <c r="AT1524" s="177" t="s">
        <v>72</v>
      </c>
      <c r="AU1524" s="177" t="s">
        <v>80</v>
      </c>
      <c r="AY1524" s="176" t="s">
        <v>191</v>
      </c>
      <c r="BK1524" s="178">
        <f>SUM(BK1525:BK1536)</f>
        <v>0</v>
      </c>
    </row>
    <row r="1525" spans="1:65" s="2" customFormat="1" ht="16.5" customHeight="1">
      <c r="A1525" s="37"/>
      <c r="B1525" s="38"/>
      <c r="C1525" s="181" t="s">
        <v>2073</v>
      </c>
      <c r="D1525" s="181" t="s">
        <v>193</v>
      </c>
      <c r="E1525" s="182" t="s">
        <v>2074</v>
      </c>
      <c r="F1525" s="183" t="s">
        <v>2075</v>
      </c>
      <c r="G1525" s="184" t="s">
        <v>301</v>
      </c>
      <c r="H1525" s="185">
        <v>43.5</v>
      </c>
      <c r="I1525" s="186"/>
      <c r="J1525" s="187">
        <f>ROUND(I1525*H1525,2)</f>
        <v>0</v>
      </c>
      <c r="K1525" s="183" t="s">
        <v>203</v>
      </c>
      <c r="L1525" s="42"/>
      <c r="M1525" s="188" t="s">
        <v>19</v>
      </c>
      <c r="N1525" s="189" t="s">
        <v>44</v>
      </c>
      <c r="O1525" s="67"/>
      <c r="P1525" s="190">
        <f>O1525*H1525</f>
        <v>0</v>
      </c>
      <c r="Q1525" s="190">
        <v>0</v>
      </c>
      <c r="R1525" s="190">
        <f>Q1525*H1525</f>
        <v>0</v>
      </c>
      <c r="S1525" s="190">
        <v>1.67E-3</v>
      </c>
      <c r="T1525" s="191">
        <f>S1525*H1525</f>
        <v>7.2645000000000001E-2</v>
      </c>
      <c r="U1525" s="37"/>
      <c r="V1525" s="37"/>
      <c r="W1525" s="37"/>
      <c r="X1525" s="37"/>
      <c r="Y1525" s="37"/>
      <c r="Z1525" s="37"/>
      <c r="AA1525" s="37"/>
      <c r="AB1525" s="37"/>
      <c r="AC1525" s="37"/>
      <c r="AD1525" s="37"/>
      <c r="AE1525" s="37"/>
      <c r="AR1525" s="192" t="s">
        <v>292</v>
      </c>
      <c r="AT1525" s="192" t="s">
        <v>193</v>
      </c>
      <c r="AU1525" s="192" t="s">
        <v>82</v>
      </c>
      <c r="AY1525" s="20" t="s">
        <v>191</v>
      </c>
      <c r="BE1525" s="193">
        <f>IF(N1525="základní",J1525,0)</f>
        <v>0</v>
      </c>
      <c r="BF1525" s="193">
        <f>IF(N1525="snížená",J1525,0)</f>
        <v>0</v>
      </c>
      <c r="BG1525" s="193">
        <f>IF(N1525="zákl. přenesená",J1525,0)</f>
        <v>0</v>
      </c>
      <c r="BH1525" s="193">
        <f>IF(N1525="sníž. přenesená",J1525,0)</f>
        <v>0</v>
      </c>
      <c r="BI1525" s="193">
        <f>IF(N1525="nulová",J1525,0)</f>
        <v>0</v>
      </c>
      <c r="BJ1525" s="20" t="s">
        <v>80</v>
      </c>
      <c r="BK1525" s="193">
        <f>ROUND(I1525*H1525,2)</f>
        <v>0</v>
      </c>
      <c r="BL1525" s="20" t="s">
        <v>292</v>
      </c>
      <c r="BM1525" s="192" t="s">
        <v>2076</v>
      </c>
    </row>
    <row r="1526" spans="1:65" s="2" customFormat="1" ht="11.25">
      <c r="A1526" s="37"/>
      <c r="B1526" s="38"/>
      <c r="C1526" s="39"/>
      <c r="D1526" s="194" t="s">
        <v>199</v>
      </c>
      <c r="E1526" s="39"/>
      <c r="F1526" s="195" t="s">
        <v>2077</v>
      </c>
      <c r="G1526" s="39"/>
      <c r="H1526" s="39"/>
      <c r="I1526" s="196"/>
      <c r="J1526" s="39"/>
      <c r="K1526" s="39"/>
      <c r="L1526" s="42"/>
      <c r="M1526" s="197"/>
      <c r="N1526" s="198"/>
      <c r="O1526" s="67"/>
      <c r="P1526" s="67"/>
      <c r="Q1526" s="67"/>
      <c r="R1526" s="67"/>
      <c r="S1526" s="67"/>
      <c r="T1526" s="68"/>
      <c r="U1526" s="37"/>
      <c r="V1526" s="37"/>
      <c r="W1526" s="37"/>
      <c r="X1526" s="37"/>
      <c r="Y1526" s="37"/>
      <c r="Z1526" s="37"/>
      <c r="AA1526" s="37"/>
      <c r="AB1526" s="37"/>
      <c r="AC1526" s="37"/>
      <c r="AD1526" s="37"/>
      <c r="AE1526" s="37"/>
      <c r="AT1526" s="20" t="s">
        <v>199</v>
      </c>
      <c r="AU1526" s="20" t="s">
        <v>82</v>
      </c>
    </row>
    <row r="1527" spans="1:65" s="2" customFormat="1" ht="11.25">
      <c r="A1527" s="37"/>
      <c r="B1527" s="38"/>
      <c r="C1527" s="39"/>
      <c r="D1527" s="199" t="s">
        <v>206</v>
      </c>
      <c r="E1527" s="39"/>
      <c r="F1527" s="200" t="s">
        <v>2078</v>
      </c>
      <c r="G1527" s="39"/>
      <c r="H1527" s="39"/>
      <c r="I1527" s="196"/>
      <c r="J1527" s="39"/>
      <c r="K1527" s="39"/>
      <c r="L1527" s="42"/>
      <c r="M1527" s="197"/>
      <c r="N1527" s="198"/>
      <c r="O1527" s="67"/>
      <c r="P1527" s="67"/>
      <c r="Q1527" s="67"/>
      <c r="R1527" s="67"/>
      <c r="S1527" s="67"/>
      <c r="T1527" s="68"/>
      <c r="U1527" s="37"/>
      <c r="V1527" s="37"/>
      <c r="W1527" s="37"/>
      <c r="X1527" s="37"/>
      <c r="Y1527" s="37"/>
      <c r="Z1527" s="37"/>
      <c r="AA1527" s="37"/>
      <c r="AB1527" s="37"/>
      <c r="AC1527" s="37"/>
      <c r="AD1527" s="37"/>
      <c r="AE1527" s="37"/>
      <c r="AT1527" s="20" t="s">
        <v>206</v>
      </c>
      <c r="AU1527" s="20" t="s">
        <v>82</v>
      </c>
    </row>
    <row r="1528" spans="1:65" s="13" customFormat="1" ht="11.25">
      <c r="B1528" s="201"/>
      <c r="C1528" s="202"/>
      <c r="D1528" s="194" t="s">
        <v>208</v>
      </c>
      <c r="E1528" s="203" t="s">
        <v>19</v>
      </c>
      <c r="F1528" s="204" t="s">
        <v>2079</v>
      </c>
      <c r="G1528" s="202"/>
      <c r="H1528" s="205">
        <v>43.5</v>
      </c>
      <c r="I1528" s="206"/>
      <c r="J1528" s="202"/>
      <c r="K1528" s="202"/>
      <c r="L1528" s="207"/>
      <c r="M1528" s="208"/>
      <c r="N1528" s="209"/>
      <c r="O1528" s="209"/>
      <c r="P1528" s="209"/>
      <c r="Q1528" s="209"/>
      <c r="R1528" s="209"/>
      <c r="S1528" s="209"/>
      <c r="T1528" s="210"/>
      <c r="AT1528" s="211" t="s">
        <v>208</v>
      </c>
      <c r="AU1528" s="211" t="s">
        <v>82</v>
      </c>
      <c r="AV1528" s="13" t="s">
        <v>82</v>
      </c>
      <c r="AW1528" s="13" t="s">
        <v>34</v>
      </c>
      <c r="AX1528" s="13" t="s">
        <v>80</v>
      </c>
      <c r="AY1528" s="211" t="s">
        <v>191</v>
      </c>
    </row>
    <row r="1529" spans="1:65" s="2" customFormat="1" ht="24.2" customHeight="1">
      <c r="A1529" s="37"/>
      <c r="B1529" s="38"/>
      <c r="C1529" s="181" t="s">
        <v>2080</v>
      </c>
      <c r="D1529" s="181" t="s">
        <v>193</v>
      </c>
      <c r="E1529" s="182" t="s">
        <v>2081</v>
      </c>
      <c r="F1529" s="183" t="s">
        <v>2082</v>
      </c>
      <c r="G1529" s="184" t="s">
        <v>301</v>
      </c>
      <c r="H1529" s="185">
        <v>25.7</v>
      </c>
      <c r="I1529" s="186"/>
      <c r="J1529" s="187">
        <f>ROUND(I1529*H1529,2)</f>
        <v>0</v>
      </c>
      <c r="K1529" s="183" t="s">
        <v>19</v>
      </c>
      <c r="L1529" s="42"/>
      <c r="M1529" s="188" t="s">
        <v>19</v>
      </c>
      <c r="N1529" s="189" t="s">
        <v>44</v>
      </c>
      <c r="O1529" s="67"/>
      <c r="P1529" s="190">
        <f>O1529*H1529</f>
        <v>0</v>
      </c>
      <c r="Q1529" s="190">
        <v>6.5300000000000002E-3</v>
      </c>
      <c r="R1529" s="190">
        <f>Q1529*H1529</f>
        <v>0.167821</v>
      </c>
      <c r="S1529" s="190">
        <v>0</v>
      </c>
      <c r="T1529" s="191">
        <f>S1529*H1529</f>
        <v>0</v>
      </c>
      <c r="U1529" s="37"/>
      <c r="V1529" s="37"/>
      <c r="W1529" s="37"/>
      <c r="X1529" s="37"/>
      <c r="Y1529" s="37"/>
      <c r="Z1529" s="37"/>
      <c r="AA1529" s="37"/>
      <c r="AB1529" s="37"/>
      <c r="AC1529" s="37"/>
      <c r="AD1529" s="37"/>
      <c r="AE1529" s="37"/>
      <c r="AR1529" s="192" t="s">
        <v>292</v>
      </c>
      <c r="AT1529" s="192" t="s">
        <v>193</v>
      </c>
      <c r="AU1529" s="192" t="s">
        <v>82</v>
      </c>
      <c r="AY1529" s="20" t="s">
        <v>191</v>
      </c>
      <c r="BE1529" s="193">
        <f>IF(N1529="základní",J1529,0)</f>
        <v>0</v>
      </c>
      <c r="BF1529" s="193">
        <f>IF(N1529="snížená",J1529,0)</f>
        <v>0</v>
      </c>
      <c r="BG1529" s="193">
        <f>IF(N1529="zákl. přenesená",J1529,0)</f>
        <v>0</v>
      </c>
      <c r="BH1529" s="193">
        <f>IF(N1529="sníž. přenesená",J1529,0)</f>
        <v>0</v>
      </c>
      <c r="BI1529" s="193">
        <f>IF(N1529="nulová",J1529,0)</f>
        <v>0</v>
      </c>
      <c r="BJ1529" s="20" t="s">
        <v>80</v>
      </c>
      <c r="BK1529" s="193">
        <f>ROUND(I1529*H1529,2)</f>
        <v>0</v>
      </c>
      <c r="BL1529" s="20" t="s">
        <v>292</v>
      </c>
      <c r="BM1529" s="192" t="s">
        <v>2083</v>
      </c>
    </row>
    <row r="1530" spans="1:65" s="2" customFormat="1" ht="19.5">
      <c r="A1530" s="37"/>
      <c r="B1530" s="38"/>
      <c r="C1530" s="39"/>
      <c r="D1530" s="194" t="s">
        <v>199</v>
      </c>
      <c r="E1530" s="39"/>
      <c r="F1530" s="195" t="s">
        <v>2082</v>
      </c>
      <c r="G1530" s="39"/>
      <c r="H1530" s="39"/>
      <c r="I1530" s="196"/>
      <c r="J1530" s="39"/>
      <c r="K1530" s="39"/>
      <c r="L1530" s="42"/>
      <c r="M1530" s="197"/>
      <c r="N1530" s="198"/>
      <c r="O1530" s="67"/>
      <c r="P1530" s="67"/>
      <c r="Q1530" s="67"/>
      <c r="R1530" s="67"/>
      <c r="S1530" s="67"/>
      <c r="T1530" s="68"/>
      <c r="U1530" s="37"/>
      <c r="V1530" s="37"/>
      <c r="W1530" s="37"/>
      <c r="X1530" s="37"/>
      <c r="Y1530" s="37"/>
      <c r="Z1530" s="37"/>
      <c r="AA1530" s="37"/>
      <c r="AB1530" s="37"/>
      <c r="AC1530" s="37"/>
      <c r="AD1530" s="37"/>
      <c r="AE1530" s="37"/>
      <c r="AT1530" s="20" t="s">
        <v>199</v>
      </c>
      <c r="AU1530" s="20" t="s">
        <v>82</v>
      </c>
    </row>
    <row r="1531" spans="1:65" s="13" customFormat="1" ht="11.25">
      <c r="B1531" s="201"/>
      <c r="C1531" s="202"/>
      <c r="D1531" s="194" t="s">
        <v>208</v>
      </c>
      <c r="E1531" s="203" t="s">
        <v>19</v>
      </c>
      <c r="F1531" s="204" t="s">
        <v>2084</v>
      </c>
      <c r="G1531" s="202"/>
      <c r="H1531" s="205">
        <v>25.7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208</v>
      </c>
      <c r="AU1531" s="211" t="s">
        <v>82</v>
      </c>
      <c r="AV1531" s="13" t="s">
        <v>82</v>
      </c>
      <c r="AW1531" s="13" t="s">
        <v>34</v>
      </c>
      <c r="AX1531" s="13" t="s">
        <v>80</v>
      </c>
      <c r="AY1531" s="211" t="s">
        <v>191</v>
      </c>
    </row>
    <row r="1532" spans="1:65" s="2" customFormat="1" ht="24.2" customHeight="1">
      <c r="A1532" s="37"/>
      <c r="B1532" s="38"/>
      <c r="C1532" s="181" t="s">
        <v>2085</v>
      </c>
      <c r="D1532" s="181" t="s">
        <v>193</v>
      </c>
      <c r="E1532" s="182" t="s">
        <v>2086</v>
      </c>
      <c r="F1532" s="183" t="s">
        <v>2087</v>
      </c>
      <c r="G1532" s="184" t="s">
        <v>301</v>
      </c>
      <c r="H1532" s="185">
        <v>6.2</v>
      </c>
      <c r="I1532" s="186"/>
      <c r="J1532" s="187">
        <f>ROUND(I1532*H1532,2)</f>
        <v>0</v>
      </c>
      <c r="K1532" s="183" t="s">
        <v>19</v>
      </c>
      <c r="L1532" s="42"/>
      <c r="M1532" s="188" t="s">
        <v>19</v>
      </c>
      <c r="N1532" s="189" t="s">
        <v>44</v>
      </c>
      <c r="O1532" s="67"/>
      <c r="P1532" s="190">
        <f>O1532*H1532</f>
        <v>0</v>
      </c>
      <c r="Q1532" s="190">
        <v>3.5200000000000001E-3</v>
      </c>
      <c r="R1532" s="190">
        <f>Q1532*H1532</f>
        <v>2.1824000000000003E-2</v>
      </c>
      <c r="S1532" s="190">
        <v>0</v>
      </c>
      <c r="T1532" s="191">
        <f>S1532*H1532</f>
        <v>0</v>
      </c>
      <c r="U1532" s="37"/>
      <c r="V1532" s="37"/>
      <c r="W1532" s="37"/>
      <c r="X1532" s="37"/>
      <c r="Y1532" s="37"/>
      <c r="Z1532" s="37"/>
      <c r="AA1532" s="37"/>
      <c r="AB1532" s="37"/>
      <c r="AC1532" s="37"/>
      <c r="AD1532" s="37"/>
      <c r="AE1532" s="37"/>
      <c r="AR1532" s="192" t="s">
        <v>292</v>
      </c>
      <c r="AT1532" s="192" t="s">
        <v>193</v>
      </c>
      <c r="AU1532" s="192" t="s">
        <v>82</v>
      </c>
      <c r="AY1532" s="20" t="s">
        <v>191</v>
      </c>
      <c r="BE1532" s="193">
        <f>IF(N1532="základní",J1532,0)</f>
        <v>0</v>
      </c>
      <c r="BF1532" s="193">
        <f>IF(N1532="snížená",J1532,0)</f>
        <v>0</v>
      </c>
      <c r="BG1532" s="193">
        <f>IF(N1532="zákl. přenesená",J1532,0)</f>
        <v>0</v>
      </c>
      <c r="BH1532" s="193">
        <f>IF(N1532="sníž. přenesená",J1532,0)</f>
        <v>0</v>
      </c>
      <c r="BI1532" s="193">
        <f>IF(N1532="nulová",J1532,0)</f>
        <v>0</v>
      </c>
      <c r="BJ1532" s="20" t="s">
        <v>80</v>
      </c>
      <c r="BK1532" s="193">
        <f>ROUND(I1532*H1532,2)</f>
        <v>0</v>
      </c>
      <c r="BL1532" s="20" t="s">
        <v>292</v>
      </c>
      <c r="BM1532" s="192" t="s">
        <v>2088</v>
      </c>
    </row>
    <row r="1533" spans="1:65" s="2" customFormat="1" ht="19.5">
      <c r="A1533" s="37"/>
      <c r="B1533" s="38"/>
      <c r="C1533" s="39"/>
      <c r="D1533" s="194" t="s">
        <v>199</v>
      </c>
      <c r="E1533" s="39"/>
      <c r="F1533" s="195" t="s">
        <v>2089</v>
      </c>
      <c r="G1533" s="39"/>
      <c r="H1533" s="39"/>
      <c r="I1533" s="196"/>
      <c r="J1533" s="39"/>
      <c r="K1533" s="39"/>
      <c r="L1533" s="42"/>
      <c r="M1533" s="197"/>
      <c r="N1533" s="198"/>
      <c r="O1533" s="67"/>
      <c r="P1533" s="67"/>
      <c r="Q1533" s="67"/>
      <c r="R1533" s="67"/>
      <c r="S1533" s="67"/>
      <c r="T1533" s="68"/>
      <c r="U1533" s="37"/>
      <c r="V1533" s="37"/>
      <c r="W1533" s="37"/>
      <c r="X1533" s="37"/>
      <c r="Y1533" s="37"/>
      <c r="Z1533" s="37"/>
      <c r="AA1533" s="37"/>
      <c r="AB1533" s="37"/>
      <c r="AC1533" s="37"/>
      <c r="AD1533" s="37"/>
      <c r="AE1533" s="37"/>
      <c r="AT1533" s="20" t="s">
        <v>199</v>
      </c>
      <c r="AU1533" s="20" t="s">
        <v>82</v>
      </c>
    </row>
    <row r="1534" spans="1:65" s="2" customFormat="1" ht="21.75" customHeight="1">
      <c r="A1534" s="37"/>
      <c r="B1534" s="38"/>
      <c r="C1534" s="181" t="s">
        <v>2090</v>
      </c>
      <c r="D1534" s="181" t="s">
        <v>193</v>
      </c>
      <c r="E1534" s="182" t="s">
        <v>2091</v>
      </c>
      <c r="F1534" s="183" t="s">
        <v>2092</v>
      </c>
      <c r="G1534" s="184" t="s">
        <v>255</v>
      </c>
      <c r="H1534" s="185">
        <v>0.19</v>
      </c>
      <c r="I1534" s="186"/>
      <c r="J1534" s="187">
        <f>ROUND(I1534*H1534,2)</f>
        <v>0</v>
      </c>
      <c r="K1534" s="183" t="s">
        <v>203</v>
      </c>
      <c r="L1534" s="42"/>
      <c r="M1534" s="188" t="s">
        <v>19</v>
      </c>
      <c r="N1534" s="189" t="s">
        <v>44</v>
      </c>
      <c r="O1534" s="67"/>
      <c r="P1534" s="190">
        <f>O1534*H1534</f>
        <v>0</v>
      </c>
      <c r="Q1534" s="190">
        <v>0</v>
      </c>
      <c r="R1534" s="190">
        <f>Q1534*H1534</f>
        <v>0</v>
      </c>
      <c r="S1534" s="190">
        <v>0</v>
      </c>
      <c r="T1534" s="191">
        <f>S1534*H1534</f>
        <v>0</v>
      </c>
      <c r="U1534" s="37"/>
      <c r="V1534" s="37"/>
      <c r="W1534" s="37"/>
      <c r="X1534" s="37"/>
      <c r="Y1534" s="37"/>
      <c r="Z1534" s="37"/>
      <c r="AA1534" s="37"/>
      <c r="AB1534" s="37"/>
      <c r="AC1534" s="37"/>
      <c r="AD1534" s="37"/>
      <c r="AE1534" s="37"/>
      <c r="AR1534" s="192" t="s">
        <v>292</v>
      </c>
      <c r="AT1534" s="192" t="s">
        <v>193</v>
      </c>
      <c r="AU1534" s="192" t="s">
        <v>82</v>
      </c>
      <c r="AY1534" s="20" t="s">
        <v>191</v>
      </c>
      <c r="BE1534" s="193">
        <f>IF(N1534="základní",J1534,0)</f>
        <v>0</v>
      </c>
      <c r="BF1534" s="193">
        <f>IF(N1534="snížená",J1534,0)</f>
        <v>0</v>
      </c>
      <c r="BG1534" s="193">
        <f>IF(N1534="zákl. přenesená",J1534,0)</f>
        <v>0</v>
      </c>
      <c r="BH1534" s="193">
        <f>IF(N1534="sníž. přenesená",J1534,0)</f>
        <v>0</v>
      </c>
      <c r="BI1534" s="193">
        <f>IF(N1534="nulová",J1534,0)</f>
        <v>0</v>
      </c>
      <c r="BJ1534" s="20" t="s">
        <v>80</v>
      </c>
      <c r="BK1534" s="193">
        <f>ROUND(I1534*H1534,2)</f>
        <v>0</v>
      </c>
      <c r="BL1534" s="20" t="s">
        <v>292</v>
      </c>
      <c r="BM1534" s="192" t="s">
        <v>2093</v>
      </c>
    </row>
    <row r="1535" spans="1:65" s="2" customFormat="1" ht="19.5">
      <c r="A1535" s="37"/>
      <c r="B1535" s="38"/>
      <c r="C1535" s="39"/>
      <c r="D1535" s="194" t="s">
        <v>199</v>
      </c>
      <c r="E1535" s="39"/>
      <c r="F1535" s="195" t="s">
        <v>2094</v>
      </c>
      <c r="G1535" s="39"/>
      <c r="H1535" s="39"/>
      <c r="I1535" s="196"/>
      <c r="J1535" s="39"/>
      <c r="K1535" s="39"/>
      <c r="L1535" s="42"/>
      <c r="M1535" s="197"/>
      <c r="N1535" s="198"/>
      <c r="O1535" s="67"/>
      <c r="P1535" s="67"/>
      <c r="Q1535" s="67"/>
      <c r="R1535" s="67"/>
      <c r="S1535" s="67"/>
      <c r="T1535" s="68"/>
      <c r="U1535" s="37"/>
      <c r="V1535" s="37"/>
      <c r="W1535" s="37"/>
      <c r="X1535" s="37"/>
      <c r="Y1535" s="37"/>
      <c r="Z1535" s="37"/>
      <c r="AA1535" s="37"/>
      <c r="AB1535" s="37"/>
      <c r="AC1535" s="37"/>
      <c r="AD1535" s="37"/>
      <c r="AE1535" s="37"/>
      <c r="AT1535" s="20" t="s">
        <v>199</v>
      </c>
      <c r="AU1535" s="20" t="s">
        <v>82</v>
      </c>
    </row>
    <row r="1536" spans="1:65" s="2" customFormat="1" ht="11.25">
      <c r="A1536" s="37"/>
      <c r="B1536" s="38"/>
      <c r="C1536" s="39"/>
      <c r="D1536" s="199" t="s">
        <v>206</v>
      </c>
      <c r="E1536" s="39"/>
      <c r="F1536" s="200" t="s">
        <v>2095</v>
      </c>
      <c r="G1536" s="39"/>
      <c r="H1536" s="39"/>
      <c r="I1536" s="196"/>
      <c r="J1536" s="39"/>
      <c r="K1536" s="39"/>
      <c r="L1536" s="42"/>
      <c r="M1536" s="197"/>
      <c r="N1536" s="198"/>
      <c r="O1536" s="67"/>
      <c r="P1536" s="67"/>
      <c r="Q1536" s="67"/>
      <c r="R1536" s="67"/>
      <c r="S1536" s="67"/>
      <c r="T1536" s="68"/>
      <c r="U1536" s="37"/>
      <c r="V1536" s="37"/>
      <c r="W1536" s="37"/>
      <c r="X1536" s="37"/>
      <c r="Y1536" s="37"/>
      <c r="Z1536" s="37"/>
      <c r="AA1536" s="37"/>
      <c r="AB1536" s="37"/>
      <c r="AC1536" s="37"/>
      <c r="AD1536" s="37"/>
      <c r="AE1536" s="37"/>
      <c r="AT1536" s="20" t="s">
        <v>206</v>
      </c>
      <c r="AU1536" s="20" t="s">
        <v>82</v>
      </c>
    </row>
    <row r="1537" spans="1:65" s="12" customFormat="1" ht="22.9" customHeight="1">
      <c r="B1537" s="165"/>
      <c r="C1537" s="166"/>
      <c r="D1537" s="167" t="s">
        <v>72</v>
      </c>
      <c r="E1537" s="179" t="s">
        <v>2096</v>
      </c>
      <c r="F1537" s="179" t="s">
        <v>2097</v>
      </c>
      <c r="G1537" s="166"/>
      <c r="H1537" s="166"/>
      <c r="I1537" s="169"/>
      <c r="J1537" s="180">
        <f>BK1537</f>
        <v>0</v>
      </c>
      <c r="K1537" s="166"/>
      <c r="L1537" s="171"/>
      <c r="M1537" s="172"/>
      <c r="N1537" s="173"/>
      <c r="O1537" s="173"/>
      <c r="P1537" s="174">
        <f>SUM(P1538:P1584)</f>
        <v>0</v>
      </c>
      <c r="Q1537" s="173"/>
      <c r="R1537" s="174">
        <f>SUM(R1538:R1584)</f>
        <v>0</v>
      </c>
      <c r="S1537" s="173"/>
      <c r="T1537" s="175">
        <f>SUM(T1538:T1584)</f>
        <v>0.2175</v>
      </c>
      <c r="AR1537" s="176" t="s">
        <v>82</v>
      </c>
      <c r="AT1537" s="177" t="s">
        <v>72</v>
      </c>
      <c r="AU1537" s="177" t="s">
        <v>80</v>
      </c>
      <c r="AY1537" s="176" t="s">
        <v>191</v>
      </c>
      <c r="BK1537" s="178">
        <f>SUM(BK1538:BK1584)</f>
        <v>0</v>
      </c>
    </row>
    <row r="1538" spans="1:65" s="2" customFormat="1" ht="16.5" customHeight="1">
      <c r="A1538" s="37"/>
      <c r="B1538" s="38"/>
      <c r="C1538" s="181" t="s">
        <v>2098</v>
      </c>
      <c r="D1538" s="181" t="s">
        <v>193</v>
      </c>
      <c r="E1538" s="182" t="s">
        <v>2099</v>
      </c>
      <c r="F1538" s="183" t="s">
        <v>2100</v>
      </c>
      <c r="G1538" s="184" t="s">
        <v>301</v>
      </c>
      <c r="H1538" s="185">
        <v>43.5</v>
      </c>
      <c r="I1538" s="186"/>
      <c r="J1538" s="187">
        <f>ROUND(I1538*H1538,2)</f>
        <v>0</v>
      </c>
      <c r="K1538" s="183" t="s">
        <v>203</v>
      </c>
      <c r="L1538" s="42"/>
      <c r="M1538" s="188" t="s">
        <v>19</v>
      </c>
      <c r="N1538" s="189" t="s">
        <v>44</v>
      </c>
      <c r="O1538" s="67"/>
      <c r="P1538" s="190">
        <f>O1538*H1538</f>
        <v>0</v>
      </c>
      <c r="Q1538" s="190">
        <v>0</v>
      </c>
      <c r="R1538" s="190">
        <f>Q1538*H1538</f>
        <v>0</v>
      </c>
      <c r="S1538" s="190">
        <v>5.0000000000000001E-3</v>
      </c>
      <c r="T1538" s="191">
        <f>S1538*H1538</f>
        <v>0.2175</v>
      </c>
      <c r="U1538" s="37"/>
      <c r="V1538" s="37"/>
      <c r="W1538" s="37"/>
      <c r="X1538" s="37"/>
      <c r="Y1538" s="37"/>
      <c r="Z1538" s="37"/>
      <c r="AA1538" s="37"/>
      <c r="AB1538" s="37"/>
      <c r="AC1538" s="37"/>
      <c r="AD1538" s="37"/>
      <c r="AE1538" s="37"/>
      <c r="AR1538" s="192" t="s">
        <v>292</v>
      </c>
      <c r="AT1538" s="192" t="s">
        <v>193</v>
      </c>
      <c r="AU1538" s="192" t="s">
        <v>82</v>
      </c>
      <c r="AY1538" s="20" t="s">
        <v>191</v>
      </c>
      <c r="BE1538" s="193">
        <f>IF(N1538="základní",J1538,0)</f>
        <v>0</v>
      </c>
      <c r="BF1538" s="193">
        <f>IF(N1538="snížená",J1538,0)</f>
        <v>0</v>
      </c>
      <c r="BG1538" s="193">
        <f>IF(N1538="zákl. přenesená",J1538,0)</f>
        <v>0</v>
      </c>
      <c r="BH1538" s="193">
        <f>IF(N1538="sníž. přenesená",J1538,0)</f>
        <v>0</v>
      </c>
      <c r="BI1538" s="193">
        <f>IF(N1538="nulová",J1538,0)</f>
        <v>0</v>
      </c>
      <c r="BJ1538" s="20" t="s">
        <v>80</v>
      </c>
      <c r="BK1538" s="193">
        <f>ROUND(I1538*H1538,2)</f>
        <v>0</v>
      </c>
      <c r="BL1538" s="20" t="s">
        <v>292</v>
      </c>
      <c r="BM1538" s="192" t="s">
        <v>2101</v>
      </c>
    </row>
    <row r="1539" spans="1:65" s="2" customFormat="1" ht="11.25">
      <c r="A1539" s="37"/>
      <c r="B1539" s="38"/>
      <c r="C1539" s="39"/>
      <c r="D1539" s="194" t="s">
        <v>199</v>
      </c>
      <c r="E1539" s="39"/>
      <c r="F1539" s="195" t="s">
        <v>2102</v>
      </c>
      <c r="G1539" s="39"/>
      <c r="H1539" s="39"/>
      <c r="I1539" s="196"/>
      <c r="J1539" s="39"/>
      <c r="K1539" s="39"/>
      <c r="L1539" s="42"/>
      <c r="M1539" s="197"/>
      <c r="N1539" s="198"/>
      <c r="O1539" s="67"/>
      <c r="P1539" s="67"/>
      <c r="Q1539" s="67"/>
      <c r="R1539" s="67"/>
      <c r="S1539" s="67"/>
      <c r="T1539" s="68"/>
      <c r="U1539" s="37"/>
      <c r="V1539" s="37"/>
      <c r="W1539" s="37"/>
      <c r="X1539" s="37"/>
      <c r="Y1539" s="37"/>
      <c r="Z1539" s="37"/>
      <c r="AA1539" s="37"/>
      <c r="AB1539" s="37"/>
      <c r="AC1539" s="37"/>
      <c r="AD1539" s="37"/>
      <c r="AE1539" s="37"/>
      <c r="AT1539" s="20" t="s">
        <v>199</v>
      </c>
      <c r="AU1539" s="20" t="s">
        <v>82</v>
      </c>
    </row>
    <row r="1540" spans="1:65" s="2" customFormat="1" ht="11.25">
      <c r="A1540" s="37"/>
      <c r="B1540" s="38"/>
      <c r="C1540" s="39"/>
      <c r="D1540" s="199" t="s">
        <v>206</v>
      </c>
      <c r="E1540" s="39"/>
      <c r="F1540" s="200" t="s">
        <v>2103</v>
      </c>
      <c r="G1540" s="39"/>
      <c r="H1540" s="39"/>
      <c r="I1540" s="196"/>
      <c r="J1540" s="39"/>
      <c r="K1540" s="39"/>
      <c r="L1540" s="42"/>
      <c r="M1540" s="197"/>
      <c r="N1540" s="198"/>
      <c r="O1540" s="67"/>
      <c r="P1540" s="67"/>
      <c r="Q1540" s="67"/>
      <c r="R1540" s="67"/>
      <c r="S1540" s="67"/>
      <c r="T1540" s="68"/>
      <c r="U1540" s="37"/>
      <c r="V1540" s="37"/>
      <c r="W1540" s="37"/>
      <c r="X1540" s="37"/>
      <c r="Y1540" s="37"/>
      <c r="Z1540" s="37"/>
      <c r="AA1540" s="37"/>
      <c r="AB1540" s="37"/>
      <c r="AC1540" s="37"/>
      <c r="AD1540" s="37"/>
      <c r="AE1540" s="37"/>
      <c r="AT1540" s="20" t="s">
        <v>206</v>
      </c>
      <c r="AU1540" s="20" t="s">
        <v>82</v>
      </c>
    </row>
    <row r="1541" spans="1:65" s="13" customFormat="1" ht="11.25">
      <c r="B1541" s="201"/>
      <c r="C1541" s="202"/>
      <c r="D1541" s="194" t="s">
        <v>208</v>
      </c>
      <c r="E1541" s="203" t="s">
        <v>19</v>
      </c>
      <c r="F1541" s="204" t="s">
        <v>2079</v>
      </c>
      <c r="G1541" s="202"/>
      <c r="H1541" s="205">
        <v>43.5</v>
      </c>
      <c r="I1541" s="206"/>
      <c r="J1541" s="202"/>
      <c r="K1541" s="202"/>
      <c r="L1541" s="207"/>
      <c r="M1541" s="208"/>
      <c r="N1541" s="209"/>
      <c r="O1541" s="209"/>
      <c r="P1541" s="209"/>
      <c r="Q1541" s="209"/>
      <c r="R1541" s="209"/>
      <c r="S1541" s="209"/>
      <c r="T1541" s="210"/>
      <c r="AT1541" s="211" t="s">
        <v>208</v>
      </c>
      <c r="AU1541" s="211" t="s">
        <v>82</v>
      </c>
      <c r="AV1541" s="13" t="s">
        <v>82</v>
      </c>
      <c r="AW1541" s="13" t="s">
        <v>34</v>
      </c>
      <c r="AX1541" s="13" t="s">
        <v>80</v>
      </c>
      <c r="AY1541" s="211" t="s">
        <v>191</v>
      </c>
    </row>
    <row r="1542" spans="1:65" s="2" customFormat="1" ht="24.2" customHeight="1">
      <c r="A1542" s="37"/>
      <c r="B1542" s="38"/>
      <c r="C1542" s="181" t="s">
        <v>2104</v>
      </c>
      <c r="D1542" s="181" t="s">
        <v>193</v>
      </c>
      <c r="E1542" s="182" t="s">
        <v>2105</v>
      </c>
      <c r="F1542" s="183" t="s">
        <v>2106</v>
      </c>
      <c r="G1542" s="184" t="s">
        <v>196</v>
      </c>
      <c r="H1542" s="185">
        <v>1</v>
      </c>
      <c r="I1542" s="186"/>
      <c r="J1542" s="187">
        <f>ROUND(I1542*H1542,2)</f>
        <v>0</v>
      </c>
      <c r="K1542" s="183" t="s">
        <v>19</v>
      </c>
      <c r="L1542" s="42"/>
      <c r="M1542" s="188" t="s">
        <v>19</v>
      </c>
      <c r="N1542" s="189" t="s">
        <v>44</v>
      </c>
      <c r="O1542" s="67"/>
      <c r="P1542" s="190">
        <f>O1542*H1542</f>
        <v>0</v>
      </c>
      <c r="Q1542" s="190">
        <v>0</v>
      </c>
      <c r="R1542" s="190">
        <f>Q1542*H1542</f>
        <v>0</v>
      </c>
      <c r="S1542" s="190">
        <v>0</v>
      </c>
      <c r="T1542" s="191">
        <f>S1542*H1542</f>
        <v>0</v>
      </c>
      <c r="U1542" s="37"/>
      <c r="V1542" s="37"/>
      <c r="W1542" s="37"/>
      <c r="X1542" s="37"/>
      <c r="Y1542" s="37"/>
      <c r="Z1542" s="37"/>
      <c r="AA1542" s="37"/>
      <c r="AB1542" s="37"/>
      <c r="AC1542" s="37"/>
      <c r="AD1542" s="37"/>
      <c r="AE1542" s="37"/>
      <c r="AR1542" s="192" t="s">
        <v>292</v>
      </c>
      <c r="AT1542" s="192" t="s">
        <v>193</v>
      </c>
      <c r="AU1542" s="192" t="s">
        <v>82</v>
      </c>
      <c r="AY1542" s="20" t="s">
        <v>191</v>
      </c>
      <c r="BE1542" s="193">
        <f>IF(N1542="základní",J1542,0)</f>
        <v>0</v>
      </c>
      <c r="BF1542" s="193">
        <f>IF(N1542="snížená",J1542,0)</f>
        <v>0</v>
      </c>
      <c r="BG1542" s="193">
        <f>IF(N1542="zákl. přenesená",J1542,0)</f>
        <v>0</v>
      </c>
      <c r="BH1542" s="193">
        <f>IF(N1542="sníž. přenesená",J1542,0)</f>
        <v>0</v>
      </c>
      <c r="BI1542" s="193">
        <f>IF(N1542="nulová",J1542,0)</f>
        <v>0</v>
      </c>
      <c r="BJ1542" s="20" t="s">
        <v>80</v>
      </c>
      <c r="BK1542" s="193">
        <f>ROUND(I1542*H1542,2)</f>
        <v>0</v>
      </c>
      <c r="BL1542" s="20" t="s">
        <v>292</v>
      </c>
      <c r="BM1542" s="192" t="s">
        <v>2107</v>
      </c>
    </row>
    <row r="1543" spans="1:65" s="2" customFormat="1" ht="19.5">
      <c r="A1543" s="37"/>
      <c r="B1543" s="38"/>
      <c r="C1543" s="39"/>
      <c r="D1543" s="194" t="s">
        <v>199</v>
      </c>
      <c r="E1543" s="39"/>
      <c r="F1543" s="195" t="s">
        <v>2106</v>
      </c>
      <c r="G1543" s="39"/>
      <c r="H1543" s="39"/>
      <c r="I1543" s="196"/>
      <c r="J1543" s="39"/>
      <c r="K1543" s="39"/>
      <c r="L1543" s="42"/>
      <c r="M1543" s="197"/>
      <c r="N1543" s="198"/>
      <c r="O1543" s="67"/>
      <c r="P1543" s="67"/>
      <c r="Q1543" s="67"/>
      <c r="R1543" s="67"/>
      <c r="S1543" s="67"/>
      <c r="T1543" s="68"/>
      <c r="U1543" s="37"/>
      <c r="V1543" s="37"/>
      <c r="W1543" s="37"/>
      <c r="X1543" s="37"/>
      <c r="Y1543" s="37"/>
      <c r="Z1543" s="37"/>
      <c r="AA1543" s="37"/>
      <c r="AB1543" s="37"/>
      <c r="AC1543" s="37"/>
      <c r="AD1543" s="37"/>
      <c r="AE1543" s="37"/>
      <c r="AT1543" s="20" t="s">
        <v>199</v>
      </c>
      <c r="AU1543" s="20" t="s">
        <v>82</v>
      </c>
    </row>
    <row r="1544" spans="1:65" s="2" customFormat="1" ht="24.2" customHeight="1">
      <c r="A1544" s="37"/>
      <c r="B1544" s="38"/>
      <c r="C1544" s="181" t="s">
        <v>2108</v>
      </c>
      <c r="D1544" s="181" t="s">
        <v>193</v>
      </c>
      <c r="E1544" s="182" t="s">
        <v>2109</v>
      </c>
      <c r="F1544" s="183" t="s">
        <v>2110</v>
      </c>
      <c r="G1544" s="184" t="s">
        <v>196</v>
      </c>
      <c r="H1544" s="185">
        <v>1</v>
      </c>
      <c r="I1544" s="186"/>
      <c r="J1544" s="187">
        <f>ROUND(I1544*H1544,2)</f>
        <v>0</v>
      </c>
      <c r="K1544" s="183" t="s">
        <v>19</v>
      </c>
      <c r="L1544" s="42"/>
      <c r="M1544" s="188" t="s">
        <v>19</v>
      </c>
      <c r="N1544" s="189" t="s">
        <v>44</v>
      </c>
      <c r="O1544" s="67"/>
      <c r="P1544" s="190">
        <f>O1544*H1544</f>
        <v>0</v>
      </c>
      <c r="Q1544" s="190">
        <v>0</v>
      </c>
      <c r="R1544" s="190">
        <f>Q1544*H1544</f>
        <v>0</v>
      </c>
      <c r="S1544" s="190">
        <v>0</v>
      </c>
      <c r="T1544" s="191">
        <f>S1544*H1544</f>
        <v>0</v>
      </c>
      <c r="U1544" s="37"/>
      <c r="V1544" s="37"/>
      <c r="W1544" s="37"/>
      <c r="X1544" s="37"/>
      <c r="Y1544" s="37"/>
      <c r="Z1544" s="37"/>
      <c r="AA1544" s="37"/>
      <c r="AB1544" s="37"/>
      <c r="AC1544" s="37"/>
      <c r="AD1544" s="37"/>
      <c r="AE1544" s="37"/>
      <c r="AR1544" s="192" t="s">
        <v>292</v>
      </c>
      <c r="AT1544" s="192" t="s">
        <v>193</v>
      </c>
      <c r="AU1544" s="192" t="s">
        <v>82</v>
      </c>
      <c r="AY1544" s="20" t="s">
        <v>191</v>
      </c>
      <c r="BE1544" s="193">
        <f>IF(N1544="základní",J1544,0)</f>
        <v>0</v>
      </c>
      <c r="BF1544" s="193">
        <f>IF(N1544="snížená",J1544,0)</f>
        <v>0</v>
      </c>
      <c r="BG1544" s="193">
        <f>IF(N1544="zákl. přenesená",J1544,0)</f>
        <v>0</v>
      </c>
      <c r="BH1544" s="193">
        <f>IF(N1544="sníž. přenesená",J1544,0)</f>
        <v>0</v>
      </c>
      <c r="BI1544" s="193">
        <f>IF(N1544="nulová",J1544,0)</f>
        <v>0</v>
      </c>
      <c r="BJ1544" s="20" t="s">
        <v>80</v>
      </c>
      <c r="BK1544" s="193">
        <f>ROUND(I1544*H1544,2)</f>
        <v>0</v>
      </c>
      <c r="BL1544" s="20" t="s">
        <v>292</v>
      </c>
      <c r="BM1544" s="192" t="s">
        <v>2111</v>
      </c>
    </row>
    <row r="1545" spans="1:65" s="2" customFormat="1" ht="19.5">
      <c r="A1545" s="37"/>
      <c r="B1545" s="38"/>
      <c r="C1545" s="39"/>
      <c r="D1545" s="194" t="s">
        <v>199</v>
      </c>
      <c r="E1545" s="39"/>
      <c r="F1545" s="195" t="s">
        <v>2110</v>
      </c>
      <c r="G1545" s="39"/>
      <c r="H1545" s="39"/>
      <c r="I1545" s="196"/>
      <c r="J1545" s="39"/>
      <c r="K1545" s="39"/>
      <c r="L1545" s="42"/>
      <c r="M1545" s="197"/>
      <c r="N1545" s="198"/>
      <c r="O1545" s="67"/>
      <c r="P1545" s="67"/>
      <c r="Q1545" s="67"/>
      <c r="R1545" s="67"/>
      <c r="S1545" s="67"/>
      <c r="T1545" s="68"/>
      <c r="U1545" s="37"/>
      <c r="V1545" s="37"/>
      <c r="W1545" s="37"/>
      <c r="X1545" s="37"/>
      <c r="Y1545" s="37"/>
      <c r="Z1545" s="37"/>
      <c r="AA1545" s="37"/>
      <c r="AB1545" s="37"/>
      <c r="AC1545" s="37"/>
      <c r="AD1545" s="37"/>
      <c r="AE1545" s="37"/>
      <c r="AT1545" s="20" t="s">
        <v>199</v>
      </c>
      <c r="AU1545" s="20" t="s">
        <v>82</v>
      </c>
    </row>
    <row r="1546" spans="1:65" s="2" customFormat="1" ht="24.2" customHeight="1">
      <c r="A1546" s="37"/>
      <c r="B1546" s="38"/>
      <c r="C1546" s="181" t="s">
        <v>2112</v>
      </c>
      <c r="D1546" s="181" t="s">
        <v>193</v>
      </c>
      <c r="E1546" s="182" t="s">
        <v>2113</v>
      </c>
      <c r="F1546" s="183" t="s">
        <v>2114</v>
      </c>
      <c r="G1546" s="184" t="s">
        <v>196</v>
      </c>
      <c r="H1546" s="185">
        <v>1</v>
      </c>
      <c r="I1546" s="186"/>
      <c r="J1546" s="187">
        <f>ROUND(I1546*H1546,2)</f>
        <v>0</v>
      </c>
      <c r="K1546" s="183" t="s">
        <v>19</v>
      </c>
      <c r="L1546" s="42"/>
      <c r="M1546" s="188" t="s">
        <v>19</v>
      </c>
      <c r="N1546" s="189" t="s">
        <v>44</v>
      </c>
      <c r="O1546" s="67"/>
      <c r="P1546" s="190">
        <f>O1546*H1546</f>
        <v>0</v>
      </c>
      <c r="Q1546" s="190">
        <v>0</v>
      </c>
      <c r="R1546" s="190">
        <f>Q1546*H1546</f>
        <v>0</v>
      </c>
      <c r="S1546" s="190">
        <v>0</v>
      </c>
      <c r="T1546" s="191">
        <f>S1546*H1546</f>
        <v>0</v>
      </c>
      <c r="U1546" s="37"/>
      <c r="V1546" s="37"/>
      <c r="W1546" s="37"/>
      <c r="X1546" s="37"/>
      <c r="Y1546" s="37"/>
      <c r="Z1546" s="37"/>
      <c r="AA1546" s="37"/>
      <c r="AB1546" s="37"/>
      <c r="AC1546" s="37"/>
      <c r="AD1546" s="37"/>
      <c r="AE1546" s="37"/>
      <c r="AR1546" s="192" t="s">
        <v>292</v>
      </c>
      <c r="AT1546" s="192" t="s">
        <v>193</v>
      </c>
      <c r="AU1546" s="192" t="s">
        <v>82</v>
      </c>
      <c r="AY1546" s="20" t="s">
        <v>191</v>
      </c>
      <c r="BE1546" s="193">
        <f>IF(N1546="základní",J1546,0)</f>
        <v>0</v>
      </c>
      <c r="BF1546" s="193">
        <f>IF(N1546="snížená",J1546,0)</f>
        <v>0</v>
      </c>
      <c r="BG1546" s="193">
        <f>IF(N1546="zákl. přenesená",J1546,0)</f>
        <v>0</v>
      </c>
      <c r="BH1546" s="193">
        <f>IF(N1546="sníž. přenesená",J1546,0)</f>
        <v>0</v>
      </c>
      <c r="BI1546" s="193">
        <f>IF(N1546="nulová",J1546,0)</f>
        <v>0</v>
      </c>
      <c r="BJ1546" s="20" t="s">
        <v>80</v>
      </c>
      <c r="BK1546" s="193">
        <f>ROUND(I1546*H1546,2)</f>
        <v>0</v>
      </c>
      <c r="BL1546" s="20" t="s">
        <v>292</v>
      </c>
      <c r="BM1546" s="192" t="s">
        <v>2115</v>
      </c>
    </row>
    <row r="1547" spans="1:65" s="2" customFormat="1" ht="19.5">
      <c r="A1547" s="37"/>
      <c r="B1547" s="38"/>
      <c r="C1547" s="39"/>
      <c r="D1547" s="194" t="s">
        <v>199</v>
      </c>
      <c r="E1547" s="39"/>
      <c r="F1547" s="195" t="s">
        <v>2114</v>
      </c>
      <c r="G1547" s="39"/>
      <c r="H1547" s="39"/>
      <c r="I1547" s="196"/>
      <c r="J1547" s="39"/>
      <c r="K1547" s="39"/>
      <c r="L1547" s="42"/>
      <c r="M1547" s="197"/>
      <c r="N1547" s="198"/>
      <c r="O1547" s="67"/>
      <c r="P1547" s="67"/>
      <c r="Q1547" s="67"/>
      <c r="R1547" s="67"/>
      <c r="S1547" s="67"/>
      <c r="T1547" s="68"/>
      <c r="U1547" s="37"/>
      <c r="V1547" s="37"/>
      <c r="W1547" s="37"/>
      <c r="X1547" s="37"/>
      <c r="Y1547" s="37"/>
      <c r="Z1547" s="37"/>
      <c r="AA1547" s="37"/>
      <c r="AB1547" s="37"/>
      <c r="AC1547" s="37"/>
      <c r="AD1547" s="37"/>
      <c r="AE1547" s="37"/>
      <c r="AT1547" s="20" t="s">
        <v>199</v>
      </c>
      <c r="AU1547" s="20" t="s">
        <v>82</v>
      </c>
    </row>
    <row r="1548" spans="1:65" s="2" customFormat="1" ht="24.2" customHeight="1">
      <c r="A1548" s="37"/>
      <c r="B1548" s="38"/>
      <c r="C1548" s="181" t="s">
        <v>2116</v>
      </c>
      <c r="D1548" s="181" t="s">
        <v>193</v>
      </c>
      <c r="E1548" s="182" t="s">
        <v>2117</v>
      </c>
      <c r="F1548" s="183" t="s">
        <v>2118</v>
      </c>
      <c r="G1548" s="184" t="s">
        <v>196</v>
      </c>
      <c r="H1548" s="185">
        <v>1</v>
      </c>
      <c r="I1548" s="186"/>
      <c r="J1548" s="187">
        <f>ROUND(I1548*H1548,2)</f>
        <v>0</v>
      </c>
      <c r="K1548" s="183" t="s">
        <v>19</v>
      </c>
      <c r="L1548" s="42"/>
      <c r="M1548" s="188" t="s">
        <v>19</v>
      </c>
      <c r="N1548" s="189" t="s">
        <v>44</v>
      </c>
      <c r="O1548" s="67"/>
      <c r="P1548" s="190">
        <f>O1548*H1548</f>
        <v>0</v>
      </c>
      <c r="Q1548" s="190">
        <v>0</v>
      </c>
      <c r="R1548" s="190">
        <f>Q1548*H1548</f>
        <v>0</v>
      </c>
      <c r="S1548" s="190">
        <v>0</v>
      </c>
      <c r="T1548" s="191">
        <f>S1548*H1548</f>
        <v>0</v>
      </c>
      <c r="U1548" s="37"/>
      <c r="V1548" s="37"/>
      <c r="W1548" s="37"/>
      <c r="X1548" s="37"/>
      <c r="Y1548" s="37"/>
      <c r="Z1548" s="37"/>
      <c r="AA1548" s="37"/>
      <c r="AB1548" s="37"/>
      <c r="AC1548" s="37"/>
      <c r="AD1548" s="37"/>
      <c r="AE1548" s="37"/>
      <c r="AR1548" s="192" t="s">
        <v>292</v>
      </c>
      <c r="AT1548" s="192" t="s">
        <v>193</v>
      </c>
      <c r="AU1548" s="192" t="s">
        <v>82</v>
      </c>
      <c r="AY1548" s="20" t="s">
        <v>191</v>
      </c>
      <c r="BE1548" s="193">
        <f>IF(N1548="základní",J1548,0)</f>
        <v>0</v>
      </c>
      <c r="BF1548" s="193">
        <f>IF(N1548="snížená",J1548,0)</f>
        <v>0</v>
      </c>
      <c r="BG1548" s="193">
        <f>IF(N1548="zákl. přenesená",J1548,0)</f>
        <v>0</v>
      </c>
      <c r="BH1548" s="193">
        <f>IF(N1548="sníž. přenesená",J1548,0)</f>
        <v>0</v>
      </c>
      <c r="BI1548" s="193">
        <f>IF(N1548="nulová",J1548,0)</f>
        <v>0</v>
      </c>
      <c r="BJ1548" s="20" t="s">
        <v>80</v>
      </c>
      <c r="BK1548" s="193">
        <f>ROUND(I1548*H1548,2)</f>
        <v>0</v>
      </c>
      <c r="BL1548" s="20" t="s">
        <v>292</v>
      </c>
      <c r="BM1548" s="192" t="s">
        <v>2119</v>
      </c>
    </row>
    <row r="1549" spans="1:65" s="2" customFormat="1" ht="19.5">
      <c r="A1549" s="37"/>
      <c r="B1549" s="38"/>
      <c r="C1549" s="39"/>
      <c r="D1549" s="194" t="s">
        <v>199</v>
      </c>
      <c r="E1549" s="39"/>
      <c r="F1549" s="195" t="s">
        <v>2118</v>
      </c>
      <c r="G1549" s="39"/>
      <c r="H1549" s="39"/>
      <c r="I1549" s="196"/>
      <c r="J1549" s="39"/>
      <c r="K1549" s="39"/>
      <c r="L1549" s="42"/>
      <c r="M1549" s="197"/>
      <c r="N1549" s="198"/>
      <c r="O1549" s="67"/>
      <c r="P1549" s="67"/>
      <c r="Q1549" s="67"/>
      <c r="R1549" s="67"/>
      <c r="S1549" s="67"/>
      <c r="T1549" s="68"/>
      <c r="U1549" s="37"/>
      <c r="V1549" s="37"/>
      <c r="W1549" s="37"/>
      <c r="X1549" s="37"/>
      <c r="Y1549" s="37"/>
      <c r="Z1549" s="37"/>
      <c r="AA1549" s="37"/>
      <c r="AB1549" s="37"/>
      <c r="AC1549" s="37"/>
      <c r="AD1549" s="37"/>
      <c r="AE1549" s="37"/>
      <c r="AT1549" s="20" t="s">
        <v>199</v>
      </c>
      <c r="AU1549" s="20" t="s">
        <v>82</v>
      </c>
    </row>
    <row r="1550" spans="1:65" s="2" customFormat="1" ht="24.2" customHeight="1">
      <c r="A1550" s="37"/>
      <c r="B1550" s="38"/>
      <c r="C1550" s="181" t="s">
        <v>2120</v>
      </c>
      <c r="D1550" s="181" t="s">
        <v>193</v>
      </c>
      <c r="E1550" s="182" t="s">
        <v>2121</v>
      </c>
      <c r="F1550" s="183" t="s">
        <v>2122</v>
      </c>
      <c r="G1550" s="184" t="s">
        <v>196</v>
      </c>
      <c r="H1550" s="185">
        <v>1</v>
      </c>
      <c r="I1550" s="186"/>
      <c r="J1550" s="187">
        <f>ROUND(I1550*H1550,2)</f>
        <v>0</v>
      </c>
      <c r="K1550" s="183" t="s">
        <v>19</v>
      </c>
      <c r="L1550" s="42"/>
      <c r="M1550" s="188" t="s">
        <v>19</v>
      </c>
      <c r="N1550" s="189" t="s">
        <v>44</v>
      </c>
      <c r="O1550" s="67"/>
      <c r="P1550" s="190">
        <f>O1550*H1550</f>
        <v>0</v>
      </c>
      <c r="Q1550" s="190">
        <v>0</v>
      </c>
      <c r="R1550" s="190">
        <f>Q1550*H1550</f>
        <v>0</v>
      </c>
      <c r="S1550" s="190">
        <v>0</v>
      </c>
      <c r="T1550" s="191">
        <f>S1550*H1550</f>
        <v>0</v>
      </c>
      <c r="U1550" s="37"/>
      <c r="V1550" s="37"/>
      <c r="W1550" s="37"/>
      <c r="X1550" s="37"/>
      <c r="Y1550" s="37"/>
      <c r="Z1550" s="37"/>
      <c r="AA1550" s="37"/>
      <c r="AB1550" s="37"/>
      <c r="AC1550" s="37"/>
      <c r="AD1550" s="37"/>
      <c r="AE1550" s="37"/>
      <c r="AR1550" s="192" t="s">
        <v>292</v>
      </c>
      <c r="AT1550" s="192" t="s">
        <v>193</v>
      </c>
      <c r="AU1550" s="192" t="s">
        <v>82</v>
      </c>
      <c r="AY1550" s="20" t="s">
        <v>191</v>
      </c>
      <c r="BE1550" s="193">
        <f>IF(N1550="základní",J1550,0)</f>
        <v>0</v>
      </c>
      <c r="BF1550" s="193">
        <f>IF(N1550="snížená",J1550,0)</f>
        <v>0</v>
      </c>
      <c r="BG1550" s="193">
        <f>IF(N1550="zákl. přenesená",J1550,0)</f>
        <v>0</v>
      </c>
      <c r="BH1550" s="193">
        <f>IF(N1550="sníž. přenesená",J1550,0)</f>
        <v>0</v>
      </c>
      <c r="BI1550" s="193">
        <f>IF(N1550="nulová",J1550,0)</f>
        <v>0</v>
      </c>
      <c r="BJ1550" s="20" t="s">
        <v>80</v>
      </c>
      <c r="BK1550" s="193">
        <f>ROUND(I1550*H1550,2)</f>
        <v>0</v>
      </c>
      <c r="BL1550" s="20" t="s">
        <v>292</v>
      </c>
      <c r="BM1550" s="192" t="s">
        <v>2123</v>
      </c>
    </row>
    <row r="1551" spans="1:65" s="2" customFormat="1" ht="19.5">
      <c r="A1551" s="37"/>
      <c r="B1551" s="38"/>
      <c r="C1551" s="39"/>
      <c r="D1551" s="194" t="s">
        <v>199</v>
      </c>
      <c r="E1551" s="39"/>
      <c r="F1551" s="195" t="s">
        <v>2122</v>
      </c>
      <c r="G1551" s="39"/>
      <c r="H1551" s="39"/>
      <c r="I1551" s="196"/>
      <c r="J1551" s="39"/>
      <c r="K1551" s="39"/>
      <c r="L1551" s="42"/>
      <c r="M1551" s="197"/>
      <c r="N1551" s="198"/>
      <c r="O1551" s="67"/>
      <c r="P1551" s="67"/>
      <c r="Q1551" s="67"/>
      <c r="R1551" s="67"/>
      <c r="S1551" s="67"/>
      <c r="T1551" s="68"/>
      <c r="U1551" s="37"/>
      <c r="V1551" s="37"/>
      <c r="W1551" s="37"/>
      <c r="X1551" s="37"/>
      <c r="Y1551" s="37"/>
      <c r="Z1551" s="37"/>
      <c r="AA1551" s="37"/>
      <c r="AB1551" s="37"/>
      <c r="AC1551" s="37"/>
      <c r="AD1551" s="37"/>
      <c r="AE1551" s="37"/>
      <c r="AT1551" s="20" t="s">
        <v>199</v>
      </c>
      <c r="AU1551" s="20" t="s">
        <v>82</v>
      </c>
    </row>
    <row r="1552" spans="1:65" s="2" customFormat="1" ht="24.2" customHeight="1">
      <c r="A1552" s="37"/>
      <c r="B1552" s="38"/>
      <c r="C1552" s="181" t="s">
        <v>2124</v>
      </c>
      <c r="D1552" s="181" t="s">
        <v>193</v>
      </c>
      <c r="E1552" s="182" t="s">
        <v>2125</v>
      </c>
      <c r="F1552" s="183" t="s">
        <v>2126</v>
      </c>
      <c r="G1552" s="184" t="s">
        <v>196</v>
      </c>
      <c r="H1552" s="185">
        <v>1</v>
      </c>
      <c r="I1552" s="186"/>
      <c r="J1552" s="187">
        <f>ROUND(I1552*H1552,2)</f>
        <v>0</v>
      </c>
      <c r="K1552" s="183" t="s">
        <v>19</v>
      </c>
      <c r="L1552" s="42"/>
      <c r="M1552" s="188" t="s">
        <v>19</v>
      </c>
      <c r="N1552" s="189" t="s">
        <v>44</v>
      </c>
      <c r="O1552" s="67"/>
      <c r="P1552" s="190">
        <f>O1552*H1552</f>
        <v>0</v>
      </c>
      <c r="Q1552" s="190">
        <v>0</v>
      </c>
      <c r="R1552" s="190">
        <f>Q1552*H1552</f>
        <v>0</v>
      </c>
      <c r="S1552" s="190">
        <v>0</v>
      </c>
      <c r="T1552" s="191">
        <f>S1552*H1552</f>
        <v>0</v>
      </c>
      <c r="U1552" s="37"/>
      <c r="V1552" s="37"/>
      <c r="W1552" s="37"/>
      <c r="X1552" s="37"/>
      <c r="Y1552" s="37"/>
      <c r="Z1552" s="37"/>
      <c r="AA1552" s="37"/>
      <c r="AB1552" s="37"/>
      <c r="AC1552" s="37"/>
      <c r="AD1552" s="37"/>
      <c r="AE1552" s="37"/>
      <c r="AR1552" s="192" t="s">
        <v>292</v>
      </c>
      <c r="AT1552" s="192" t="s">
        <v>193</v>
      </c>
      <c r="AU1552" s="192" t="s">
        <v>82</v>
      </c>
      <c r="AY1552" s="20" t="s">
        <v>191</v>
      </c>
      <c r="BE1552" s="193">
        <f>IF(N1552="základní",J1552,0)</f>
        <v>0</v>
      </c>
      <c r="BF1552" s="193">
        <f>IF(N1552="snížená",J1552,0)</f>
        <v>0</v>
      </c>
      <c r="BG1552" s="193">
        <f>IF(N1552="zákl. přenesená",J1552,0)</f>
        <v>0</v>
      </c>
      <c r="BH1552" s="193">
        <f>IF(N1552="sníž. přenesená",J1552,0)</f>
        <v>0</v>
      </c>
      <c r="BI1552" s="193">
        <f>IF(N1552="nulová",J1552,0)</f>
        <v>0</v>
      </c>
      <c r="BJ1552" s="20" t="s">
        <v>80</v>
      </c>
      <c r="BK1552" s="193">
        <f>ROUND(I1552*H1552,2)</f>
        <v>0</v>
      </c>
      <c r="BL1552" s="20" t="s">
        <v>292</v>
      </c>
      <c r="BM1552" s="192" t="s">
        <v>2127</v>
      </c>
    </row>
    <row r="1553" spans="1:65" s="2" customFormat="1" ht="19.5">
      <c r="A1553" s="37"/>
      <c r="B1553" s="38"/>
      <c r="C1553" s="39"/>
      <c r="D1553" s="194" t="s">
        <v>199</v>
      </c>
      <c r="E1553" s="39"/>
      <c r="F1553" s="195" t="s">
        <v>2126</v>
      </c>
      <c r="G1553" s="39"/>
      <c r="H1553" s="39"/>
      <c r="I1553" s="196"/>
      <c r="J1553" s="39"/>
      <c r="K1553" s="39"/>
      <c r="L1553" s="42"/>
      <c r="M1553" s="197"/>
      <c r="N1553" s="198"/>
      <c r="O1553" s="67"/>
      <c r="P1553" s="67"/>
      <c r="Q1553" s="67"/>
      <c r="R1553" s="67"/>
      <c r="S1553" s="67"/>
      <c r="T1553" s="68"/>
      <c r="U1553" s="37"/>
      <c r="V1553" s="37"/>
      <c r="W1553" s="37"/>
      <c r="X1553" s="37"/>
      <c r="Y1553" s="37"/>
      <c r="Z1553" s="37"/>
      <c r="AA1553" s="37"/>
      <c r="AB1553" s="37"/>
      <c r="AC1553" s="37"/>
      <c r="AD1553" s="37"/>
      <c r="AE1553" s="37"/>
      <c r="AT1553" s="20" t="s">
        <v>199</v>
      </c>
      <c r="AU1553" s="20" t="s">
        <v>82</v>
      </c>
    </row>
    <row r="1554" spans="1:65" s="2" customFormat="1" ht="24.2" customHeight="1">
      <c r="A1554" s="37"/>
      <c r="B1554" s="38"/>
      <c r="C1554" s="181" t="s">
        <v>2128</v>
      </c>
      <c r="D1554" s="181" t="s">
        <v>193</v>
      </c>
      <c r="E1554" s="182" t="s">
        <v>2129</v>
      </c>
      <c r="F1554" s="183" t="s">
        <v>2130</v>
      </c>
      <c r="G1554" s="184" t="s">
        <v>196</v>
      </c>
      <c r="H1554" s="185">
        <v>1</v>
      </c>
      <c r="I1554" s="186"/>
      <c r="J1554" s="187">
        <f>ROUND(I1554*H1554,2)</f>
        <v>0</v>
      </c>
      <c r="K1554" s="183" t="s">
        <v>19</v>
      </c>
      <c r="L1554" s="42"/>
      <c r="M1554" s="188" t="s">
        <v>19</v>
      </c>
      <c r="N1554" s="189" t="s">
        <v>44</v>
      </c>
      <c r="O1554" s="67"/>
      <c r="P1554" s="190">
        <f>O1554*H1554</f>
        <v>0</v>
      </c>
      <c r="Q1554" s="190">
        <v>0</v>
      </c>
      <c r="R1554" s="190">
        <f>Q1554*H1554</f>
        <v>0</v>
      </c>
      <c r="S1554" s="190">
        <v>0</v>
      </c>
      <c r="T1554" s="191">
        <f>S1554*H1554</f>
        <v>0</v>
      </c>
      <c r="U1554" s="37"/>
      <c r="V1554" s="37"/>
      <c r="W1554" s="37"/>
      <c r="X1554" s="37"/>
      <c r="Y1554" s="37"/>
      <c r="Z1554" s="37"/>
      <c r="AA1554" s="37"/>
      <c r="AB1554" s="37"/>
      <c r="AC1554" s="37"/>
      <c r="AD1554" s="37"/>
      <c r="AE1554" s="37"/>
      <c r="AR1554" s="192" t="s">
        <v>292</v>
      </c>
      <c r="AT1554" s="192" t="s">
        <v>193</v>
      </c>
      <c r="AU1554" s="192" t="s">
        <v>82</v>
      </c>
      <c r="AY1554" s="20" t="s">
        <v>191</v>
      </c>
      <c r="BE1554" s="193">
        <f>IF(N1554="základní",J1554,0)</f>
        <v>0</v>
      </c>
      <c r="BF1554" s="193">
        <f>IF(N1554="snížená",J1554,0)</f>
        <v>0</v>
      </c>
      <c r="BG1554" s="193">
        <f>IF(N1554="zákl. přenesená",J1554,0)</f>
        <v>0</v>
      </c>
      <c r="BH1554" s="193">
        <f>IF(N1554="sníž. přenesená",J1554,0)</f>
        <v>0</v>
      </c>
      <c r="BI1554" s="193">
        <f>IF(N1554="nulová",J1554,0)</f>
        <v>0</v>
      </c>
      <c r="BJ1554" s="20" t="s">
        <v>80</v>
      </c>
      <c r="BK1554" s="193">
        <f>ROUND(I1554*H1554,2)</f>
        <v>0</v>
      </c>
      <c r="BL1554" s="20" t="s">
        <v>292</v>
      </c>
      <c r="BM1554" s="192" t="s">
        <v>2131</v>
      </c>
    </row>
    <row r="1555" spans="1:65" s="2" customFormat="1" ht="19.5">
      <c r="A1555" s="37"/>
      <c r="B1555" s="38"/>
      <c r="C1555" s="39"/>
      <c r="D1555" s="194" t="s">
        <v>199</v>
      </c>
      <c r="E1555" s="39"/>
      <c r="F1555" s="195" t="s">
        <v>2130</v>
      </c>
      <c r="G1555" s="39"/>
      <c r="H1555" s="39"/>
      <c r="I1555" s="196"/>
      <c r="J1555" s="39"/>
      <c r="K1555" s="39"/>
      <c r="L1555" s="42"/>
      <c r="M1555" s="197"/>
      <c r="N1555" s="198"/>
      <c r="O1555" s="67"/>
      <c r="P1555" s="67"/>
      <c r="Q1555" s="67"/>
      <c r="R1555" s="67"/>
      <c r="S1555" s="67"/>
      <c r="T1555" s="68"/>
      <c r="U1555" s="37"/>
      <c r="V1555" s="37"/>
      <c r="W1555" s="37"/>
      <c r="X1555" s="37"/>
      <c r="Y1555" s="37"/>
      <c r="Z1555" s="37"/>
      <c r="AA1555" s="37"/>
      <c r="AB1555" s="37"/>
      <c r="AC1555" s="37"/>
      <c r="AD1555" s="37"/>
      <c r="AE1555" s="37"/>
      <c r="AT1555" s="20" t="s">
        <v>199</v>
      </c>
      <c r="AU1555" s="20" t="s">
        <v>82</v>
      </c>
    </row>
    <row r="1556" spans="1:65" s="2" customFormat="1" ht="24.2" customHeight="1">
      <c r="A1556" s="37"/>
      <c r="B1556" s="38"/>
      <c r="C1556" s="181" t="s">
        <v>2132</v>
      </c>
      <c r="D1556" s="181" t="s">
        <v>193</v>
      </c>
      <c r="E1556" s="182" t="s">
        <v>2133</v>
      </c>
      <c r="F1556" s="183" t="s">
        <v>2134</v>
      </c>
      <c r="G1556" s="184" t="s">
        <v>196</v>
      </c>
      <c r="H1556" s="185">
        <v>70</v>
      </c>
      <c r="I1556" s="186"/>
      <c r="J1556" s="187">
        <f>ROUND(I1556*H1556,2)</f>
        <v>0</v>
      </c>
      <c r="K1556" s="183" t="s">
        <v>19</v>
      </c>
      <c r="L1556" s="42"/>
      <c r="M1556" s="188" t="s">
        <v>19</v>
      </c>
      <c r="N1556" s="189" t="s">
        <v>44</v>
      </c>
      <c r="O1556" s="67"/>
      <c r="P1556" s="190">
        <f>O1556*H1556</f>
        <v>0</v>
      </c>
      <c r="Q1556" s="190">
        <v>0</v>
      </c>
      <c r="R1556" s="190">
        <f>Q1556*H1556</f>
        <v>0</v>
      </c>
      <c r="S1556" s="190">
        <v>0</v>
      </c>
      <c r="T1556" s="191">
        <f>S1556*H1556</f>
        <v>0</v>
      </c>
      <c r="U1556" s="37"/>
      <c r="V1556" s="37"/>
      <c r="W1556" s="37"/>
      <c r="X1556" s="37"/>
      <c r="Y1556" s="37"/>
      <c r="Z1556" s="37"/>
      <c r="AA1556" s="37"/>
      <c r="AB1556" s="37"/>
      <c r="AC1556" s="37"/>
      <c r="AD1556" s="37"/>
      <c r="AE1556" s="37"/>
      <c r="AR1556" s="192" t="s">
        <v>292</v>
      </c>
      <c r="AT1556" s="192" t="s">
        <v>193</v>
      </c>
      <c r="AU1556" s="192" t="s">
        <v>82</v>
      </c>
      <c r="AY1556" s="20" t="s">
        <v>191</v>
      </c>
      <c r="BE1556" s="193">
        <f>IF(N1556="základní",J1556,0)</f>
        <v>0</v>
      </c>
      <c r="BF1556" s="193">
        <f>IF(N1556="snížená",J1556,0)</f>
        <v>0</v>
      </c>
      <c r="BG1556" s="193">
        <f>IF(N1556="zákl. přenesená",J1556,0)</f>
        <v>0</v>
      </c>
      <c r="BH1556" s="193">
        <f>IF(N1556="sníž. přenesená",J1556,0)</f>
        <v>0</v>
      </c>
      <c r="BI1556" s="193">
        <f>IF(N1556="nulová",J1556,0)</f>
        <v>0</v>
      </c>
      <c r="BJ1556" s="20" t="s">
        <v>80</v>
      </c>
      <c r="BK1556" s="193">
        <f>ROUND(I1556*H1556,2)</f>
        <v>0</v>
      </c>
      <c r="BL1556" s="20" t="s">
        <v>292</v>
      </c>
      <c r="BM1556" s="192" t="s">
        <v>2135</v>
      </c>
    </row>
    <row r="1557" spans="1:65" s="2" customFormat="1" ht="19.5">
      <c r="A1557" s="37"/>
      <c r="B1557" s="38"/>
      <c r="C1557" s="39"/>
      <c r="D1557" s="194" t="s">
        <v>199</v>
      </c>
      <c r="E1557" s="39"/>
      <c r="F1557" s="195" t="s">
        <v>2134</v>
      </c>
      <c r="G1557" s="39"/>
      <c r="H1557" s="39"/>
      <c r="I1557" s="196"/>
      <c r="J1557" s="39"/>
      <c r="K1557" s="39"/>
      <c r="L1557" s="42"/>
      <c r="M1557" s="197"/>
      <c r="N1557" s="198"/>
      <c r="O1557" s="67"/>
      <c r="P1557" s="67"/>
      <c r="Q1557" s="67"/>
      <c r="R1557" s="67"/>
      <c r="S1557" s="67"/>
      <c r="T1557" s="68"/>
      <c r="U1557" s="37"/>
      <c r="V1557" s="37"/>
      <c r="W1557" s="37"/>
      <c r="X1557" s="37"/>
      <c r="Y1557" s="37"/>
      <c r="Z1557" s="37"/>
      <c r="AA1557" s="37"/>
      <c r="AB1557" s="37"/>
      <c r="AC1557" s="37"/>
      <c r="AD1557" s="37"/>
      <c r="AE1557" s="37"/>
      <c r="AT1557" s="20" t="s">
        <v>199</v>
      </c>
      <c r="AU1557" s="20" t="s">
        <v>82</v>
      </c>
    </row>
    <row r="1558" spans="1:65" s="2" customFormat="1" ht="24.2" customHeight="1">
      <c r="A1558" s="37"/>
      <c r="B1558" s="38"/>
      <c r="C1558" s="181" t="s">
        <v>2136</v>
      </c>
      <c r="D1558" s="181" t="s">
        <v>193</v>
      </c>
      <c r="E1558" s="182" t="s">
        <v>2137</v>
      </c>
      <c r="F1558" s="183" t="s">
        <v>2138</v>
      </c>
      <c r="G1558" s="184" t="s">
        <v>196</v>
      </c>
      <c r="H1558" s="185">
        <v>44</v>
      </c>
      <c r="I1558" s="186"/>
      <c r="J1558" s="187">
        <f>ROUND(I1558*H1558,2)</f>
        <v>0</v>
      </c>
      <c r="K1558" s="183" t="s">
        <v>19</v>
      </c>
      <c r="L1558" s="42"/>
      <c r="M1558" s="188" t="s">
        <v>19</v>
      </c>
      <c r="N1558" s="189" t="s">
        <v>44</v>
      </c>
      <c r="O1558" s="67"/>
      <c r="P1558" s="190">
        <f>O1558*H1558</f>
        <v>0</v>
      </c>
      <c r="Q1558" s="190">
        <v>0</v>
      </c>
      <c r="R1558" s="190">
        <f>Q1558*H1558</f>
        <v>0</v>
      </c>
      <c r="S1558" s="190">
        <v>0</v>
      </c>
      <c r="T1558" s="191">
        <f>S1558*H1558</f>
        <v>0</v>
      </c>
      <c r="U1558" s="37"/>
      <c r="V1558" s="37"/>
      <c r="W1558" s="37"/>
      <c r="X1558" s="37"/>
      <c r="Y1558" s="37"/>
      <c r="Z1558" s="37"/>
      <c r="AA1558" s="37"/>
      <c r="AB1558" s="37"/>
      <c r="AC1558" s="37"/>
      <c r="AD1558" s="37"/>
      <c r="AE1558" s="37"/>
      <c r="AR1558" s="192" t="s">
        <v>292</v>
      </c>
      <c r="AT1558" s="192" t="s">
        <v>193</v>
      </c>
      <c r="AU1558" s="192" t="s">
        <v>82</v>
      </c>
      <c r="AY1558" s="20" t="s">
        <v>191</v>
      </c>
      <c r="BE1558" s="193">
        <f>IF(N1558="základní",J1558,0)</f>
        <v>0</v>
      </c>
      <c r="BF1558" s="193">
        <f>IF(N1558="snížená",J1558,0)</f>
        <v>0</v>
      </c>
      <c r="BG1558" s="193">
        <f>IF(N1558="zákl. přenesená",J1558,0)</f>
        <v>0</v>
      </c>
      <c r="BH1558" s="193">
        <f>IF(N1558="sníž. přenesená",J1558,0)</f>
        <v>0</v>
      </c>
      <c r="BI1558" s="193">
        <f>IF(N1558="nulová",J1558,0)</f>
        <v>0</v>
      </c>
      <c r="BJ1558" s="20" t="s">
        <v>80</v>
      </c>
      <c r="BK1558" s="193">
        <f>ROUND(I1558*H1558,2)</f>
        <v>0</v>
      </c>
      <c r="BL1558" s="20" t="s">
        <v>292</v>
      </c>
      <c r="BM1558" s="192" t="s">
        <v>2139</v>
      </c>
    </row>
    <row r="1559" spans="1:65" s="2" customFormat="1" ht="19.5">
      <c r="A1559" s="37"/>
      <c r="B1559" s="38"/>
      <c r="C1559" s="39"/>
      <c r="D1559" s="194" t="s">
        <v>199</v>
      </c>
      <c r="E1559" s="39"/>
      <c r="F1559" s="195" t="s">
        <v>2138</v>
      </c>
      <c r="G1559" s="39"/>
      <c r="H1559" s="39"/>
      <c r="I1559" s="196"/>
      <c r="J1559" s="39"/>
      <c r="K1559" s="39"/>
      <c r="L1559" s="42"/>
      <c r="M1559" s="197"/>
      <c r="N1559" s="198"/>
      <c r="O1559" s="67"/>
      <c r="P1559" s="67"/>
      <c r="Q1559" s="67"/>
      <c r="R1559" s="67"/>
      <c r="S1559" s="67"/>
      <c r="T1559" s="68"/>
      <c r="U1559" s="37"/>
      <c r="V1559" s="37"/>
      <c r="W1559" s="37"/>
      <c r="X1559" s="37"/>
      <c r="Y1559" s="37"/>
      <c r="Z1559" s="37"/>
      <c r="AA1559" s="37"/>
      <c r="AB1559" s="37"/>
      <c r="AC1559" s="37"/>
      <c r="AD1559" s="37"/>
      <c r="AE1559" s="37"/>
      <c r="AT1559" s="20" t="s">
        <v>199</v>
      </c>
      <c r="AU1559" s="20" t="s">
        <v>82</v>
      </c>
    </row>
    <row r="1560" spans="1:65" s="2" customFormat="1" ht="37.9" customHeight="1">
      <c r="A1560" s="37"/>
      <c r="B1560" s="38"/>
      <c r="C1560" s="181" t="s">
        <v>2140</v>
      </c>
      <c r="D1560" s="181" t="s">
        <v>193</v>
      </c>
      <c r="E1560" s="182" t="s">
        <v>2141</v>
      </c>
      <c r="F1560" s="183" t="s">
        <v>2142</v>
      </c>
      <c r="G1560" s="184" t="s">
        <v>196</v>
      </c>
      <c r="H1560" s="185">
        <v>3</v>
      </c>
      <c r="I1560" s="186"/>
      <c r="J1560" s="187">
        <f>ROUND(I1560*H1560,2)</f>
        <v>0</v>
      </c>
      <c r="K1560" s="183" t="s">
        <v>19</v>
      </c>
      <c r="L1560" s="42"/>
      <c r="M1560" s="188" t="s">
        <v>19</v>
      </c>
      <c r="N1560" s="189" t="s">
        <v>44</v>
      </c>
      <c r="O1560" s="67"/>
      <c r="P1560" s="190">
        <f>O1560*H1560</f>
        <v>0</v>
      </c>
      <c r="Q1560" s="190">
        <v>0</v>
      </c>
      <c r="R1560" s="190">
        <f>Q1560*H1560</f>
        <v>0</v>
      </c>
      <c r="S1560" s="190">
        <v>0</v>
      </c>
      <c r="T1560" s="191">
        <f>S1560*H1560</f>
        <v>0</v>
      </c>
      <c r="U1560" s="37"/>
      <c r="V1560" s="37"/>
      <c r="W1560" s="37"/>
      <c r="X1560" s="37"/>
      <c r="Y1560" s="37"/>
      <c r="Z1560" s="37"/>
      <c r="AA1560" s="37"/>
      <c r="AB1560" s="37"/>
      <c r="AC1560" s="37"/>
      <c r="AD1560" s="37"/>
      <c r="AE1560" s="37"/>
      <c r="AR1560" s="192" t="s">
        <v>292</v>
      </c>
      <c r="AT1560" s="192" t="s">
        <v>193</v>
      </c>
      <c r="AU1560" s="192" t="s">
        <v>82</v>
      </c>
      <c r="AY1560" s="20" t="s">
        <v>191</v>
      </c>
      <c r="BE1560" s="193">
        <f>IF(N1560="základní",J1560,0)</f>
        <v>0</v>
      </c>
      <c r="BF1560" s="193">
        <f>IF(N1560="snížená",J1560,0)</f>
        <v>0</v>
      </c>
      <c r="BG1560" s="193">
        <f>IF(N1560="zákl. přenesená",J1560,0)</f>
        <v>0</v>
      </c>
      <c r="BH1560" s="193">
        <f>IF(N1560="sníž. přenesená",J1560,0)</f>
        <v>0</v>
      </c>
      <c r="BI1560" s="193">
        <f>IF(N1560="nulová",J1560,0)</f>
        <v>0</v>
      </c>
      <c r="BJ1560" s="20" t="s">
        <v>80</v>
      </c>
      <c r="BK1560" s="193">
        <f>ROUND(I1560*H1560,2)</f>
        <v>0</v>
      </c>
      <c r="BL1560" s="20" t="s">
        <v>292</v>
      </c>
      <c r="BM1560" s="192" t="s">
        <v>2143</v>
      </c>
    </row>
    <row r="1561" spans="1:65" s="2" customFormat="1" ht="19.5">
      <c r="A1561" s="37"/>
      <c r="B1561" s="38"/>
      <c r="C1561" s="39"/>
      <c r="D1561" s="194" t="s">
        <v>199</v>
      </c>
      <c r="E1561" s="39"/>
      <c r="F1561" s="195" t="s">
        <v>2142</v>
      </c>
      <c r="G1561" s="39"/>
      <c r="H1561" s="39"/>
      <c r="I1561" s="196"/>
      <c r="J1561" s="39"/>
      <c r="K1561" s="39"/>
      <c r="L1561" s="42"/>
      <c r="M1561" s="197"/>
      <c r="N1561" s="198"/>
      <c r="O1561" s="67"/>
      <c r="P1561" s="67"/>
      <c r="Q1561" s="67"/>
      <c r="R1561" s="67"/>
      <c r="S1561" s="67"/>
      <c r="T1561" s="68"/>
      <c r="U1561" s="37"/>
      <c r="V1561" s="37"/>
      <c r="W1561" s="37"/>
      <c r="X1561" s="37"/>
      <c r="Y1561" s="37"/>
      <c r="Z1561" s="37"/>
      <c r="AA1561" s="37"/>
      <c r="AB1561" s="37"/>
      <c r="AC1561" s="37"/>
      <c r="AD1561" s="37"/>
      <c r="AE1561" s="37"/>
      <c r="AT1561" s="20" t="s">
        <v>199</v>
      </c>
      <c r="AU1561" s="20" t="s">
        <v>82</v>
      </c>
    </row>
    <row r="1562" spans="1:65" s="2" customFormat="1" ht="24.2" customHeight="1">
      <c r="A1562" s="37"/>
      <c r="B1562" s="38"/>
      <c r="C1562" s="181" t="s">
        <v>2144</v>
      </c>
      <c r="D1562" s="181" t="s">
        <v>193</v>
      </c>
      <c r="E1562" s="182" t="s">
        <v>2145</v>
      </c>
      <c r="F1562" s="183" t="s">
        <v>2146</v>
      </c>
      <c r="G1562" s="184" t="s">
        <v>196</v>
      </c>
      <c r="H1562" s="185">
        <v>5</v>
      </c>
      <c r="I1562" s="186"/>
      <c r="J1562" s="187">
        <f>ROUND(I1562*H1562,2)</f>
        <v>0</v>
      </c>
      <c r="K1562" s="183" t="s">
        <v>19</v>
      </c>
      <c r="L1562" s="42"/>
      <c r="M1562" s="188" t="s">
        <v>19</v>
      </c>
      <c r="N1562" s="189" t="s">
        <v>44</v>
      </c>
      <c r="O1562" s="67"/>
      <c r="P1562" s="190">
        <f>O1562*H1562</f>
        <v>0</v>
      </c>
      <c r="Q1562" s="190">
        <v>0</v>
      </c>
      <c r="R1562" s="190">
        <f>Q1562*H1562</f>
        <v>0</v>
      </c>
      <c r="S1562" s="190">
        <v>0</v>
      </c>
      <c r="T1562" s="191">
        <f>S1562*H1562</f>
        <v>0</v>
      </c>
      <c r="U1562" s="37"/>
      <c r="V1562" s="37"/>
      <c r="W1562" s="37"/>
      <c r="X1562" s="37"/>
      <c r="Y1562" s="37"/>
      <c r="Z1562" s="37"/>
      <c r="AA1562" s="37"/>
      <c r="AB1562" s="37"/>
      <c r="AC1562" s="37"/>
      <c r="AD1562" s="37"/>
      <c r="AE1562" s="37"/>
      <c r="AR1562" s="192" t="s">
        <v>292</v>
      </c>
      <c r="AT1562" s="192" t="s">
        <v>193</v>
      </c>
      <c r="AU1562" s="192" t="s">
        <v>82</v>
      </c>
      <c r="AY1562" s="20" t="s">
        <v>191</v>
      </c>
      <c r="BE1562" s="193">
        <f>IF(N1562="základní",J1562,0)</f>
        <v>0</v>
      </c>
      <c r="BF1562" s="193">
        <f>IF(N1562="snížená",J1562,0)</f>
        <v>0</v>
      </c>
      <c r="BG1562" s="193">
        <f>IF(N1562="zákl. přenesená",J1562,0)</f>
        <v>0</v>
      </c>
      <c r="BH1562" s="193">
        <f>IF(N1562="sníž. přenesená",J1562,0)</f>
        <v>0</v>
      </c>
      <c r="BI1562" s="193">
        <f>IF(N1562="nulová",J1562,0)</f>
        <v>0</v>
      </c>
      <c r="BJ1562" s="20" t="s">
        <v>80</v>
      </c>
      <c r="BK1562" s="193">
        <f>ROUND(I1562*H1562,2)</f>
        <v>0</v>
      </c>
      <c r="BL1562" s="20" t="s">
        <v>292</v>
      </c>
      <c r="BM1562" s="192" t="s">
        <v>2147</v>
      </c>
    </row>
    <row r="1563" spans="1:65" s="2" customFormat="1" ht="19.5">
      <c r="A1563" s="37"/>
      <c r="B1563" s="38"/>
      <c r="C1563" s="39"/>
      <c r="D1563" s="194" t="s">
        <v>199</v>
      </c>
      <c r="E1563" s="39"/>
      <c r="F1563" s="195" t="s">
        <v>2146</v>
      </c>
      <c r="G1563" s="39"/>
      <c r="H1563" s="39"/>
      <c r="I1563" s="196"/>
      <c r="J1563" s="39"/>
      <c r="K1563" s="39"/>
      <c r="L1563" s="42"/>
      <c r="M1563" s="197"/>
      <c r="N1563" s="198"/>
      <c r="O1563" s="67"/>
      <c r="P1563" s="67"/>
      <c r="Q1563" s="67"/>
      <c r="R1563" s="67"/>
      <c r="S1563" s="67"/>
      <c r="T1563" s="68"/>
      <c r="U1563" s="37"/>
      <c r="V1563" s="37"/>
      <c r="W1563" s="37"/>
      <c r="X1563" s="37"/>
      <c r="Y1563" s="37"/>
      <c r="Z1563" s="37"/>
      <c r="AA1563" s="37"/>
      <c r="AB1563" s="37"/>
      <c r="AC1563" s="37"/>
      <c r="AD1563" s="37"/>
      <c r="AE1563" s="37"/>
      <c r="AT1563" s="20" t="s">
        <v>199</v>
      </c>
      <c r="AU1563" s="20" t="s">
        <v>82</v>
      </c>
    </row>
    <row r="1564" spans="1:65" s="2" customFormat="1" ht="24.2" customHeight="1">
      <c r="A1564" s="37"/>
      <c r="B1564" s="38"/>
      <c r="C1564" s="181" t="s">
        <v>2148</v>
      </c>
      <c r="D1564" s="181" t="s">
        <v>193</v>
      </c>
      <c r="E1564" s="182" t="s">
        <v>2149</v>
      </c>
      <c r="F1564" s="183" t="s">
        <v>2150</v>
      </c>
      <c r="G1564" s="184" t="s">
        <v>196</v>
      </c>
      <c r="H1564" s="185">
        <v>2</v>
      </c>
      <c r="I1564" s="186"/>
      <c r="J1564" s="187">
        <f>ROUND(I1564*H1564,2)</f>
        <v>0</v>
      </c>
      <c r="K1564" s="183" t="s">
        <v>19</v>
      </c>
      <c r="L1564" s="42"/>
      <c r="M1564" s="188" t="s">
        <v>19</v>
      </c>
      <c r="N1564" s="189" t="s">
        <v>44</v>
      </c>
      <c r="O1564" s="67"/>
      <c r="P1564" s="190">
        <f>O1564*H1564</f>
        <v>0</v>
      </c>
      <c r="Q1564" s="190">
        <v>0</v>
      </c>
      <c r="R1564" s="190">
        <f>Q1564*H1564</f>
        <v>0</v>
      </c>
      <c r="S1564" s="190">
        <v>0</v>
      </c>
      <c r="T1564" s="191">
        <f>S1564*H1564</f>
        <v>0</v>
      </c>
      <c r="U1564" s="37"/>
      <c r="V1564" s="37"/>
      <c r="W1564" s="37"/>
      <c r="X1564" s="37"/>
      <c r="Y1564" s="37"/>
      <c r="Z1564" s="37"/>
      <c r="AA1564" s="37"/>
      <c r="AB1564" s="37"/>
      <c r="AC1564" s="37"/>
      <c r="AD1564" s="37"/>
      <c r="AE1564" s="37"/>
      <c r="AR1564" s="192" t="s">
        <v>292</v>
      </c>
      <c r="AT1564" s="192" t="s">
        <v>193</v>
      </c>
      <c r="AU1564" s="192" t="s">
        <v>82</v>
      </c>
      <c r="AY1564" s="20" t="s">
        <v>191</v>
      </c>
      <c r="BE1564" s="193">
        <f>IF(N1564="základní",J1564,0)</f>
        <v>0</v>
      </c>
      <c r="BF1564" s="193">
        <f>IF(N1564="snížená",J1564,0)</f>
        <v>0</v>
      </c>
      <c r="BG1564" s="193">
        <f>IF(N1564="zákl. přenesená",J1564,0)</f>
        <v>0</v>
      </c>
      <c r="BH1564" s="193">
        <f>IF(N1564="sníž. přenesená",J1564,0)</f>
        <v>0</v>
      </c>
      <c r="BI1564" s="193">
        <f>IF(N1564="nulová",J1564,0)</f>
        <v>0</v>
      </c>
      <c r="BJ1564" s="20" t="s">
        <v>80</v>
      </c>
      <c r="BK1564" s="193">
        <f>ROUND(I1564*H1564,2)</f>
        <v>0</v>
      </c>
      <c r="BL1564" s="20" t="s">
        <v>292</v>
      </c>
      <c r="BM1564" s="192" t="s">
        <v>2151</v>
      </c>
    </row>
    <row r="1565" spans="1:65" s="2" customFormat="1" ht="19.5">
      <c r="A1565" s="37"/>
      <c r="B1565" s="38"/>
      <c r="C1565" s="39"/>
      <c r="D1565" s="194" t="s">
        <v>199</v>
      </c>
      <c r="E1565" s="39"/>
      <c r="F1565" s="195" t="s">
        <v>2150</v>
      </c>
      <c r="G1565" s="39"/>
      <c r="H1565" s="39"/>
      <c r="I1565" s="196"/>
      <c r="J1565" s="39"/>
      <c r="K1565" s="39"/>
      <c r="L1565" s="42"/>
      <c r="M1565" s="197"/>
      <c r="N1565" s="198"/>
      <c r="O1565" s="67"/>
      <c r="P1565" s="67"/>
      <c r="Q1565" s="67"/>
      <c r="R1565" s="67"/>
      <c r="S1565" s="67"/>
      <c r="T1565" s="68"/>
      <c r="U1565" s="37"/>
      <c r="V1565" s="37"/>
      <c r="W1565" s="37"/>
      <c r="X1565" s="37"/>
      <c r="Y1565" s="37"/>
      <c r="Z1565" s="37"/>
      <c r="AA1565" s="37"/>
      <c r="AB1565" s="37"/>
      <c r="AC1565" s="37"/>
      <c r="AD1565" s="37"/>
      <c r="AE1565" s="37"/>
      <c r="AT1565" s="20" t="s">
        <v>199</v>
      </c>
      <c r="AU1565" s="20" t="s">
        <v>82</v>
      </c>
    </row>
    <row r="1566" spans="1:65" s="2" customFormat="1" ht="24.2" customHeight="1">
      <c r="A1566" s="37"/>
      <c r="B1566" s="38"/>
      <c r="C1566" s="181" t="s">
        <v>2152</v>
      </c>
      <c r="D1566" s="181" t="s">
        <v>193</v>
      </c>
      <c r="E1566" s="182" t="s">
        <v>2153</v>
      </c>
      <c r="F1566" s="183" t="s">
        <v>2154</v>
      </c>
      <c r="G1566" s="184" t="s">
        <v>196</v>
      </c>
      <c r="H1566" s="185">
        <v>1</v>
      </c>
      <c r="I1566" s="186"/>
      <c r="J1566" s="187">
        <f>ROUND(I1566*H1566,2)</f>
        <v>0</v>
      </c>
      <c r="K1566" s="183" t="s">
        <v>19</v>
      </c>
      <c r="L1566" s="42"/>
      <c r="M1566" s="188" t="s">
        <v>19</v>
      </c>
      <c r="N1566" s="189" t="s">
        <v>44</v>
      </c>
      <c r="O1566" s="67"/>
      <c r="P1566" s="190">
        <f>O1566*H1566</f>
        <v>0</v>
      </c>
      <c r="Q1566" s="190">
        <v>0</v>
      </c>
      <c r="R1566" s="190">
        <f>Q1566*H1566</f>
        <v>0</v>
      </c>
      <c r="S1566" s="190">
        <v>0</v>
      </c>
      <c r="T1566" s="191">
        <f>S1566*H1566</f>
        <v>0</v>
      </c>
      <c r="U1566" s="37"/>
      <c r="V1566" s="37"/>
      <c r="W1566" s="37"/>
      <c r="X1566" s="37"/>
      <c r="Y1566" s="37"/>
      <c r="Z1566" s="37"/>
      <c r="AA1566" s="37"/>
      <c r="AB1566" s="37"/>
      <c r="AC1566" s="37"/>
      <c r="AD1566" s="37"/>
      <c r="AE1566" s="37"/>
      <c r="AR1566" s="192" t="s">
        <v>292</v>
      </c>
      <c r="AT1566" s="192" t="s">
        <v>193</v>
      </c>
      <c r="AU1566" s="192" t="s">
        <v>82</v>
      </c>
      <c r="AY1566" s="20" t="s">
        <v>191</v>
      </c>
      <c r="BE1566" s="193">
        <f>IF(N1566="základní",J1566,0)</f>
        <v>0</v>
      </c>
      <c r="BF1566" s="193">
        <f>IF(N1566="snížená",J1566,0)</f>
        <v>0</v>
      </c>
      <c r="BG1566" s="193">
        <f>IF(N1566="zákl. přenesená",J1566,0)</f>
        <v>0</v>
      </c>
      <c r="BH1566" s="193">
        <f>IF(N1566="sníž. přenesená",J1566,0)</f>
        <v>0</v>
      </c>
      <c r="BI1566" s="193">
        <f>IF(N1566="nulová",J1566,0)</f>
        <v>0</v>
      </c>
      <c r="BJ1566" s="20" t="s">
        <v>80</v>
      </c>
      <c r="BK1566" s="193">
        <f>ROUND(I1566*H1566,2)</f>
        <v>0</v>
      </c>
      <c r="BL1566" s="20" t="s">
        <v>292</v>
      </c>
      <c r="BM1566" s="192" t="s">
        <v>2155</v>
      </c>
    </row>
    <row r="1567" spans="1:65" s="2" customFormat="1" ht="19.5">
      <c r="A1567" s="37"/>
      <c r="B1567" s="38"/>
      <c r="C1567" s="39"/>
      <c r="D1567" s="194" t="s">
        <v>199</v>
      </c>
      <c r="E1567" s="39"/>
      <c r="F1567" s="195" t="s">
        <v>2154</v>
      </c>
      <c r="G1567" s="39"/>
      <c r="H1567" s="39"/>
      <c r="I1567" s="196"/>
      <c r="J1567" s="39"/>
      <c r="K1567" s="39"/>
      <c r="L1567" s="42"/>
      <c r="M1567" s="197"/>
      <c r="N1567" s="198"/>
      <c r="O1567" s="67"/>
      <c r="P1567" s="67"/>
      <c r="Q1567" s="67"/>
      <c r="R1567" s="67"/>
      <c r="S1567" s="67"/>
      <c r="T1567" s="68"/>
      <c r="U1567" s="37"/>
      <c r="V1567" s="37"/>
      <c r="W1567" s="37"/>
      <c r="X1567" s="37"/>
      <c r="Y1567" s="37"/>
      <c r="Z1567" s="37"/>
      <c r="AA1567" s="37"/>
      <c r="AB1567" s="37"/>
      <c r="AC1567" s="37"/>
      <c r="AD1567" s="37"/>
      <c r="AE1567" s="37"/>
      <c r="AT1567" s="20" t="s">
        <v>199</v>
      </c>
      <c r="AU1567" s="20" t="s">
        <v>82</v>
      </c>
    </row>
    <row r="1568" spans="1:65" s="2" customFormat="1" ht="33" customHeight="1">
      <c r="A1568" s="37"/>
      <c r="B1568" s="38"/>
      <c r="C1568" s="181" t="s">
        <v>2156</v>
      </c>
      <c r="D1568" s="181" t="s">
        <v>193</v>
      </c>
      <c r="E1568" s="182" t="s">
        <v>2157</v>
      </c>
      <c r="F1568" s="183" t="s">
        <v>2158</v>
      </c>
      <c r="G1568" s="184" t="s">
        <v>196</v>
      </c>
      <c r="H1568" s="185">
        <v>1</v>
      </c>
      <c r="I1568" s="186"/>
      <c r="J1568" s="187">
        <f>ROUND(I1568*H1568,2)</f>
        <v>0</v>
      </c>
      <c r="K1568" s="183" t="s">
        <v>19</v>
      </c>
      <c r="L1568" s="42"/>
      <c r="M1568" s="188" t="s">
        <v>19</v>
      </c>
      <c r="N1568" s="189" t="s">
        <v>44</v>
      </c>
      <c r="O1568" s="67"/>
      <c r="P1568" s="190">
        <f>O1568*H1568</f>
        <v>0</v>
      </c>
      <c r="Q1568" s="190">
        <v>0</v>
      </c>
      <c r="R1568" s="190">
        <f>Q1568*H1568</f>
        <v>0</v>
      </c>
      <c r="S1568" s="190">
        <v>0</v>
      </c>
      <c r="T1568" s="191">
        <f>S1568*H1568</f>
        <v>0</v>
      </c>
      <c r="U1568" s="37"/>
      <c r="V1568" s="37"/>
      <c r="W1568" s="37"/>
      <c r="X1568" s="37"/>
      <c r="Y1568" s="37"/>
      <c r="Z1568" s="37"/>
      <c r="AA1568" s="37"/>
      <c r="AB1568" s="37"/>
      <c r="AC1568" s="37"/>
      <c r="AD1568" s="37"/>
      <c r="AE1568" s="37"/>
      <c r="AR1568" s="192" t="s">
        <v>292</v>
      </c>
      <c r="AT1568" s="192" t="s">
        <v>193</v>
      </c>
      <c r="AU1568" s="192" t="s">
        <v>82</v>
      </c>
      <c r="AY1568" s="20" t="s">
        <v>191</v>
      </c>
      <c r="BE1568" s="193">
        <f>IF(N1568="základní",J1568,0)</f>
        <v>0</v>
      </c>
      <c r="BF1568" s="193">
        <f>IF(N1568="snížená",J1568,0)</f>
        <v>0</v>
      </c>
      <c r="BG1568" s="193">
        <f>IF(N1568="zákl. přenesená",J1568,0)</f>
        <v>0</v>
      </c>
      <c r="BH1568" s="193">
        <f>IF(N1568="sníž. přenesená",J1568,0)</f>
        <v>0</v>
      </c>
      <c r="BI1568" s="193">
        <f>IF(N1568="nulová",J1568,0)</f>
        <v>0</v>
      </c>
      <c r="BJ1568" s="20" t="s">
        <v>80</v>
      </c>
      <c r="BK1568" s="193">
        <f>ROUND(I1568*H1568,2)</f>
        <v>0</v>
      </c>
      <c r="BL1568" s="20" t="s">
        <v>292</v>
      </c>
      <c r="BM1568" s="192" t="s">
        <v>2159</v>
      </c>
    </row>
    <row r="1569" spans="1:65" s="2" customFormat="1" ht="19.5">
      <c r="A1569" s="37"/>
      <c r="B1569" s="38"/>
      <c r="C1569" s="39"/>
      <c r="D1569" s="194" t="s">
        <v>199</v>
      </c>
      <c r="E1569" s="39"/>
      <c r="F1569" s="195" t="s">
        <v>2158</v>
      </c>
      <c r="G1569" s="39"/>
      <c r="H1569" s="39"/>
      <c r="I1569" s="196"/>
      <c r="J1569" s="39"/>
      <c r="K1569" s="39"/>
      <c r="L1569" s="42"/>
      <c r="M1569" s="197"/>
      <c r="N1569" s="198"/>
      <c r="O1569" s="67"/>
      <c r="P1569" s="67"/>
      <c r="Q1569" s="67"/>
      <c r="R1569" s="67"/>
      <c r="S1569" s="67"/>
      <c r="T1569" s="68"/>
      <c r="U1569" s="37"/>
      <c r="V1569" s="37"/>
      <c r="W1569" s="37"/>
      <c r="X1569" s="37"/>
      <c r="Y1569" s="37"/>
      <c r="Z1569" s="37"/>
      <c r="AA1569" s="37"/>
      <c r="AB1569" s="37"/>
      <c r="AC1569" s="37"/>
      <c r="AD1569" s="37"/>
      <c r="AE1569" s="37"/>
      <c r="AT1569" s="20" t="s">
        <v>199</v>
      </c>
      <c r="AU1569" s="20" t="s">
        <v>82</v>
      </c>
    </row>
    <row r="1570" spans="1:65" s="2" customFormat="1" ht="16.5" customHeight="1">
      <c r="A1570" s="37"/>
      <c r="B1570" s="38"/>
      <c r="C1570" s="181" t="s">
        <v>2160</v>
      </c>
      <c r="D1570" s="181" t="s">
        <v>193</v>
      </c>
      <c r="E1570" s="182" t="s">
        <v>2161</v>
      </c>
      <c r="F1570" s="183" t="s">
        <v>2162</v>
      </c>
      <c r="G1570" s="184" t="s">
        <v>196</v>
      </c>
      <c r="H1570" s="185">
        <v>1</v>
      </c>
      <c r="I1570" s="186"/>
      <c r="J1570" s="187">
        <f>ROUND(I1570*H1570,2)</f>
        <v>0</v>
      </c>
      <c r="K1570" s="183" t="s">
        <v>19</v>
      </c>
      <c r="L1570" s="42"/>
      <c r="M1570" s="188" t="s">
        <v>19</v>
      </c>
      <c r="N1570" s="189" t="s">
        <v>44</v>
      </c>
      <c r="O1570" s="67"/>
      <c r="P1570" s="190">
        <f>O1570*H1570</f>
        <v>0</v>
      </c>
      <c r="Q1570" s="190">
        <v>0</v>
      </c>
      <c r="R1570" s="190">
        <f>Q1570*H1570</f>
        <v>0</v>
      </c>
      <c r="S1570" s="190">
        <v>0</v>
      </c>
      <c r="T1570" s="191">
        <f>S1570*H1570</f>
        <v>0</v>
      </c>
      <c r="U1570" s="37"/>
      <c r="V1570" s="37"/>
      <c r="W1570" s="37"/>
      <c r="X1570" s="37"/>
      <c r="Y1570" s="37"/>
      <c r="Z1570" s="37"/>
      <c r="AA1570" s="37"/>
      <c r="AB1570" s="37"/>
      <c r="AC1570" s="37"/>
      <c r="AD1570" s="37"/>
      <c r="AE1570" s="37"/>
      <c r="AR1570" s="192" t="s">
        <v>292</v>
      </c>
      <c r="AT1570" s="192" t="s">
        <v>193</v>
      </c>
      <c r="AU1570" s="192" t="s">
        <v>82</v>
      </c>
      <c r="AY1570" s="20" t="s">
        <v>191</v>
      </c>
      <c r="BE1570" s="193">
        <f>IF(N1570="základní",J1570,0)</f>
        <v>0</v>
      </c>
      <c r="BF1570" s="193">
        <f>IF(N1570="snížená",J1570,0)</f>
        <v>0</v>
      </c>
      <c r="BG1570" s="193">
        <f>IF(N1570="zákl. přenesená",J1570,0)</f>
        <v>0</v>
      </c>
      <c r="BH1570" s="193">
        <f>IF(N1570="sníž. přenesená",J1570,0)</f>
        <v>0</v>
      </c>
      <c r="BI1570" s="193">
        <f>IF(N1570="nulová",J1570,0)</f>
        <v>0</v>
      </c>
      <c r="BJ1570" s="20" t="s">
        <v>80</v>
      </c>
      <c r="BK1570" s="193">
        <f>ROUND(I1570*H1570,2)</f>
        <v>0</v>
      </c>
      <c r="BL1570" s="20" t="s">
        <v>292</v>
      </c>
      <c r="BM1570" s="192" t="s">
        <v>2163</v>
      </c>
    </row>
    <row r="1571" spans="1:65" s="2" customFormat="1" ht="11.25">
      <c r="A1571" s="37"/>
      <c r="B1571" s="38"/>
      <c r="C1571" s="39"/>
      <c r="D1571" s="194" t="s">
        <v>199</v>
      </c>
      <c r="E1571" s="39"/>
      <c r="F1571" s="195" t="s">
        <v>2162</v>
      </c>
      <c r="G1571" s="39"/>
      <c r="H1571" s="39"/>
      <c r="I1571" s="196"/>
      <c r="J1571" s="39"/>
      <c r="K1571" s="39"/>
      <c r="L1571" s="42"/>
      <c r="M1571" s="197"/>
      <c r="N1571" s="198"/>
      <c r="O1571" s="67"/>
      <c r="P1571" s="67"/>
      <c r="Q1571" s="67"/>
      <c r="R1571" s="67"/>
      <c r="S1571" s="67"/>
      <c r="T1571" s="68"/>
      <c r="U1571" s="37"/>
      <c r="V1571" s="37"/>
      <c r="W1571" s="37"/>
      <c r="X1571" s="37"/>
      <c r="Y1571" s="37"/>
      <c r="Z1571" s="37"/>
      <c r="AA1571" s="37"/>
      <c r="AB1571" s="37"/>
      <c r="AC1571" s="37"/>
      <c r="AD1571" s="37"/>
      <c r="AE1571" s="37"/>
      <c r="AT1571" s="20" t="s">
        <v>199</v>
      </c>
      <c r="AU1571" s="20" t="s">
        <v>82</v>
      </c>
    </row>
    <row r="1572" spans="1:65" s="2" customFormat="1" ht="24.2" customHeight="1">
      <c r="A1572" s="37"/>
      <c r="B1572" s="38"/>
      <c r="C1572" s="181" t="s">
        <v>2164</v>
      </c>
      <c r="D1572" s="181" t="s">
        <v>193</v>
      </c>
      <c r="E1572" s="182" t="s">
        <v>2165</v>
      </c>
      <c r="F1572" s="183" t="s">
        <v>2166</v>
      </c>
      <c r="G1572" s="184" t="s">
        <v>196</v>
      </c>
      <c r="H1572" s="185">
        <v>1</v>
      </c>
      <c r="I1572" s="186"/>
      <c r="J1572" s="187">
        <f>ROUND(I1572*H1572,2)</f>
        <v>0</v>
      </c>
      <c r="K1572" s="183" t="s">
        <v>19</v>
      </c>
      <c r="L1572" s="42"/>
      <c r="M1572" s="188" t="s">
        <v>19</v>
      </c>
      <c r="N1572" s="189" t="s">
        <v>44</v>
      </c>
      <c r="O1572" s="67"/>
      <c r="P1572" s="190">
        <f>O1572*H1572</f>
        <v>0</v>
      </c>
      <c r="Q1572" s="190">
        <v>0</v>
      </c>
      <c r="R1572" s="190">
        <f>Q1572*H1572</f>
        <v>0</v>
      </c>
      <c r="S1572" s="190">
        <v>0</v>
      </c>
      <c r="T1572" s="191">
        <f>S1572*H1572</f>
        <v>0</v>
      </c>
      <c r="U1572" s="37"/>
      <c r="V1572" s="37"/>
      <c r="W1572" s="37"/>
      <c r="X1572" s="37"/>
      <c r="Y1572" s="37"/>
      <c r="Z1572" s="37"/>
      <c r="AA1572" s="37"/>
      <c r="AB1572" s="37"/>
      <c r="AC1572" s="37"/>
      <c r="AD1572" s="37"/>
      <c r="AE1572" s="37"/>
      <c r="AR1572" s="192" t="s">
        <v>292</v>
      </c>
      <c r="AT1572" s="192" t="s">
        <v>193</v>
      </c>
      <c r="AU1572" s="192" t="s">
        <v>82</v>
      </c>
      <c r="AY1572" s="20" t="s">
        <v>191</v>
      </c>
      <c r="BE1572" s="193">
        <f>IF(N1572="základní",J1572,0)</f>
        <v>0</v>
      </c>
      <c r="BF1572" s="193">
        <f>IF(N1572="snížená",J1572,0)</f>
        <v>0</v>
      </c>
      <c r="BG1572" s="193">
        <f>IF(N1572="zákl. přenesená",J1572,0)</f>
        <v>0</v>
      </c>
      <c r="BH1572" s="193">
        <f>IF(N1572="sníž. přenesená",J1572,0)</f>
        <v>0</v>
      </c>
      <c r="BI1572" s="193">
        <f>IF(N1572="nulová",J1572,0)</f>
        <v>0</v>
      </c>
      <c r="BJ1572" s="20" t="s">
        <v>80</v>
      </c>
      <c r="BK1572" s="193">
        <f>ROUND(I1572*H1572,2)</f>
        <v>0</v>
      </c>
      <c r="BL1572" s="20" t="s">
        <v>292</v>
      </c>
      <c r="BM1572" s="192" t="s">
        <v>2167</v>
      </c>
    </row>
    <row r="1573" spans="1:65" s="2" customFormat="1" ht="19.5">
      <c r="A1573" s="37"/>
      <c r="B1573" s="38"/>
      <c r="C1573" s="39"/>
      <c r="D1573" s="194" t="s">
        <v>199</v>
      </c>
      <c r="E1573" s="39"/>
      <c r="F1573" s="195" t="s">
        <v>2166</v>
      </c>
      <c r="G1573" s="39"/>
      <c r="H1573" s="39"/>
      <c r="I1573" s="196"/>
      <c r="J1573" s="39"/>
      <c r="K1573" s="39"/>
      <c r="L1573" s="42"/>
      <c r="M1573" s="197"/>
      <c r="N1573" s="198"/>
      <c r="O1573" s="67"/>
      <c r="P1573" s="67"/>
      <c r="Q1573" s="67"/>
      <c r="R1573" s="67"/>
      <c r="S1573" s="67"/>
      <c r="T1573" s="68"/>
      <c r="U1573" s="37"/>
      <c r="V1573" s="37"/>
      <c r="W1573" s="37"/>
      <c r="X1573" s="37"/>
      <c r="Y1573" s="37"/>
      <c r="Z1573" s="37"/>
      <c r="AA1573" s="37"/>
      <c r="AB1573" s="37"/>
      <c r="AC1573" s="37"/>
      <c r="AD1573" s="37"/>
      <c r="AE1573" s="37"/>
      <c r="AT1573" s="20" t="s">
        <v>199</v>
      </c>
      <c r="AU1573" s="20" t="s">
        <v>82</v>
      </c>
    </row>
    <row r="1574" spans="1:65" s="2" customFormat="1" ht="37.9" customHeight="1">
      <c r="A1574" s="37"/>
      <c r="B1574" s="38"/>
      <c r="C1574" s="181" t="s">
        <v>2168</v>
      </c>
      <c r="D1574" s="181" t="s">
        <v>193</v>
      </c>
      <c r="E1574" s="182" t="s">
        <v>2169</v>
      </c>
      <c r="F1574" s="183" t="s">
        <v>2170</v>
      </c>
      <c r="G1574" s="184" t="s">
        <v>196</v>
      </c>
      <c r="H1574" s="185">
        <v>1</v>
      </c>
      <c r="I1574" s="186"/>
      <c r="J1574" s="187">
        <f>ROUND(I1574*H1574,2)</f>
        <v>0</v>
      </c>
      <c r="K1574" s="183" t="s">
        <v>19</v>
      </c>
      <c r="L1574" s="42"/>
      <c r="M1574" s="188" t="s">
        <v>19</v>
      </c>
      <c r="N1574" s="189" t="s">
        <v>44</v>
      </c>
      <c r="O1574" s="67"/>
      <c r="P1574" s="190">
        <f>O1574*H1574</f>
        <v>0</v>
      </c>
      <c r="Q1574" s="190">
        <v>0</v>
      </c>
      <c r="R1574" s="190">
        <f>Q1574*H1574</f>
        <v>0</v>
      </c>
      <c r="S1574" s="190">
        <v>0</v>
      </c>
      <c r="T1574" s="191">
        <f>S1574*H1574</f>
        <v>0</v>
      </c>
      <c r="U1574" s="37"/>
      <c r="V1574" s="37"/>
      <c r="W1574" s="37"/>
      <c r="X1574" s="37"/>
      <c r="Y1574" s="37"/>
      <c r="Z1574" s="37"/>
      <c r="AA1574" s="37"/>
      <c r="AB1574" s="37"/>
      <c r="AC1574" s="37"/>
      <c r="AD1574" s="37"/>
      <c r="AE1574" s="37"/>
      <c r="AR1574" s="192" t="s">
        <v>292</v>
      </c>
      <c r="AT1574" s="192" t="s">
        <v>193</v>
      </c>
      <c r="AU1574" s="192" t="s">
        <v>82</v>
      </c>
      <c r="AY1574" s="20" t="s">
        <v>191</v>
      </c>
      <c r="BE1574" s="193">
        <f>IF(N1574="základní",J1574,0)</f>
        <v>0</v>
      </c>
      <c r="BF1574" s="193">
        <f>IF(N1574="snížená",J1574,0)</f>
        <v>0</v>
      </c>
      <c r="BG1574" s="193">
        <f>IF(N1574="zákl. přenesená",J1574,0)</f>
        <v>0</v>
      </c>
      <c r="BH1574" s="193">
        <f>IF(N1574="sníž. přenesená",J1574,0)</f>
        <v>0</v>
      </c>
      <c r="BI1574" s="193">
        <f>IF(N1574="nulová",J1574,0)</f>
        <v>0</v>
      </c>
      <c r="BJ1574" s="20" t="s">
        <v>80</v>
      </c>
      <c r="BK1574" s="193">
        <f>ROUND(I1574*H1574,2)</f>
        <v>0</v>
      </c>
      <c r="BL1574" s="20" t="s">
        <v>292</v>
      </c>
      <c r="BM1574" s="192" t="s">
        <v>2171</v>
      </c>
    </row>
    <row r="1575" spans="1:65" s="2" customFormat="1" ht="19.5">
      <c r="A1575" s="37"/>
      <c r="B1575" s="38"/>
      <c r="C1575" s="39"/>
      <c r="D1575" s="194" t="s">
        <v>199</v>
      </c>
      <c r="E1575" s="39"/>
      <c r="F1575" s="195" t="s">
        <v>2170</v>
      </c>
      <c r="G1575" s="39"/>
      <c r="H1575" s="39"/>
      <c r="I1575" s="196"/>
      <c r="J1575" s="39"/>
      <c r="K1575" s="39"/>
      <c r="L1575" s="42"/>
      <c r="M1575" s="197"/>
      <c r="N1575" s="198"/>
      <c r="O1575" s="67"/>
      <c r="P1575" s="67"/>
      <c r="Q1575" s="67"/>
      <c r="R1575" s="67"/>
      <c r="S1575" s="67"/>
      <c r="T1575" s="68"/>
      <c r="U1575" s="37"/>
      <c r="V1575" s="37"/>
      <c r="W1575" s="37"/>
      <c r="X1575" s="37"/>
      <c r="Y1575" s="37"/>
      <c r="Z1575" s="37"/>
      <c r="AA1575" s="37"/>
      <c r="AB1575" s="37"/>
      <c r="AC1575" s="37"/>
      <c r="AD1575" s="37"/>
      <c r="AE1575" s="37"/>
      <c r="AT1575" s="20" t="s">
        <v>199</v>
      </c>
      <c r="AU1575" s="20" t="s">
        <v>82</v>
      </c>
    </row>
    <row r="1576" spans="1:65" s="2" customFormat="1" ht="33" customHeight="1">
      <c r="A1576" s="37"/>
      <c r="B1576" s="38"/>
      <c r="C1576" s="181" t="s">
        <v>2172</v>
      </c>
      <c r="D1576" s="181" t="s">
        <v>193</v>
      </c>
      <c r="E1576" s="182" t="s">
        <v>2173</v>
      </c>
      <c r="F1576" s="183" t="s">
        <v>2174</v>
      </c>
      <c r="G1576" s="184" t="s">
        <v>196</v>
      </c>
      <c r="H1576" s="185">
        <v>1</v>
      </c>
      <c r="I1576" s="186"/>
      <c r="J1576" s="187">
        <f>ROUND(I1576*H1576,2)</f>
        <v>0</v>
      </c>
      <c r="K1576" s="183" t="s">
        <v>19</v>
      </c>
      <c r="L1576" s="42"/>
      <c r="M1576" s="188" t="s">
        <v>19</v>
      </c>
      <c r="N1576" s="189" t="s">
        <v>44</v>
      </c>
      <c r="O1576" s="67"/>
      <c r="P1576" s="190">
        <f>O1576*H1576</f>
        <v>0</v>
      </c>
      <c r="Q1576" s="190">
        <v>0</v>
      </c>
      <c r="R1576" s="190">
        <f>Q1576*H1576</f>
        <v>0</v>
      </c>
      <c r="S1576" s="190">
        <v>0</v>
      </c>
      <c r="T1576" s="191">
        <f>S1576*H1576</f>
        <v>0</v>
      </c>
      <c r="U1576" s="37"/>
      <c r="V1576" s="37"/>
      <c r="W1576" s="37"/>
      <c r="X1576" s="37"/>
      <c r="Y1576" s="37"/>
      <c r="Z1576" s="37"/>
      <c r="AA1576" s="37"/>
      <c r="AB1576" s="37"/>
      <c r="AC1576" s="37"/>
      <c r="AD1576" s="37"/>
      <c r="AE1576" s="37"/>
      <c r="AR1576" s="192" t="s">
        <v>292</v>
      </c>
      <c r="AT1576" s="192" t="s">
        <v>193</v>
      </c>
      <c r="AU1576" s="192" t="s">
        <v>82</v>
      </c>
      <c r="AY1576" s="20" t="s">
        <v>191</v>
      </c>
      <c r="BE1576" s="193">
        <f>IF(N1576="základní",J1576,0)</f>
        <v>0</v>
      </c>
      <c r="BF1576" s="193">
        <f>IF(N1576="snížená",J1576,0)</f>
        <v>0</v>
      </c>
      <c r="BG1576" s="193">
        <f>IF(N1576="zákl. přenesená",J1576,0)</f>
        <v>0</v>
      </c>
      <c r="BH1576" s="193">
        <f>IF(N1576="sníž. přenesená",J1576,0)</f>
        <v>0</v>
      </c>
      <c r="BI1576" s="193">
        <f>IF(N1576="nulová",J1576,0)</f>
        <v>0</v>
      </c>
      <c r="BJ1576" s="20" t="s">
        <v>80</v>
      </c>
      <c r="BK1576" s="193">
        <f>ROUND(I1576*H1576,2)</f>
        <v>0</v>
      </c>
      <c r="BL1576" s="20" t="s">
        <v>292</v>
      </c>
      <c r="BM1576" s="192" t="s">
        <v>2175</v>
      </c>
    </row>
    <row r="1577" spans="1:65" s="2" customFormat="1" ht="19.5">
      <c r="A1577" s="37"/>
      <c r="B1577" s="38"/>
      <c r="C1577" s="39"/>
      <c r="D1577" s="194" t="s">
        <v>199</v>
      </c>
      <c r="E1577" s="39"/>
      <c r="F1577" s="195" t="s">
        <v>2174</v>
      </c>
      <c r="G1577" s="39"/>
      <c r="H1577" s="39"/>
      <c r="I1577" s="196"/>
      <c r="J1577" s="39"/>
      <c r="K1577" s="39"/>
      <c r="L1577" s="42"/>
      <c r="M1577" s="197"/>
      <c r="N1577" s="198"/>
      <c r="O1577" s="67"/>
      <c r="P1577" s="67"/>
      <c r="Q1577" s="67"/>
      <c r="R1577" s="67"/>
      <c r="S1577" s="67"/>
      <c r="T1577" s="68"/>
      <c r="U1577" s="37"/>
      <c r="V1577" s="37"/>
      <c r="W1577" s="37"/>
      <c r="X1577" s="37"/>
      <c r="Y1577" s="37"/>
      <c r="Z1577" s="37"/>
      <c r="AA1577" s="37"/>
      <c r="AB1577" s="37"/>
      <c r="AC1577" s="37"/>
      <c r="AD1577" s="37"/>
      <c r="AE1577" s="37"/>
      <c r="AT1577" s="20" t="s">
        <v>199</v>
      </c>
      <c r="AU1577" s="20" t="s">
        <v>82</v>
      </c>
    </row>
    <row r="1578" spans="1:65" s="2" customFormat="1" ht="16.5" customHeight="1">
      <c r="A1578" s="37"/>
      <c r="B1578" s="38"/>
      <c r="C1578" s="181" t="s">
        <v>2176</v>
      </c>
      <c r="D1578" s="181" t="s">
        <v>193</v>
      </c>
      <c r="E1578" s="182" t="s">
        <v>2177</v>
      </c>
      <c r="F1578" s="183" t="s">
        <v>2178</v>
      </c>
      <c r="G1578" s="184" t="s">
        <v>196</v>
      </c>
      <c r="H1578" s="185">
        <v>1</v>
      </c>
      <c r="I1578" s="186"/>
      <c r="J1578" s="187">
        <f>ROUND(I1578*H1578,2)</f>
        <v>0</v>
      </c>
      <c r="K1578" s="183" t="s">
        <v>19</v>
      </c>
      <c r="L1578" s="42"/>
      <c r="M1578" s="188" t="s">
        <v>19</v>
      </c>
      <c r="N1578" s="189" t="s">
        <v>44</v>
      </c>
      <c r="O1578" s="67"/>
      <c r="P1578" s="190">
        <f>O1578*H1578</f>
        <v>0</v>
      </c>
      <c r="Q1578" s="190">
        <v>0</v>
      </c>
      <c r="R1578" s="190">
        <f>Q1578*H1578</f>
        <v>0</v>
      </c>
      <c r="S1578" s="190">
        <v>0</v>
      </c>
      <c r="T1578" s="191">
        <f>S1578*H1578</f>
        <v>0</v>
      </c>
      <c r="U1578" s="37"/>
      <c r="V1578" s="37"/>
      <c r="W1578" s="37"/>
      <c r="X1578" s="37"/>
      <c r="Y1578" s="37"/>
      <c r="Z1578" s="37"/>
      <c r="AA1578" s="37"/>
      <c r="AB1578" s="37"/>
      <c r="AC1578" s="37"/>
      <c r="AD1578" s="37"/>
      <c r="AE1578" s="37"/>
      <c r="AR1578" s="192" t="s">
        <v>292</v>
      </c>
      <c r="AT1578" s="192" t="s">
        <v>193</v>
      </c>
      <c r="AU1578" s="192" t="s">
        <v>82</v>
      </c>
      <c r="AY1578" s="20" t="s">
        <v>191</v>
      </c>
      <c r="BE1578" s="193">
        <f>IF(N1578="základní",J1578,0)</f>
        <v>0</v>
      </c>
      <c r="BF1578" s="193">
        <f>IF(N1578="snížená",J1578,0)</f>
        <v>0</v>
      </c>
      <c r="BG1578" s="193">
        <f>IF(N1578="zákl. přenesená",J1578,0)</f>
        <v>0</v>
      </c>
      <c r="BH1578" s="193">
        <f>IF(N1578="sníž. přenesená",J1578,0)</f>
        <v>0</v>
      </c>
      <c r="BI1578" s="193">
        <f>IF(N1578="nulová",J1578,0)</f>
        <v>0</v>
      </c>
      <c r="BJ1578" s="20" t="s">
        <v>80</v>
      </c>
      <c r="BK1578" s="193">
        <f>ROUND(I1578*H1578,2)</f>
        <v>0</v>
      </c>
      <c r="BL1578" s="20" t="s">
        <v>292</v>
      </c>
      <c r="BM1578" s="192" t="s">
        <v>2179</v>
      </c>
    </row>
    <row r="1579" spans="1:65" s="2" customFormat="1" ht="11.25">
      <c r="A1579" s="37"/>
      <c r="B1579" s="38"/>
      <c r="C1579" s="39"/>
      <c r="D1579" s="194" t="s">
        <v>199</v>
      </c>
      <c r="E1579" s="39"/>
      <c r="F1579" s="195" t="s">
        <v>2178</v>
      </c>
      <c r="G1579" s="39"/>
      <c r="H1579" s="39"/>
      <c r="I1579" s="196"/>
      <c r="J1579" s="39"/>
      <c r="K1579" s="39"/>
      <c r="L1579" s="42"/>
      <c r="M1579" s="197"/>
      <c r="N1579" s="198"/>
      <c r="O1579" s="67"/>
      <c r="P1579" s="67"/>
      <c r="Q1579" s="67"/>
      <c r="R1579" s="67"/>
      <c r="S1579" s="67"/>
      <c r="T1579" s="68"/>
      <c r="U1579" s="37"/>
      <c r="V1579" s="37"/>
      <c r="W1579" s="37"/>
      <c r="X1579" s="37"/>
      <c r="Y1579" s="37"/>
      <c r="Z1579" s="37"/>
      <c r="AA1579" s="37"/>
      <c r="AB1579" s="37"/>
      <c r="AC1579" s="37"/>
      <c r="AD1579" s="37"/>
      <c r="AE1579" s="37"/>
      <c r="AT1579" s="20" t="s">
        <v>199</v>
      </c>
      <c r="AU1579" s="20" t="s">
        <v>82</v>
      </c>
    </row>
    <row r="1580" spans="1:65" s="2" customFormat="1" ht="24.2" customHeight="1">
      <c r="A1580" s="37"/>
      <c r="B1580" s="38"/>
      <c r="C1580" s="181" t="s">
        <v>2180</v>
      </c>
      <c r="D1580" s="181" t="s">
        <v>193</v>
      </c>
      <c r="E1580" s="182" t="s">
        <v>2181</v>
      </c>
      <c r="F1580" s="183" t="s">
        <v>2182</v>
      </c>
      <c r="G1580" s="184" t="s">
        <v>196</v>
      </c>
      <c r="H1580" s="185">
        <v>1</v>
      </c>
      <c r="I1580" s="186"/>
      <c r="J1580" s="187">
        <f>ROUND(I1580*H1580,2)</f>
        <v>0</v>
      </c>
      <c r="K1580" s="183" t="s">
        <v>19</v>
      </c>
      <c r="L1580" s="42"/>
      <c r="M1580" s="188" t="s">
        <v>19</v>
      </c>
      <c r="N1580" s="189" t="s">
        <v>44</v>
      </c>
      <c r="O1580" s="67"/>
      <c r="P1580" s="190">
        <f>O1580*H1580</f>
        <v>0</v>
      </c>
      <c r="Q1580" s="190">
        <v>0</v>
      </c>
      <c r="R1580" s="190">
        <f>Q1580*H1580</f>
        <v>0</v>
      </c>
      <c r="S1580" s="190">
        <v>0</v>
      </c>
      <c r="T1580" s="191">
        <f>S1580*H1580</f>
        <v>0</v>
      </c>
      <c r="U1580" s="37"/>
      <c r="V1580" s="37"/>
      <c r="W1580" s="37"/>
      <c r="X1580" s="37"/>
      <c r="Y1580" s="37"/>
      <c r="Z1580" s="37"/>
      <c r="AA1580" s="37"/>
      <c r="AB1580" s="37"/>
      <c r="AC1580" s="37"/>
      <c r="AD1580" s="37"/>
      <c r="AE1580" s="37"/>
      <c r="AR1580" s="192" t="s">
        <v>292</v>
      </c>
      <c r="AT1580" s="192" t="s">
        <v>193</v>
      </c>
      <c r="AU1580" s="192" t="s">
        <v>82</v>
      </c>
      <c r="AY1580" s="20" t="s">
        <v>191</v>
      </c>
      <c r="BE1580" s="193">
        <f>IF(N1580="základní",J1580,0)</f>
        <v>0</v>
      </c>
      <c r="BF1580" s="193">
        <f>IF(N1580="snížená",J1580,0)</f>
        <v>0</v>
      </c>
      <c r="BG1580" s="193">
        <f>IF(N1580="zákl. přenesená",J1580,0)</f>
        <v>0</v>
      </c>
      <c r="BH1580" s="193">
        <f>IF(N1580="sníž. přenesená",J1580,0)</f>
        <v>0</v>
      </c>
      <c r="BI1580" s="193">
        <f>IF(N1580="nulová",J1580,0)</f>
        <v>0</v>
      </c>
      <c r="BJ1580" s="20" t="s">
        <v>80</v>
      </c>
      <c r="BK1580" s="193">
        <f>ROUND(I1580*H1580,2)</f>
        <v>0</v>
      </c>
      <c r="BL1580" s="20" t="s">
        <v>292</v>
      </c>
      <c r="BM1580" s="192" t="s">
        <v>2183</v>
      </c>
    </row>
    <row r="1581" spans="1:65" s="2" customFormat="1" ht="19.5">
      <c r="A1581" s="37"/>
      <c r="B1581" s="38"/>
      <c r="C1581" s="39"/>
      <c r="D1581" s="194" t="s">
        <v>199</v>
      </c>
      <c r="E1581" s="39"/>
      <c r="F1581" s="195" t="s">
        <v>2182</v>
      </c>
      <c r="G1581" s="39"/>
      <c r="H1581" s="39"/>
      <c r="I1581" s="196"/>
      <c r="J1581" s="39"/>
      <c r="K1581" s="39"/>
      <c r="L1581" s="42"/>
      <c r="M1581" s="197"/>
      <c r="N1581" s="198"/>
      <c r="O1581" s="67"/>
      <c r="P1581" s="67"/>
      <c r="Q1581" s="67"/>
      <c r="R1581" s="67"/>
      <c r="S1581" s="67"/>
      <c r="T1581" s="68"/>
      <c r="U1581" s="37"/>
      <c r="V1581" s="37"/>
      <c r="W1581" s="37"/>
      <c r="X1581" s="37"/>
      <c r="Y1581" s="37"/>
      <c r="Z1581" s="37"/>
      <c r="AA1581" s="37"/>
      <c r="AB1581" s="37"/>
      <c r="AC1581" s="37"/>
      <c r="AD1581" s="37"/>
      <c r="AE1581" s="37"/>
      <c r="AT1581" s="20" t="s">
        <v>199</v>
      </c>
      <c r="AU1581" s="20" t="s">
        <v>82</v>
      </c>
    </row>
    <row r="1582" spans="1:65" s="2" customFormat="1" ht="16.5" customHeight="1">
      <c r="A1582" s="37"/>
      <c r="B1582" s="38"/>
      <c r="C1582" s="181" t="s">
        <v>2184</v>
      </c>
      <c r="D1582" s="181" t="s">
        <v>193</v>
      </c>
      <c r="E1582" s="182" t="s">
        <v>2185</v>
      </c>
      <c r="F1582" s="183" t="s">
        <v>2186</v>
      </c>
      <c r="G1582" s="184" t="s">
        <v>1816</v>
      </c>
      <c r="H1582" s="244"/>
      <c r="I1582" s="186"/>
      <c r="J1582" s="187">
        <f>ROUND(I1582*H1582,2)</f>
        <v>0</v>
      </c>
      <c r="K1582" s="183" t="s">
        <v>203</v>
      </c>
      <c r="L1582" s="42"/>
      <c r="M1582" s="188" t="s">
        <v>19</v>
      </c>
      <c r="N1582" s="189" t="s">
        <v>44</v>
      </c>
      <c r="O1582" s="67"/>
      <c r="P1582" s="190">
        <f>O1582*H1582</f>
        <v>0</v>
      </c>
      <c r="Q1582" s="190">
        <v>0</v>
      </c>
      <c r="R1582" s="190">
        <f>Q1582*H1582</f>
        <v>0</v>
      </c>
      <c r="S1582" s="190">
        <v>0</v>
      </c>
      <c r="T1582" s="191">
        <f>S1582*H1582</f>
        <v>0</v>
      </c>
      <c r="U1582" s="37"/>
      <c r="V1582" s="37"/>
      <c r="W1582" s="37"/>
      <c r="X1582" s="37"/>
      <c r="Y1582" s="37"/>
      <c r="Z1582" s="37"/>
      <c r="AA1582" s="37"/>
      <c r="AB1582" s="37"/>
      <c r="AC1582" s="37"/>
      <c r="AD1582" s="37"/>
      <c r="AE1582" s="37"/>
      <c r="AR1582" s="192" t="s">
        <v>292</v>
      </c>
      <c r="AT1582" s="192" t="s">
        <v>193</v>
      </c>
      <c r="AU1582" s="192" t="s">
        <v>82</v>
      </c>
      <c r="AY1582" s="20" t="s">
        <v>191</v>
      </c>
      <c r="BE1582" s="193">
        <f>IF(N1582="základní",J1582,0)</f>
        <v>0</v>
      </c>
      <c r="BF1582" s="193">
        <f>IF(N1582="snížená",J1582,0)</f>
        <v>0</v>
      </c>
      <c r="BG1582" s="193">
        <f>IF(N1582="zákl. přenesená",J1582,0)</f>
        <v>0</v>
      </c>
      <c r="BH1582" s="193">
        <f>IF(N1582="sníž. přenesená",J1582,0)</f>
        <v>0</v>
      </c>
      <c r="BI1582" s="193">
        <f>IF(N1582="nulová",J1582,0)</f>
        <v>0</v>
      </c>
      <c r="BJ1582" s="20" t="s">
        <v>80</v>
      </c>
      <c r="BK1582" s="193">
        <f>ROUND(I1582*H1582,2)</f>
        <v>0</v>
      </c>
      <c r="BL1582" s="20" t="s">
        <v>292</v>
      </c>
      <c r="BM1582" s="192" t="s">
        <v>2187</v>
      </c>
    </row>
    <row r="1583" spans="1:65" s="2" customFormat="1" ht="19.5">
      <c r="A1583" s="37"/>
      <c r="B1583" s="38"/>
      <c r="C1583" s="39"/>
      <c r="D1583" s="194" t="s">
        <v>199</v>
      </c>
      <c r="E1583" s="39"/>
      <c r="F1583" s="195" t="s">
        <v>2188</v>
      </c>
      <c r="G1583" s="39"/>
      <c r="H1583" s="39"/>
      <c r="I1583" s="196"/>
      <c r="J1583" s="39"/>
      <c r="K1583" s="39"/>
      <c r="L1583" s="42"/>
      <c r="M1583" s="197"/>
      <c r="N1583" s="198"/>
      <c r="O1583" s="67"/>
      <c r="P1583" s="67"/>
      <c r="Q1583" s="67"/>
      <c r="R1583" s="67"/>
      <c r="S1583" s="67"/>
      <c r="T1583" s="68"/>
      <c r="U1583" s="37"/>
      <c r="V1583" s="37"/>
      <c r="W1583" s="37"/>
      <c r="X1583" s="37"/>
      <c r="Y1583" s="37"/>
      <c r="Z1583" s="37"/>
      <c r="AA1583" s="37"/>
      <c r="AB1583" s="37"/>
      <c r="AC1583" s="37"/>
      <c r="AD1583" s="37"/>
      <c r="AE1583" s="37"/>
      <c r="AT1583" s="20" t="s">
        <v>199</v>
      </c>
      <c r="AU1583" s="20" t="s">
        <v>82</v>
      </c>
    </row>
    <row r="1584" spans="1:65" s="2" customFormat="1" ht="11.25">
      <c r="A1584" s="37"/>
      <c r="B1584" s="38"/>
      <c r="C1584" s="39"/>
      <c r="D1584" s="199" t="s">
        <v>206</v>
      </c>
      <c r="E1584" s="39"/>
      <c r="F1584" s="200" t="s">
        <v>2189</v>
      </c>
      <c r="G1584" s="39"/>
      <c r="H1584" s="39"/>
      <c r="I1584" s="196"/>
      <c r="J1584" s="39"/>
      <c r="K1584" s="39"/>
      <c r="L1584" s="42"/>
      <c r="M1584" s="197"/>
      <c r="N1584" s="198"/>
      <c r="O1584" s="67"/>
      <c r="P1584" s="67"/>
      <c r="Q1584" s="67"/>
      <c r="R1584" s="67"/>
      <c r="S1584" s="67"/>
      <c r="T1584" s="68"/>
      <c r="U1584" s="37"/>
      <c r="V1584" s="37"/>
      <c r="W1584" s="37"/>
      <c r="X1584" s="37"/>
      <c r="Y1584" s="37"/>
      <c r="Z1584" s="37"/>
      <c r="AA1584" s="37"/>
      <c r="AB1584" s="37"/>
      <c r="AC1584" s="37"/>
      <c r="AD1584" s="37"/>
      <c r="AE1584" s="37"/>
      <c r="AT1584" s="20" t="s">
        <v>206</v>
      </c>
      <c r="AU1584" s="20" t="s">
        <v>82</v>
      </c>
    </row>
    <row r="1585" spans="1:65" s="12" customFormat="1" ht="22.9" customHeight="1">
      <c r="B1585" s="165"/>
      <c r="C1585" s="166"/>
      <c r="D1585" s="167" t="s">
        <v>72</v>
      </c>
      <c r="E1585" s="179" t="s">
        <v>2190</v>
      </c>
      <c r="F1585" s="179" t="s">
        <v>2191</v>
      </c>
      <c r="G1585" s="166"/>
      <c r="H1585" s="166"/>
      <c r="I1585" s="169"/>
      <c r="J1585" s="180">
        <f>BK1585</f>
        <v>0</v>
      </c>
      <c r="K1585" s="166"/>
      <c r="L1585" s="171"/>
      <c r="M1585" s="172"/>
      <c r="N1585" s="173"/>
      <c r="O1585" s="173"/>
      <c r="P1585" s="174">
        <f>SUM(P1586:P1636)</f>
        <v>0</v>
      </c>
      <c r="Q1585" s="173"/>
      <c r="R1585" s="174">
        <f>SUM(R1586:R1636)</f>
        <v>4.3679999999999995E-3</v>
      </c>
      <c r="S1585" s="173"/>
      <c r="T1585" s="175">
        <f>SUM(T1586:T1636)</f>
        <v>6.709892</v>
      </c>
      <c r="AR1585" s="176" t="s">
        <v>82</v>
      </c>
      <c r="AT1585" s="177" t="s">
        <v>72</v>
      </c>
      <c r="AU1585" s="177" t="s">
        <v>80</v>
      </c>
      <c r="AY1585" s="176" t="s">
        <v>191</v>
      </c>
      <c r="BK1585" s="178">
        <f>SUM(BK1586:BK1636)</f>
        <v>0</v>
      </c>
    </row>
    <row r="1586" spans="1:65" s="2" customFormat="1" ht="16.5" customHeight="1">
      <c r="A1586" s="37"/>
      <c r="B1586" s="38"/>
      <c r="C1586" s="181" t="s">
        <v>2192</v>
      </c>
      <c r="D1586" s="181" t="s">
        <v>193</v>
      </c>
      <c r="E1586" s="182" t="s">
        <v>2193</v>
      </c>
      <c r="F1586" s="183" t="s">
        <v>2194</v>
      </c>
      <c r="G1586" s="184" t="s">
        <v>282</v>
      </c>
      <c r="H1586" s="185">
        <v>16.8</v>
      </c>
      <c r="I1586" s="186"/>
      <c r="J1586" s="187">
        <f>ROUND(I1586*H1586,2)</f>
        <v>0</v>
      </c>
      <c r="K1586" s="183" t="s">
        <v>203</v>
      </c>
      <c r="L1586" s="42"/>
      <c r="M1586" s="188" t="s">
        <v>19</v>
      </c>
      <c r="N1586" s="189" t="s">
        <v>44</v>
      </c>
      <c r="O1586" s="67"/>
      <c r="P1586" s="190">
        <f>O1586*H1586</f>
        <v>0</v>
      </c>
      <c r="Q1586" s="190">
        <v>0</v>
      </c>
      <c r="R1586" s="190">
        <f>Q1586*H1586</f>
        <v>0</v>
      </c>
      <c r="S1586" s="190">
        <v>0.04</v>
      </c>
      <c r="T1586" s="191">
        <f>S1586*H1586</f>
        <v>0.67200000000000004</v>
      </c>
      <c r="U1586" s="37"/>
      <c r="V1586" s="37"/>
      <c r="W1586" s="37"/>
      <c r="X1586" s="37"/>
      <c r="Y1586" s="37"/>
      <c r="Z1586" s="37"/>
      <c r="AA1586" s="37"/>
      <c r="AB1586" s="37"/>
      <c r="AC1586" s="37"/>
      <c r="AD1586" s="37"/>
      <c r="AE1586" s="37"/>
      <c r="AR1586" s="192" t="s">
        <v>292</v>
      </c>
      <c r="AT1586" s="192" t="s">
        <v>193</v>
      </c>
      <c r="AU1586" s="192" t="s">
        <v>82</v>
      </c>
      <c r="AY1586" s="20" t="s">
        <v>191</v>
      </c>
      <c r="BE1586" s="193">
        <f>IF(N1586="základní",J1586,0)</f>
        <v>0</v>
      </c>
      <c r="BF1586" s="193">
        <f>IF(N1586="snížená",J1586,0)</f>
        <v>0</v>
      </c>
      <c r="BG1586" s="193">
        <f>IF(N1586="zákl. přenesená",J1586,0)</f>
        <v>0</v>
      </c>
      <c r="BH1586" s="193">
        <f>IF(N1586="sníž. přenesená",J1586,0)</f>
        <v>0</v>
      </c>
      <c r="BI1586" s="193">
        <f>IF(N1586="nulová",J1586,0)</f>
        <v>0</v>
      </c>
      <c r="BJ1586" s="20" t="s">
        <v>80</v>
      </c>
      <c r="BK1586" s="193">
        <f>ROUND(I1586*H1586,2)</f>
        <v>0</v>
      </c>
      <c r="BL1586" s="20" t="s">
        <v>292</v>
      </c>
      <c r="BM1586" s="192" t="s">
        <v>2195</v>
      </c>
    </row>
    <row r="1587" spans="1:65" s="2" customFormat="1" ht="11.25">
      <c r="A1587" s="37"/>
      <c r="B1587" s="38"/>
      <c r="C1587" s="39"/>
      <c r="D1587" s="194" t="s">
        <v>199</v>
      </c>
      <c r="E1587" s="39"/>
      <c r="F1587" s="195" t="s">
        <v>2196</v>
      </c>
      <c r="G1587" s="39"/>
      <c r="H1587" s="39"/>
      <c r="I1587" s="196"/>
      <c r="J1587" s="39"/>
      <c r="K1587" s="39"/>
      <c r="L1587" s="42"/>
      <c r="M1587" s="197"/>
      <c r="N1587" s="198"/>
      <c r="O1587" s="67"/>
      <c r="P1587" s="67"/>
      <c r="Q1587" s="67"/>
      <c r="R1587" s="67"/>
      <c r="S1587" s="67"/>
      <c r="T1587" s="68"/>
      <c r="U1587" s="37"/>
      <c r="V1587" s="37"/>
      <c r="W1587" s="37"/>
      <c r="X1587" s="37"/>
      <c r="Y1587" s="37"/>
      <c r="Z1587" s="37"/>
      <c r="AA1587" s="37"/>
      <c r="AB1587" s="37"/>
      <c r="AC1587" s="37"/>
      <c r="AD1587" s="37"/>
      <c r="AE1587" s="37"/>
      <c r="AT1587" s="20" t="s">
        <v>199</v>
      </c>
      <c r="AU1587" s="20" t="s">
        <v>82</v>
      </c>
    </row>
    <row r="1588" spans="1:65" s="2" customFormat="1" ht="11.25">
      <c r="A1588" s="37"/>
      <c r="B1588" s="38"/>
      <c r="C1588" s="39"/>
      <c r="D1588" s="199" t="s">
        <v>206</v>
      </c>
      <c r="E1588" s="39"/>
      <c r="F1588" s="200" t="s">
        <v>2197</v>
      </c>
      <c r="G1588" s="39"/>
      <c r="H1588" s="39"/>
      <c r="I1588" s="196"/>
      <c r="J1588" s="39"/>
      <c r="K1588" s="39"/>
      <c r="L1588" s="42"/>
      <c r="M1588" s="197"/>
      <c r="N1588" s="198"/>
      <c r="O1588" s="67"/>
      <c r="P1588" s="67"/>
      <c r="Q1588" s="67"/>
      <c r="R1588" s="67"/>
      <c r="S1588" s="67"/>
      <c r="T1588" s="68"/>
      <c r="U1588" s="37"/>
      <c r="V1588" s="37"/>
      <c r="W1588" s="37"/>
      <c r="X1588" s="37"/>
      <c r="Y1588" s="37"/>
      <c r="Z1588" s="37"/>
      <c r="AA1588" s="37"/>
      <c r="AB1588" s="37"/>
      <c r="AC1588" s="37"/>
      <c r="AD1588" s="37"/>
      <c r="AE1588" s="37"/>
      <c r="AT1588" s="20" t="s">
        <v>206</v>
      </c>
      <c r="AU1588" s="20" t="s">
        <v>82</v>
      </c>
    </row>
    <row r="1589" spans="1:65" s="13" customFormat="1" ht="11.25">
      <c r="B1589" s="201"/>
      <c r="C1589" s="202"/>
      <c r="D1589" s="194" t="s">
        <v>208</v>
      </c>
      <c r="E1589" s="203" t="s">
        <v>19</v>
      </c>
      <c r="F1589" s="204" t="s">
        <v>2198</v>
      </c>
      <c r="G1589" s="202"/>
      <c r="H1589" s="205">
        <v>16.8</v>
      </c>
      <c r="I1589" s="206"/>
      <c r="J1589" s="202"/>
      <c r="K1589" s="202"/>
      <c r="L1589" s="207"/>
      <c r="M1589" s="208"/>
      <c r="N1589" s="209"/>
      <c r="O1589" s="209"/>
      <c r="P1589" s="209"/>
      <c r="Q1589" s="209"/>
      <c r="R1589" s="209"/>
      <c r="S1589" s="209"/>
      <c r="T1589" s="210"/>
      <c r="AT1589" s="211" t="s">
        <v>208</v>
      </c>
      <c r="AU1589" s="211" t="s">
        <v>82</v>
      </c>
      <c r="AV1589" s="13" t="s">
        <v>82</v>
      </c>
      <c r="AW1589" s="13" t="s">
        <v>34</v>
      </c>
      <c r="AX1589" s="13" t="s">
        <v>80</v>
      </c>
      <c r="AY1589" s="211" t="s">
        <v>191</v>
      </c>
    </row>
    <row r="1590" spans="1:65" s="2" customFormat="1" ht="16.5" customHeight="1">
      <c r="A1590" s="37"/>
      <c r="B1590" s="38"/>
      <c r="C1590" s="181" t="s">
        <v>2199</v>
      </c>
      <c r="D1590" s="181" t="s">
        <v>193</v>
      </c>
      <c r="E1590" s="182" t="s">
        <v>2200</v>
      </c>
      <c r="F1590" s="183" t="s">
        <v>2201</v>
      </c>
      <c r="G1590" s="184" t="s">
        <v>282</v>
      </c>
      <c r="H1590" s="185">
        <v>13.95</v>
      </c>
      <c r="I1590" s="186"/>
      <c r="J1590" s="187">
        <f>ROUND(I1590*H1590,2)</f>
        <v>0</v>
      </c>
      <c r="K1590" s="183" t="s">
        <v>203</v>
      </c>
      <c r="L1590" s="42"/>
      <c r="M1590" s="188" t="s">
        <v>19</v>
      </c>
      <c r="N1590" s="189" t="s">
        <v>44</v>
      </c>
      <c r="O1590" s="67"/>
      <c r="P1590" s="190">
        <f>O1590*H1590</f>
        <v>0</v>
      </c>
      <c r="Q1590" s="190">
        <v>0</v>
      </c>
      <c r="R1590" s="190">
        <f>Q1590*H1590</f>
        <v>0</v>
      </c>
      <c r="S1590" s="190">
        <v>1.7000000000000001E-2</v>
      </c>
      <c r="T1590" s="191">
        <f>S1590*H1590</f>
        <v>0.23715</v>
      </c>
      <c r="U1590" s="37"/>
      <c r="V1590" s="37"/>
      <c r="W1590" s="37"/>
      <c r="X1590" s="37"/>
      <c r="Y1590" s="37"/>
      <c r="Z1590" s="37"/>
      <c r="AA1590" s="37"/>
      <c r="AB1590" s="37"/>
      <c r="AC1590" s="37"/>
      <c r="AD1590" s="37"/>
      <c r="AE1590" s="37"/>
      <c r="AR1590" s="192" t="s">
        <v>292</v>
      </c>
      <c r="AT1590" s="192" t="s">
        <v>193</v>
      </c>
      <c r="AU1590" s="192" t="s">
        <v>82</v>
      </c>
      <c r="AY1590" s="20" t="s">
        <v>191</v>
      </c>
      <c r="BE1590" s="193">
        <f>IF(N1590="základní",J1590,0)</f>
        <v>0</v>
      </c>
      <c r="BF1590" s="193">
        <f>IF(N1590="snížená",J1590,0)</f>
        <v>0</v>
      </c>
      <c r="BG1590" s="193">
        <f>IF(N1590="zákl. přenesená",J1590,0)</f>
        <v>0</v>
      </c>
      <c r="BH1590" s="193">
        <f>IF(N1590="sníž. přenesená",J1590,0)</f>
        <v>0</v>
      </c>
      <c r="BI1590" s="193">
        <f>IF(N1590="nulová",J1590,0)</f>
        <v>0</v>
      </c>
      <c r="BJ1590" s="20" t="s">
        <v>80</v>
      </c>
      <c r="BK1590" s="193">
        <f>ROUND(I1590*H1590,2)</f>
        <v>0</v>
      </c>
      <c r="BL1590" s="20" t="s">
        <v>292</v>
      </c>
      <c r="BM1590" s="192" t="s">
        <v>2202</v>
      </c>
    </row>
    <row r="1591" spans="1:65" s="2" customFormat="1" ht="11.25">
      <c r="A1591" s="37"/>
      <c r="B1591" s="38"/>
      <c r="C1591" s="39"/>
      <c r="D1591" s="194" t="s">
        <v>199</v>
      </c>
      <c r="E1591" s="39"/>
      <c r="F1591" s="195" t="s">
        <v>2203</v>
      </c>
      <c r="G1591" s="39"/>
      <c r="H1591" s="39"/>
      <c r="I1591" s="196"/>
      <c r="J1591" s="39"/>
      <c r="K1591" s="39"/>
      <c r="L1591" s="42"/>
      <c r="M1591" s="197"/>
      <c r="N1591" s="198"/>
      <c r="O1591" s="67"/>
      <c r="P1591" s="67"/>
      <c r="Q1591" s="67"/>
      <c r="R1591" s="67"/>
      <c r="S1591" s="67"/>
      <c r="T1591" s="68"/>
      <c r="U1591" s="37"/>
      <c r="V1591" s="37"/>
      <c r="W1591" s="37"/>
      <c r="X1591" s="37"/>
      <c r="Y1591" s="37"/>
      <c r="Z1591" s="37"/>
      <c r="AA1591" s="37"/>
      <c r="AB1591" s="37"/>
      <c r="AC1591" s="37"/>
      <c r="AD1591" s="37"/>
      <c r="AE1591" s="37"/>
      <c r="AT1591" s="20" t="s">
        <v>199</v>
      </c>
      <c r="AU1591" s="20" t="s">
        <v>82</v>
      </c>
    </row>
    <row r="1592" spans="1:65" s="2" customFormat="1" ht="11.25">
      <c r="A1592" s="37"/>
      <c r="B1592" s="38"/>
      <c r="C1592" s="39"/>
      <c r="D1592" s="199" t="s">
        <v>206</v>
      </c>
      <c r="E1592" s="39"/>
      <c r="F1592" s="200" t="s">
        <v>2204</v>
      </c>
      <c r="G1592" s="39"/>
      <c r="H1592" s="39"/>
      <c r="I1592" s="196"/>
      <c r="J1592" s="39"/>
      <c r="K1592" s="39"/>
      <c r="L1592" s="42"/>
      <c r="M1592" s="197"/>
      <c r="N1592" s="198"/>
      <c r="O1592" s="67"/>
      <c r="P1592" s="67"/>
      <c r="Q1592" s="67"/>
      <c r="R1592" s="67"/>
      <c r="S1592" s="67"/>
      <c r="T1592" s="68"/>
      <c r="U1592" s="37"/>
      <c r="V1592" s="37"/>
      <c r="W1592" s="37"/>
      <c r="X1592" s="37"/>
      <c r="Y1592" s="37"/>
      <c r="Z1592" s="37"/>
      <c r="AA1592" s="37"/>
      <c r="AB1592" s="37"/>
      <c r="AC1592" s="37"/>
      <c r="AD1592" s="37"/>
      <c r="AE1592" s="37"/>
      <c r="AT1592" s="20" t="s">
        <v>206</v>
      </c>
      <c r="AU1592" s="20" t="s">
        <v>82</v>
      </c>
    </row>
    <row r="1593" spans="1:65" s="13" customFormat="1" ht="11.25">
      <c r="B1593" s="201"/>
      <c r="C1593" s="202"/>
      <c r="D1593" s="194" t="s">
        <v>208</v>
      </c>
      <c r="E1593" s="203" t="s">
        <v>19</v>
      </c>
      <c r="F1593" s="204" t="s">
        <v>2205</v>
      </c>
      <c r="G1593" s="202"/>
      <c r="H1593" s="205">
        <v>13.95</v>
      </c>
      <c r="I1593" s="206"/>
      <c r="J1593" s="202"/>
      <c r="K1593" s="202"/>
      <c r="L1593" s="207"/>
      <c r="M1593" s="208"/>
      <c r="N1593" s="209"/>
      <c r="O1593" s="209"/>
      <c r="P1593" s="209"/>
      <c r="Q1593" s="209"/>
      <c r="R1593" s="209"/>
      <c r="S1593" s="209"/>
      <c r="T1593" s="210"/>
      <c r="AT1593" s="211" t="s">
        <v>208</v>
      </c>
      <c r="AU1593" s="211" t="s">
        <v>82</v>
      </c>
      <c r="AV1593" s="13" t="s">
        <v>82</v>
      </c>
      <c r="AW1593" s="13" t="s">
        <v>34</v>
      </c>
      <c r="AX1593" s="13" t="s">
        <v>80</v>
      </c>
      <c r="AY1593" s="211" t="s">
        <v>191</v>
      </c>
    </row>
    <row r="1594" spans="1:65" s="2" customFormat="1" ht="16.5" customHeight="1">
      <c r="A1594" s="37"/>
      <c r="B1594" s="38"/>
      <c r="C1594" s="181" t="s">
        <v>2206</v>
      </c>
      <c r="D1594" s="181" t="s">
        <v>193</v>
      </c>
      <c r="E1594" s="182" t="s">
        <v>2207</v>
      </c>
      <c r="F1594" s="183" t="s">
        <v>2208</v>
      </c>
      <c r="G1594" s="184" t="s">
        <v>282</v>
      </c>
      <c r="H1594" s="185">
        <v>963.45699999999999</v>
      </c>
      <c r="I1594" s="186"/>
      <c r="J1594" s="187">
        <f>ROUND(I1594*H1594,2)</f>
        <v>0</v>
      </c>
      <c r="K1594" s="183" t="s">
        <v>203</v>
      </c>
      <c r="L1594" s="42"/>
      <c r="M1594" s="188" t="s">
        <v>19</v>
      </c>
      <c r="N1594" s="189" t="s">
        <v>44</v>
      </c>
      <c r="O1594" s="67"/>
      <c r="P1594" s="190">
        <f>O1594*H1594</f>
        <v>0</v>
      </c>
      <c r="Q1594" s="190">
        <v>0</v>
      </c>
      <c r="R1594" s="190">
        <f>Q1594*H1594</f>
        <v>0</v>
      </c>
      <c r="S1594" s="190">
        <v>4.0000000000000001E-3</v>
      </c>
      <c r="T1594" s="191">
        <f>S1594*H1594</f>
        <v>3.853828</v>
      </c>
      <c r="U1594" s="37"/>
      <c r="V1594" s="37"/>
      <c r="W1594" s="37"/>
      <c r="X1594" s="37"/>
      <c r="Y1594" s="37"/>
      <c r="Z1594" s="37"/>
      <c r="AA1594" s="37"/>
      <c r="AB1594" s="37"/>
      <c r="AC1594" s="37"/>
      <c r="AD1594" s="37"/>
      <c r="AE1594" s="37"/>
      <c r="AR1594" s="192" t="s">
        <v>292</v>
      </c>
      <c r="AT1594" s="192" t="s">
        <v>193</v>
      </c>
      <c r="AU1594" s="192" t="s">
        <v>82</v>
      </c>
      <c r="AY1594" s="20" t="s">
        <v>191</v>
      </c>
      <c r="BE1594" s="193">
        <f>IF(N1594="základní",J1594,0)</f>
        <v>0</v>
      </c>
      <c r="BF1594" s="193">
        <f>IF(N1594="snížená",J1594,0)</f>
        <v>0</v>
      </c>
      <c r="BG1594" s="193">
        <f>IF(N1594="zákl. přenesená",J1594,0)</f>
        <v>0</v>
      </c>
      <c r="BH1594" s="193">
        <f>IF(N1594="sníž. přenesená",J1594,0)</f>
        <v>0</v>
      </c>
      <c r="BI1594" s="193">
        <f>IF(N1594="nulová",J1594,0)</f>
        <v>0</v>
      </c>
      <c r="BJ1594" s="20" t="s">
        <v>80</v>
      </c>
      <c r="BK1594" s="193">
        <f>ROUND(I1594*H1594,2)</f>
        <v>0</v>
      </c>
      <c r="BL1594" s="20" t="s">
        <v>292</v>
      </c>
      <c r="BM1594" s="192" t="s">
        <v>2209</v>
      </c>
    </row>
    <row r="1595" spans="1:65" s="2" customFormat="1" ht="11.25">
      <c r="A1595" s="37"/>
      <c r="B1595" s="38"/>
      <c r="C1595" s="39"/>
      <c r="D1595" s="194" t="s">
        <v>199</v>
      </c>
      <c r="E1595" s="39"/>
      <c r="F1595" s="195" t="s">
        <v>2210</v>
      </c>
      <c r="G1595" s="39"/>
      <c r="H1595" s="39"/>
      <c r="I1595" s="196"/>
      <c r="J1595" s="39"/>
      <c r="K1595" s="39"/>
      <c r="L1595" s="42"/>
      <c r="M1595" s="197"/>
      <c r="N1595" s="198"/>
      <c r="O1595" s="67"/>
      <c r="P1595" s="67"/>
      <c r="Q1595" s="67"/>
      <c r="R1595" s="67"/>
      <c r="S1595" s="67"/>
      <c r="T1595" s="68"/>
      <c r="U1595" s="37"/>
      <c r="V1595" s="37"/>
      <c r="W1595" s="37"/>
      <c r="X1595" s="37"/>
      <c r="Y1595" s="37"/>
      <c r="Z1595" s="37"/>
      <c r="AA1595" s="37"/>
      <c r="AB1595" s="37"/>
      <c r="AC1595" s="37"/>
      <c r="AD1595" s="37"/>
      <c r="AE1595" s="37"/>
      <c r="AT1595" s="20" t="s">
        <v>199</v>
      </c>
      <c r="AU1595" s="20" t="s">
        <v>82</v>
      </c>
    </row>
    <row r="1596" spans="1:65" s="2" customFormat="1" ht="11.25">
      <c r="A1596" s="37"/>
      <c r="B1596" s="38"/>
      <c r="C1596" s="39"/>
      <c r="D1596" s="199" t="s">
        <v>206</v>
      </c>
      <c r="E1596" s="39"/>
      <c r="F1596" s="200" t="s">
        <v>2211</v>
      </c>
      <c r="G1596" s="39"/>
      <c r="H1596" s="39"/>
      <c r="I1596" s="196"/>
      <c r="J1596" s="39"/>
      <c r="K1596" s="39"/>
      <c r="L1596" s="42"/>
      <c r="M1596" s="197"/>
      <c r="N1596" s="198"/>
      <c r="O1596" s="67"/>
      <c r="P1596" s="67"/>
      <c r="Q1596" s="67"/>
      <c r="R1596" s="67"/>
      <c r="S1596" s="67"/>
      <c r="T1596" s="68"/>
      <c r="U1596" s="37"/>
      <c r="V1596" s="37"/>
      <c r="W1596" s="37"/>
      <c r="X1596" s="37"/>
      <c r="Y1596" s="37"/>
      <c r="Z1596" s="37"/>
      <c r="AA1596" s="37"/>
      <c r="AB1596" s="37"/>
      <c r="AC1596" s="37"/>
      <c r="AD1596" s="37"/>
      <c r="AE1596" s="37"/>
      <c r="AT1596" s="20" t="s">
        <v>206</v>
      </c>
      <c r="AU1596" s="20" t="s">
        <v>82</v>
      </c>
    </row>
    <row r="1597" spans="1:65" s="13" customFormat="1" ht="11.25">
      <c r="B1597" s="201"/>
      <c r="C1597" s="202"/>
      <c r="D1597" s="194" t="s">
        <v>208</v>
      </c>
      <c r="E1597" s="203" t="s">
        <v>19</v>
      </c>
      <c r="F1597" s="204" t="s">
        <v>2212</v>
      </c>
      <c r="G1597" s="202"/>
      <c r="H1597" s="205">
        <v>963.45699999999999</v>
      </c>
      <c r="I1597" s="206"/>
      <c r="J1597" s="202"/>
      <c r="K1597" s="202"/>
      <c r="L1597" s="207"/>
      <c r="M1597" s="208"/>
      <c r="N1597" s="209"/>
      <c r="O1597" s="209"/>
      <c r="P1597" s="209"/>
      <c r="Q1597" s="209"/>
      <c r="R1597" s="209"/>
      <c r="S1597" s="209"/>
      <c r="T1597" s="210"/>
      <c r="AT1597" s="211" t="s">
        <v>208</v>
      </c>
      <c r="AU1597" s="211" t="s">
        <v>82</v>
      </c>
      <c r="AV1597" s="13" t="s">
        <v>82</v>
      </c>
      <c r="AW1597" s="13" t="s">
        <v>34</v>
      </c>
      <c r="AX1597" s="13" t="s">
        <v>80</v>
      </c>
      <c r="AY1597" s="211" t="s">
        <v>191</v>
      </c>
    </row>
    <row r="1598" spans="1:65" s="2" customFormat="1" ht="16.5" customHeight="1">
      <c r="A1598" s="37"/>
      <c r="B1598" s="38"/>
      <c r="C1598" s="181" t="s">
        <v>2213</v>
      </c>
      <c r="D1598" s="181" t="s">
        <v>193</v>
      </c>
      <c r="E1598" s="182" t="s">
        <v>2214</v>
      </c>
      <c r="F1598" s="183" t="s">
        <v>2215</v>
      </c>
      <c r="G1598" s="184" t="s">
        <v>282</v>
      </c>
      <c r="H1598" s="185">
        <v>963.45699999999999</v>
      </c>
      <c r="I1598" s="186"/>
      <c r="J1598" s="187">
        <f>ROUND(I1598*H1598,2)</f>
        <v>0</v>
      </c>
      <c r="K1598" s="183" t="s">
        <v>203</v>
      </c>
      <c r="L1598" s="42"/>
      <c r="M1598" s="188" t="s">
        <v>19</v>
      </c>
      <c r="N1598" s="189" t="s">
        <v>44</v>
      </c>
      <c r="O1598" s="67"/>
      <c r="P1598" s="190">
        <f>O1598*H1598</f>
        <v>0</v>
      </c>
      <c r="Q1598" s="190">
        <v>0</v>
      </c>
      <c r="R1598" s="190">
        <f>Q1598*H1598</f>
        <v>0</v>
      </c>
      <c r="S1598" s="190">
        <v>2E-3</v>
      </c>
      <c r="T1598" s="191">
        <f>S1598*H1598</f>
        <v>1.926914</v>
      </c>
      <c r="U1598" s="37"/>
      <c r="V1598" s="37"/>
      <c r="W1598" s="37"/>
      <c r="X1598" s="37"/>
      <c r="Y1598" s="37"/>
      <c r="Z1598" s="37"/>
      <c r="AA1598" s="37"/>
      <c r="AB1598" s="37"/>
      <c r="AC1598" s="37"/>
      <c r="AD1598" s="37"/>
      <c r="AE1598" s="37"/>
      <c r="AR1598" s="192" t="s">
        <v>292</v>
      </c>
      <c r="AT1598" s="192" t="s">
        <v>193</v>
      </c>
      <c r="AU1598" s="192" t="s">
        <v>82</v>
      </c>
      <c r="AY1598" s="20" t="s">
        <v>191</v>
      </c>
      <c r="BE1598" s="193">
        <f>IF(N1598="základní",J1598,0)</f>
        <v>0</v>
      </c>
      <c r="BF1598" s="193">
        <f>IF(N1598="snížená",J1598,0)</f>
        <v>0</v>
      </c>
      <c r="BG1598" s="193">
        <f>IF(N1598="zákl. přenesená",J1598,0)</f>
        <v>0</v>
      </c>
      <c r="BH1598" s="193">
        <f>IF(N1598="sníž. přenesená",J1598,0)</f>
        <v>0</v>
      </c>
      <c r="BI1598" s="193">
        <f>IF(N1598="nulová",J1598,0)</f>
        <v>0</v>
      </c>
      <c r="BJ1598" s="20" t="s">
        <v>80</v>
      </c>
      <c r="BK1598" s="193">
        <f>ROUND(I1598*H1598,2)</f>
        <v>0</v>
      </c>
      <c r="BL1598" s="20" t="s">
        <v>292</v>
      </c>
      <c r="BM1598" s="192" t="s">
        <v>2216</v>
      </c>
    </row>
    <row r="1599" spans="1:65" s="2" customFormat="1" ht="11.25">
      <c r="A1599" s="37"/>
      <c r="B1599" s="38"/>
      <c r="C1599" s="39"/>
      <c r="D1599" s="194" t="s">
        <v>199</v>
      </c>
      <c r="E1599" s="39"/>
      <c r="F1599" s="195" t="s">
        <v>2217</v>
      </c>
      <c r="G1599" s="39"/>
      <c r="H1599" s="39"/>
      <c r="I1599" s="196"/>
      <c r="J1599" s="39"/>
      <c r="K1599" s="39"/>
      <c r="L1599" s="42"/>
      <c r="M1599" s="197"/>
      <c r="N1599" s="198"/>
      <c r="O1599" s="67"/>
      <c r="P1599" s="67"/>
      <c r="Q1599" s="67"/>
      <c r="R1599" s="67"/>
      <c r="S1599" s="67"/>
      <c r="T1599" s="68"/>
      <c r="U1599" s="37"/>
      <c r="V1599" s="37"/>
      <c r="W1599" s="37"/>
      <c r="X1599" s="37"/>
      <c r="Y1599" s="37"/>
      <c r="Z1599" s="37"/>
      <c r="AA1599" s="37"/>
      <c r="AB1599" s="37"/>
      <c r="AC1599" s="37"/>
      <c r="AD1599" s="37"/>
      <c r="AE1599" s="37"/>
      <c r="AT1599" s="20" t="s">
        <v>199</v>
      </c>
      <c r="AU1599" s="20" t="s">
        <v>82</v>
      </c>
    </row>
    <row r="1600" spans="1:65" s="2" customFormat="1" ht="11.25">
      <c r="A1600" s="37"/>
      <c r="B1600" s="38"/>
      <c r="C1600" s="39"/>
      <c r="D1600" s="199" t="s">
        <v>206</v>
      </c>
      <c r="E1600" s="39"/>
      <c r="F1600" s="200" t="s">
        <v>2218</v>
      </c>
      <c r="G1600" s="39"/>
      <c r="H1600" s="39"/>
      <c r="I1600" s="196"/>
      <c r="J1600" s="39"/>
      <c r="K1600" s="39"/>
      <c r="L1600" s="42"/>
      <c r="M1600" s="197"/>
      <c r="N1600" s="198"/>
      <c r="O1600" s="67"/>
      <c r="P1600" s="67"/>
      <c r="Q1600" s="67"/>
      <c r="R1600" s="67"/>
      <c r="S1600" s="67"/>
      <c r="T1600" s="68"/>
      <c r="U1600" s="37"/>
      <c r="V1600" s="37"/>
      <c r="W1600" s="37"/>
      <c r="X1600" s="37"/>
      <c r="Y1600" s="37"/>
      <c r="Z1600" s="37"/>
      <c r="AA1600" s="37"/>
      <c r="AB1600" s="37"/>
      <c r="AC1600" s="37"/>
      <c r="AD1600" s="37"/>
      <c r="AE1600" s="37"/>
      <c r="AT1600" s="20" t="s">
        <v>206</v>
      </c>
      <c r="AU1600" s="20" t="s">
        <v>82</v>
      </c>
    </row>
    <row r="1601" spans="1:65" s="2" customFormat="1" ht="16.5" customHeight="1">
      <c r="A1601" s="37"/>
      <c r="B1601" s="38"/>
      <c r="C1601" s="181" t="s">
        <v>2219</v>
      </c>
      <c r="D1601" s="181" t="s">
        <v>193</v>
      </c>
      <c r="E1601" s="182" t="s">
        <v>2220</v>
      </c>
      <c r="F1601" s="183" t="s">
        <v>2221</v>
      </c>
      <c r="G1601" s="184" t="s">
        <v>282</v>
      </c>
      <c r="H1601" s="185">
        <v>16.8</v>
      </c>
      <c r="I1601" s="186"/>
      <c r="J1601" s="187">
        <f>ROUND(I1601*H1601,2)</f>
        <v>0</v>
      </c>
      <c r="K1601" s="183" t="s">
        <v>203</v>
      </c>
      <c r="L1601" s="42"/>
      <c r="M1601" s="188" t="s">
        <v>19</v>
      </c>
      <c r="N1601" s="189" t="s">
        <v>44</v>
      </c>
      <c r="O1601" s="67"/>
      <c r="P1601" s="190">
        <f>O1601*H1601</f>
        <v>0</v>
      </c>
      <c r="Q1601" s="190">
        <v>2.5999999999999998E-4</v>
      </c>
      <c r="R1601" s="190">
        <f>Q1601*H1601</f>
        <v>4.3679999999999995E-3</v>
      </c>
      <c r="S1601" s="190">
        <v>0</v>
      </c>
      <c r="T1601" s="191">
        <f>S1601*H1601</f>
        <v>0</v>
      </c>
      <c r="U1601" s="37"/>
      <c r="V1601" s="37"/>
      <c r="W1601" s="37"/>
      <c r="X1601" s="37"/>
      <c r="Y1601" s="37"/>
      <c r="Z1601" s="37"/>
      <c r="AA1601" s="37"/>
      <c r="AB1601" s="37"/>
      <c r="AC1601" s="37"/>
      <c r="AD1601" s="37"/>
      <c r="AE1601" s="37"/>
      <c r="AR1601" s="192" t="s">
        <v>292</v>
      </c>
      <c r="AT1601" s="192" t="s">
        <v>193</v>
      </c>
      <c r="AU1601" s="192" t="s">
        <v>82</v>
      </c>
      <c r="AY1601" s="20" t="s">
        <v>191</v>
      </c>
      <c r="BE1601" s="193">
        <f>IF(N1601="základní",J1601,0)</f>
        <v>0</v>
      </c>
      <c r="BF1601" s="193">
        <f>IF(N1601="snížená",J1601,0)</f>
        <v>0</v>
      </c>
      <c r="BG1601" s="193">
        <f>IF(N1601="zákl. přenesená",J1601,0)</f>
        <v>0</v>
      </c>
      <c r="BH1601" s="193">
        <f>IF(N1601="sníž. přenesená",J1601,0)</f>
        <v>0</v>
      </c>
      <c r="BI1601" s="193">
        <f>IF(N1601="nulová",J1601,0)</f>
        <v>0</v>
      </c>
      <c r="BJ1601" s="20" t="s">
        <v>80</v>
      </c>
      <c r="BK1601" s="193">
        <f>ROUND(I1601*H1601,2)</f>
        <v>0</v>
      </c>
      <c r="BL1601" s="20" t="s">
        <v>292</v>
      </c>
      <c r="BM1601" s="192" t="s">
        <v>2222</v>
      </c>
    </row>
    <row r="1602" spans="1:65" s="2" customFormat="1" ht="19.5">
      <c r="A1602" s="37"/>
      <c r="B1602" s="38"/>
      <c r="C1602" s="39"/>
      <c r="D1602" s="194" t="s">
        <v>199</v>
      </c>
      <c r="E1602" s="39"/>
      <c r="F1602" s="195" t="s">
        <v>2223</v>
      </c>
      <c r="G1602" s="39"/>
      <c r="H1602" s="39"/>
      <c r="I1602" s="196"/>
      <c r="J1602" s="39"/>
      <c r="K1602" s="39"/>
      <c r="L1602" s="42"/>
      <c r="M1602" s="197"/>
      <c r="N1602" s="198"/>
      <c r="O1602" s="67"/>
      <c r="P1602" s="67"/>
      <c r="Q1602" s="67"/>
      <c r="R1602" s="67"/>
      <c r="S1602" s="67"/>
      <c r="T1602" s="68"/>
      <c r="U1602" s="37"/>
      <c r="V1602" s="37"/>
      <c r="W1602" s="37"/>
      <c r="X1602" s="37"/>
      <c r="Y1602" s="37"/>
      <c r="Z1602" s="37"/>
      <c r="AA1602" s="37"/>
      <c r="AB1602" s="37"/>
      <c r="AC1602" s="37"/>
      <c r="AD1602" s="37"/>
      <c r="AE1602" s="37"/>
      <c r="AT1602" s="20" t="s">
        <v>199</v>
      </c>
      <c r="AU1602" s="20" t="s">
        <v>82</v>
      </c>
    </row>
    <row r="1603" spans="1:65" s="2" customFormat="1" ht="11.25">
      <c r="A1603" s="37"/>
      <c r="B1603" s="38"/>
      <c r="C1603" s="39"/>
      <c r="D1603" s="199" t="s">
        <v>206</v>
      </c>
      <c r="E1603" s="39"/>
      <c r="F1603" s="200" t="s">
        <v>2224</v>
      </c>
      <c r="G1603" s="39"/>
      <c r="H1603" s="39"/>
      <c r="I1603" s="196"/>
      <c r="J1603" s="39"/>
      <c r="K1603" s="39"/>
      <c r="L1603" s="42"/>
      <c r="M1603" s="197"/>
      <c r="N1603" s="198"/>
      <c r="O1603" s="67"/>
      <c r="P1603" s="67"/>
      <c r="Q1603" s="67"/>
      <c r="R1603" s="67"/>
      <c r="S1603" s="67"/>
      <c r="T1603" s="68"/>
      <c r="U1603" s="37"/>
      <c r="V1603" s="37"/>
      <c r="W1603" s="37"/>
      <c r="X1603" s="37"/>
      <c r="Y1603" s="37"/>
      <c r="Z1603" s="37"/>
      <c r="AA1603" s="37"/>
      <c r="AB1603" s="37"/>
      <c r="AC1603" s="37"/>
      <c r="AD1603" s="37"/>
      <c r="AE1603" s="37"/>
      <c r="AT1603" s="20" t="s">
        <v>206</v>
      </c>
      <c r="AU1603" s="20" t="s">
        <v>82</v>
      </c>
    </row>
    <row r="1604" spans="1:65" s="13" customFormat="1" ht="11.25">
      <c r="B1604" s="201"/>
      <c r="C1604" s="202"/>
      <c r="D1604" s="194" t="s">
        <v>208</v>
      </c>
      <c r="E1604" s="203" t="s">
        <v>19</v>
      </c>
      <c r="F1604" s="204" t="s">
        <v>2225</v>
      </c>
      <c r="G1604" s="202"/>
      <c r="H1604" s="205">
        <v>16.8</v>
      </c>
      <c r="I1604" s="206"/>
      <c r="J1604" s="202"/>
      <c r="K1604" s="202"/>
      <c r="L1604" s="207"/>
      <c r="M1604" s="208"/>
      <c r="N1604" s="209"/>
      <c r="O1604" s="209"/>
      <c r="P1604" s="209"/>
      <c r="Q1604" s="209"/>
      <c r="R1604" s="209"/>
      <c r="S1604" s="209"/>
      <c r="T1604" s="210"/>
      <c r="AT1604" s="211" t="s">
        <v>208</v>
      </c>
      <c r="AU1604" s="211" t="s">
        <v>82</v>
      </c>
      <c r="AV1604" s="13" t="s">
        <v>82</v>
      </c>
      <c r="AW1604" s="13" t="s">
        <v>34</v>
      </c>
      <c r="AX1604" s="13" t="s">
        <v>80</v>
      </c>
      <c r="AY1604" s="211" t="s">
        <v>191</v>
      </c>
    </row>
    <row r="1605" spans="1:65" s="2" customFormat="1" ht="16.5" customHeight="1">
      <c r="A1605" s="37"/>
      <c r="B1605" s="38"/>
      <c r="C1605" s="181" t="s">
        <v>2226</v>
      </c>
      <c r="D1605" s="181" t="s">
        <v>193</v>
      </c>
      <c r="E1605" s="182" t="s">
        <v>2227</v>
      </c>
      <c r="F1605" s="183" t="s">
        <v>2228</v>
      </c>
      <c r="G1605" s="184" t="s">
        <v>196</v>
      </c>
      <c r="H1605" s="185">
        <v>12</v>
      </c>
      <c r="I1605" s="186"/>
      <c r="J1605" s="187">
        <f>ROUND(I1605*H1605,2)</f>
        <v>0</v>
      </c>
      <c r="K1605" s="183" t="s">
        <v>19</v>
      </c>
      <c r="L1605" s="42"/>
      <c r="M1605" s="188" t="s">
        <v>19</v>
      </c>
      <c r="N1605" s="189" t="s">
        <v>44</v>
      </c>
      <c r="O1605" s="67"/>
      <c r="P1605" s="190">
        <f>O1605*H1605</f>
        <v>0</v>
      </c>
      <c r="Q1605" s="190">
        <v>0</v>
      </c>
      <c r="R1605" s="190">
        <f>Q1605*H1605</f>
        <v>0</v>
      </c>
      <c r="S1605" s="190">
        <v>0</v>
      </c>
      <c r="T1605" s="191">
        <f>S1605*H1605</f>
        <v>0</v>
      </c>
      <c r="U1605" s="37"/>
      <c r="V1605" s="37"/>
      <c r="W1605" s="37"/>
      <c r="X1605" s="37"/>
      <c r="Y1605" s="37"/>
      <c r="Z1605" s="37"/>
      <c r="AA1605" s="37"/>
      <c r="AB1605" s="37"/>
      <c r="AC1605" s="37"/>
      <c r="AD1605" s="37"/>
      <c r="AE1605" s="37"/>
      <c r="AR1605" s="192" t="s">
        <v>292</v>
      </c>
      <c r="AT1605" s="192" t="s">
        <v>193</v>
      </c>
      <c r="AU1605" s="192" t="s">
        <v>82</v>
      </c>
      <c r="AY1605" s="20" t="s">
        <v>191</v>
      </c>
      <c r="BE1605" s="193">
        <f>IF(N1605="základní",J1605,0)</f>
        <v>0</v>
      </c>
      <c r="BF1605" s="193">
        <f>IF(N1605="snížená",J1605,0)</f>
        <v>0</v>
      </c>
      <c r="BG1605" s="193">
        <f>IF(N1605="zákl. přenesená",J1605,0)</f>
        <v>0</v>
      </c>
      <c r="BH1605" s="193">
        <f>IF(N1605="sníž. přenesená",J1605,0)</f>
        <v>0</v>
      </c>
      <c r="BI1605" s="193">
        <f>IF(N1605="nulová",J1605,0)</f>
        <v>0</v>
      </c>
      <c r="BJ1605" s="20" t="s">
        <v>80</v>
      </c>
      <c r="BK1605" s="193">
        <f>ROUND(I1605*H1605,2)</f>
        <v>0</v>
      </c>
      <c r="BL1605" s="20" t="s">
        <v>292</v>
      </c>
      <c r="BM1605" s="192" t="s">
        <v>2229</v>
      </c>
    </row>
    <row r="1606" spans="1:65" s="2" customFormat="1" ht="11.25">
      <c r="A1606" s="37"/>
      <c r="B1606" s="38"/>
      <c r="C1606" s="39"/>
      <c r="D1606" s="194" t="s">
        <v>199</v>
      </c>
      <c r="E1606" s="39"/>
      <c r="F1606" s="195" t="s">
        <v>2228</v>
      </c>
      <c r="G1606" s="39"/>
      <c r="H1606" s="39"/>
      <c r="I1606" s="196"/>
      <c r="J1606" s="39"/>
      <c r="K1606" s="39"/>
      <c r="L1606" s="42"/>
      <c r="M1606" s="197"/>
      <c r="N1606" s="198"/>
      <c r="O1606" s="67"/>
      <c r="P1606" s="67"/>
      <c r="Q1606" s="67"/>
      <c r="R1606" s="67"/>
      <c r="S1606" s="67"/>
      <c r="T1606" s="68"/>
      <c r="U1606" s="37"/>
      <c r="V1606" s="37"/>
      <c r="W1606" s="37"/>
      <c r="X1606" s="37"/>
      <c r="Y1606" s="37"/>
      <c r="Z1606" s="37"/>
      <c r="AA1606" s="37"/>
      <c r="AB1606" s="37"/>
      <c r="AC1606" s="37"/>
      <c r="AD1606" s="37"/>
      <c r="AE1606" s="37"/>
      <c r="AT1606" s="20" t="s">
        <v>199</v>
      </c>
      <c r="AU1606" s="20" t="s">
        <v>82</v>
      </c>
    </row>
    <row r="1607" spans="1:65" s="2" customFormat="1" ht="16.5" customHeight="1">
      <c r="A1607" s="37"/>
      <c r="B1607" s="38"/>
      <c r="C1607" s="181" t="s">
        <v>2230</v>
      </c>
      <c r="D1607" s="181" t="s">
        <v>193</v>
      </c>
      <c r="E1607" s="182" t="s">
        <v>2231</v>
      </c>
      <c r="F1607" s="183" t="s">
        <v>2232</v>
      </c>
      <c r="G1607" s="184" t="s">
        <v>196</v>
      </c>
      <c r="H1607" s="185">
        <v>1</v>
      </c>
      <c r="I1607" s="186"/>
      <c r="J1607" s="187">
        <f>ROUND(I1607*H1607,2)</f>
        <v>0</v>
      </c>
      <c r="K1607" s="183" t="s">
        <v>203</v>
      </c>
      <c r="L1607" s="42"/>
      <c r="M1607" s="188" t="s">
        <v>19</v>
      </c>
      <c r="N1607" s="189" t="s">
        <v>44</v>
      </c>
      <c r="O1607" s="67"/>
      <c r="P1607" s="190">
        <f>O1607*H1607</f>
        <v>0</v>
      </c>
      <c r="Q1607" s="190">
        <v>0</v>
      </c>
      <c r="R1607" s="190">
        <f>Q1607*H1607</f>
        <v>0</v>
      </c>
      <c r="S1607" s="190">
        <v>0.02</v>
      </c>
      <c r="T1607" s="191">
        <f>S1607*H1607</f>
        <v>0.02</v>
      </c>
      <c r="U1607" s="37"/>
      <c r="V1607" s="37"/>
      <c r="W1607" s="37"/>
      <c r="X1607" s="37"/>
      <c r="Y1607" s="37"/>
      <c r="Z1607" s="37"/>
      <c r="AA1607" s="37"/>
      <c r="AB1607" s="37"/>
      <c r="AC1607" s="37"/>
      <c r="AD1607" s="37"/>
      <c r="AE1607" s="37"/>
      <c r="AR1607" s="192" t="s">
        <v>292</v>
      </c>
      <c r="AT1607" s="192" t="s">
        <v>193</v>
      </c>
      <c r="AU1607" s="192" t="s">
        <v>82</v>
      </c>
      <c r="AY1607" s="20" t="s">
        <v>191</v>
      </c>
      <c r="BE1607" s="193">
        <f>IF(N1607="základní",J1607,0)</f>
        <v>0</v>
      </c>
      <c r="BF1607" s="193">
        <f>IF(N1607="snížená",J1607,0)</f>
        <v>0</v>
      </c>
      <c r="BG1607" s="193">
        <f>IF(N1607="zákl. přenesená",J1607,0)</f>
        <v>0</v>
      </c>
      <c r="BH1607" s="193">
        <f>IF(N1607="sníž. přenesená",J1607,0)</f>
        <v>0</v>
      </c>
      <c r="BI1607" s="193">
        <f>IF(N1607="nulová",J1607,0)</f>
        <v>0</v>
      </c>
      <c r="BJ1607" s="20" t="s">
        <v>80</v>
      </c>
      <c r="BK1607" s="193">
        <f>ROUND(I1607*H1607,2)</f>
        <v>0</v>
      </c>
      <c r="BL1607" s="20" t="s">
        <v>292</v>
      </c>
      <c r="BM1607" s="192" t="s">
        <v>2233</v>
      </c>
    </row>
    <row r="1608" spans="1:65" s="2" customFormat="1" ht="11.25">
      <c r="A1608" s="37"/>
      <c r="B1608" s="38"/>
      <c r="C1608" s="39"/>
      <c r="D1608" s="194" t="s">
        <v>199</v>
      </c>
      <c r="E1608" s="39"/>
      <c r="F1608" s="195" t="s">
        <v>2234</v>
      </c>
      <c r="G1608" s="39"/>
      <c r="H1608" s="39"/>
      <c r="I1608" s="196"/>
      <c r="J1608" s="39"/>
      <c r="K1608" s="39"/>
      <c r="L1608" s="42"/>
      <c r="M1608" s="197"/>
      <c r="N1608" s="198"/>
      <c r="O1608" s="67"/>
      <c r="P1608" s="67"/>
      <c r="Q1608" s="67"/>
      <c r="R1608" s="67"/>
      <c r="S1608" s="67"/>
      <c r="T1608" s="68"/>
      <c r="U1608" s="37"/>
      <c r="V1608" s="37"/>
      <c r="W1608" s="37"/>
      <c r="X1608" s="37"/>
      <c r="Y1608" s="37"/>
      <c r="Z1608" s="37"/>
      <c r="AA1608" s="37"/>
      <c r="AB1608" s="37"/>
      <c r="AC1608" s="37"/>
      <c r="AD1608" s="37"/>
      <c r="AE1608" s="37"/>
      <c r="AT1608" s="20" t="s">
        <v>199</v>
      </c>
      <c r="AU1608" s="20" t="s">
        <v>82</v>
      </c>
    </row>
    <row r="1609" spans="1:65" s="2" customFormat="1" ht="11.25">
      <c r="A1609" s="37"/>
      <c r="B1609" s="38"/>
      <c r="C1609" s="39"/>
      <c r="D1609" s="199" t="s">
        <v>206</v>
      </c>
      <c r="E1609" s="39"/>
      <c r="F1609" s="200" t="s">
        <v>2235</v>
      </c>
      <c r="G1609" s="39"/>
      <c r="H1609" s="39"/>
      <c r="I1609" s="196"/>
      <c r="J1609" s="39"/>
      <c r="K1609" s="39"/>
      <c r="L1609" s="42"/>
      <c r="M1609" s="197"/>
      <c r="N1609" s="198"/>
      <c r="O1609" s="67"/>
      <c r="P1609" s="67"/>
      <c r="Q1609" s="67"/>
      <c r="R1609" s="67"/>
      <c r="S1609" s="67"/>
      <c r="T1609" s="68"/>
      <c r="U1609" s="37"/>
      <c r="V1609" s="37"/>
      <c r="W1609" s="37"/>
      <c r="X1609" s="37"/>
      <c r="Y1609" s="37"/>
      <c r="Z1609" s="37"/>
      <c r="AA1609" s="37"/>
      <c r="AB1609" s="37"/>
      <c r="AC1609" s="37"/>
      <c r="AD1609" s="37"/>
      <c r="AE1609" s="37"/>
      <c r="AT1609" s="20" t="s">
        <v>206</v>
      </c>
      <c r="AU1609" s="20" t="s">
        <v>82</v>
      </c>
    </row>
    <row r="1610" spans="1:65" s="2" customFormat="1" ht="16.5" customHeight="1">
      <c r="A1610" s="37"/>
      <c r="B1610" s="38"/>
      <c r="C1610" s="181" t="s">
        <v>2236</v>
      </c>
      <c r="D1610" s="181" t="s">
        <v>193</v>
      </c>
      <c r="E1610" s="182" t="s">
        <v>2237</v>
      </c>
      <c r="F1610" s="183" t="s">
        <v>2238</v>
      </c>
      <c r="G1610" s="184" t="s">
        <v>2239</v>
      </c>
      <c r="H1610" s="185">
        <v>1</v>
      </c>
      <c r="I1610" s="186"/>
      <c r="J1610" s="187">
        <f>ROUND(I1610*H1610,2)</f>
        <v>0</v>
      </c>
      <c r="K1610" s="183" t="s">
        <v>19</v>
      </c>
      <c r="L1610" s="42"/>
      <c r="M1610" s="188" t="s">
        <v>19</v>
      </c>
      <c r="N1610" s="189" t="s">
        <v>44</v>
      </c>
      <c r="O1610" s="67"/>
      <c r="P1610" s="190">
        <f>O1610*H1610</f>
        <v>0</v>
      </c>
      <c r="Q1610" s="190">
        <v>0</v>
      </c>
      <c r="R1610" s="190">
        <f>Q1610*H1610</f>
        <v>0</v>
      </c>
      <c r="S1610" s="190">
        <v>0</v>
      </c>
      <c r="T1610" s="191">
        <f>S1610*H1610</f>
        <v>0</v>
      </c>
      <c r="U1610" s="37"/>
      <c r="V1610" s="37"/>
      <c r="W1610" s="37"/>
      <c r="X1610" s="37"/>
      <c r="Y1610" s="37"/>
      <c r="Z1610" s="37"/>
      <c r="AA1610" s="37"/>
      <c r="AB1610" s="37"/>
      <c r="AC1610" s="37"/>
      <c r="AD1610" s="37"/>
      <c r="AE1610" s="37"/>
      <c r="AR1610" s="192" t="s">
        <v>292</v>
      </c>
      <c r="AT1610" s="192" t="s">
        <v>193</v>
      </c>
      <c r="AU1610" s="192" t="s">
        <v>82</v>
      </c>
      <c r="AY1610" s="20" t="s">
        <v>191</v>
      </c>
      <c r="BE1610" s="193">
        <f>IF(N1610="základní",J1610,0)</f>
        <v>0</v>
      </c>
      <c r="BF1610" s="193">
        <f>IF(N1610="snížená",J1610,0)</f>
        <v>0</v>
      </c>
      <c r="BG1610" s="193">
        <f>IF(N1610="zákl. přenesená",J1610,0)</f>
        <v>0</v>
      </c>
      <c r="BH1610" s="193">
        <f>IF(N1610="sníž. přenesená",J1610,0)</f>
        <v>0</v>
      </c>
      <c r="BI1610" s="193">
        <f>IF(N1610="nulová",J1610,0)</f>
        <v>0</v>
      </c>
      <c r="BJ1610" s="20" t="s">
        <v>80</v>
      </c>
      <c r="BK1610" s="193">
        <f>ROUND(I1610*H1610,2)</f>
        <v>0</v>
      </c>
      <c r="BL1610" s="20" t="s">
        <v>292</v>
      </c>
      <c r="BM1610" s="192" t="s">
        <v>2240</v>
      </c>
    </row>
    <row r="1611" spans="1:65" s="2" customFormat="1" ht="11.25">
      <c r="A1611" s="37"/>
      <c r="B1611" s="38"/>
      <c r="C1611" s="39"/>
      <c r="D1611" s="194" t="s">
        <v>199</v>
      </c>
      <c r="E1611" s="39"/>
      <c r="F1611" s="195" t="s">
        <v>2241</v>
      </c>
      <c r="G1611" s="39"/>
      <c r="H1611" s="39"/>
      <c r="I1611" s="196"/>
      <c r="J1611" s="39"/>
      <c r="K1611" s="39"/>
      <c r="L1611" s="42"/>
      <c r="M1611" s="197"/>
      <c r="N1611" s="198"/>
      <c r="O1611" s="67"/>
      <c r="P1611" s="67"/>
      <c r="Q1611" s="67"/>
      <c r="R1611" s="67"/>
      <c r="S1611" s="67"/>
      <c r="T1611" s="68"/>
      <c r="U1611" s="37"/>
      <c r="V1611" s="37"/>
      <c r="W1611" s="37"/>
      <c r="X1611" s="37"/>
      <c r="Y1611" s="37"/>
      <c r="Z1611" s="37"/>
      <c r="AA1611" s="37"/>
      <c r="AB1611" s="37"/>
      <c r="AC1611" s="37"/>
      <c r="AD1611" s="37"/>
      <c r="AE1611" s="37"/>
      <c r="AT1611" s="20" t="s">
        <v>199</v>
      </c>
      <c r="AU1611" s="20" t="s">
        <v>82</v>
      </c>
    </row>
    <row r="1612" spans="1:65" s="2" customFormat="1" ht="16.5" customHeight="1">
      <c r="A1612" s="37"/>
      <c r="B1612" s="38"/>
      <c r="C1612" s="181" t="s">
        <v>2242</v>
      </c>
      <c r="D1612" s="181" t="s">
        <v>193</v>
      </c>
      <c r="E1612" s="182" t="s">
        <v>2243</v>
      </c>
      <c r="F1612" s="183" t="s">
        <v>2244</v>
      </c>
      <c r="G1612" s="184" t="s">
        <v>196</v>
      </c>
      <c r="H1612" s="185">
        <v>3</v>
      </c>
      <c r="I1612" s="186"/>
      <c r="J1612" s="187">
        <f>ROUND(I1612*H1612,2)</f>
        <v>0</v>
      </c>
      <c r="K1612" s="183" t="s">
        <v>19</v>
      </c>
      <c r="L1612" s="42"/>
      <c r="M1612" s="188" t="s">
        <v>19</v>
      </c>
      <c r="N1612" s="189" t="s">
        <v>44</v>
      </c>
      <c r="O1612" s="67"/>
      <c r="P1612" s="190">
        <f>O1612*H1612</f>
        <v>0</v>
      </c>
      <c r="Q1612" s="190">
        <v>0</v>
      </c>
      <c r="R1612" s="190">
        <f>Q1612*H1612</f>
        <v>0</v>
      </c>
      <c r="S1612" s="190">
        <v>0</v>
      </c>
      <c r="T1612" s="191">
        <f>S1612*H1612</f>
        <v>0</v>
      </c>
      <c r="U1612" s="37"/>
      <c r="V1612" s="37"/>
      <c r="W1612" s="37"/>
      <c r="X1612" s="37"/>
      <c r="Y1612" s="37"/>
      <c r="Z1612" s="37"/>
      <c r="AA1612" s="37"/>
      <c r="AB1612" s="37"/>
      <c r="AC1612" s="37"/>
      <c r="AD1612" s="37"/>
      <c r="AE1612" s="37"/>
      <c r="AR1612" s="192" t="s">
        <v>292</v>
      </c>
      <c r="AT1612" s="192" t="s">
        <v>193</v>
      </c>
      <c r="AU1612" s="192" t="s">
        <v>82</v>
      </c>
      <c r="AY1612" s="20" t="s">
        <v>191</v>
      </c>
      <c r="BE1612" s="193">
        <f>IF(N1612="základní",J1612,0)</f>
        <v>0</v>
      </c>
      <c r="BF1612" s="193">
        <f>IF(N1612="snížená",J1612,0)</f>
        <v>0</v>
      </c>
      <c r="BG1612" s="193">
        <f>IF(N1612="zákl. přenesená",J1612,0)</f>
        <v>0</v>
      </c>
      <c r="BH1612" s="193">
        <f>IF(N1612="sníž. přenesená",J1612,0)</f>
        <v>0</v>
      </c>
      <c r="BI1612" s="193">
        <f>IF(N1612="nulová",J1612,0)</f>
        <v>0</v>
      </c>
      <c r="BJ1612" s="20" t="s">
        <v>80</v>
      </c>
      <c r="BK1612" s="193">
        <f>ROUND(I1612*H1612,2)</f>
        <v>0</v>
      </c>
      <c r="BL1612" s="20" t="s">
        <v>292</v>
      </c>
      <c r="BM1612" s="192" t="s">
        <v>2245</v>
      </c>
    </row>
    <row r="1613" spans="1:65" s="2" customFormat="1" ht="11.25">
      <c r="A1613" s="37"/>
      <c r="B1613" s="38"/>
      <c r="C1613" s="39"/>
      <c r="D1613" s="194" t="s">
        <v>199</v>
      </c>
      <c r="E1613" s="39"/>
      <c r="F1613" s="195" t="s">
        <v>2244</v>
      </c>
      <c r="G1613" s="39"/>
      <c r="H1613" s="39"/>
      <c r="I1613" s="196"/>
      <c r="J1613" s="39"/>
      <c r="K1613" s="39"/>
      <c r="L1613" s="42"/>
      <c r="M1613" s="197"/>
      <c r="N1613" s="198"/>
      <c r="O1613" s="67"/>
      <c r="P1613" s="67"/>
      <c r="Q1613" s="67"/>
      <c r="R1613" s="67"/>
      <c r="S1613" s="67"/>
      <c r="T1613" s="68"/>
      <c r="U1613" s="37"/>
      <c r="V1613" s="37"/>
      <c r="W1613" s="37"/>
      <c r="X1613" s="37"/>
      <c r="Y1613" s="37"/>
      <c r="Z1613" s="37"/>
      <c r="AA1613" s="37"/>
      <c r="AB1613" s="37"/>
      <c r="AC1613" s="37"/>
      <c r="AD1613" s="37"/>
      <c r="AE1613" s="37"/>
      <c r="AT1613" s="20" t="s">
        <v>199</v>
      </c>
      <c r="AU1613" s="20" t="s">
        <v>82</v>
      </c>
    </row>
    <row r="1614" spans="1:65" s="2" customFormat="1" ht="24.2" customHeight="1">
      <c r="A1614" s="37"/>
      <c r="B1614" s="38"/>
      <c r="C1614" s="181" t="s">
        <v>2246</v>
      </c>
      <c r="D1614" s="181" t="s">
        <v>193</v>
      </c>
      <c r="E1614" s="182" t="s">
        <v>2247</v>
      </c>
      <c r="F1614" s="183" t="s">
        <v>2248</v>
      </c>
      <c r="G1614" s="184" t="s">
        <v>196</v>
      </c>
      <c r="H1614" s="185">
        <v>1</v>
      </c>
      <c r="I1614" s="186"/>
      <c r="J1614" s="187">
        <f>ROUND(I1614*H1614,2)</f>
        <v>0</v>
      </c>
      <c r="K1614" s="183" t="s">
        <v>19</v>
      </c>
      <c r="L1614" s="42"/>
      <c r="M1614" s="188" t="s">
        <v>19</v>
      </c>
      <c r="N1614" s="189" t="s">
        <v>44</v>
      </c>
      <c r="O1614" s="67"/>
      <c r="P1614" s="190">
        <f>O1614*H1614</f>
        <v>0</v>
      </c>
      <c r="Q1614" s="190">
        <v>0</v>
      </c>
      <c r="R1614" s="190">
        <f>Q1614*H1614</f>
        <v>0</v>
      </c>
      <c r="S1614" s="190">
        <v>0</v>
      </c>
      <c r="T1614" s="191">
        <f>S1614*H1614</f>
        <v>0</v>
      </c>
      <c r="U1614" s="37"/>
      <c r="V1614" s="37"/>
      <c r="W1614" s="37"/>
      <c r="X1614" s="37"/>
      <c r="Y1614" s="37"/>
      <c r="Z1614" s="37"/>
      <c r="AA1614" s="37"/>
      <c r="AB1614" s="37"/>
      <c r="AC1614" s="37"/>
      <c r="AD1614" s="37"/>
      <c r="AE1614" s="37"/>
      <c r="AR1614" s="192" t="s">
        <v>292</v>
      </c>
      <c r="AT1614" s="192" t="s">
        <v>193</v>
      </c>
      <c r="AU1614" s="192" t="s">
        <v>82</v>
      </c>
      <c r="AY1614" s="20" t="s">
        <v>191</v>
      </c>
      <c r="BE1614" s="193">
        <f>IF(N1614="základní",J1614,0)</f>
        <v>0</v>
      </c>
      <c r="BF1614" s="193">
        <f>IF(N1614="snížená",J1614,0)</f>
        <v>0</v>
      </c>
      <c r="BG1614" s="193">
        <f>IF(N1614="zákl. přenesená",J1614,0)</f>
        <v>0</v>
      </c>
      <c r="BH1614" s="193">
        <f>IF(N1614="sníž. přenesená",J1614,0)</f>
        <v>0</v>
      </c>
      <c r="BI1614" s="193">
        <f>IF(N1614="nulová",J1614,0)</f>
        <v>0</v>
      </c>
      <c r="BJ1614" s="20" t="s">
        <v>80</v>
      </c>
      <c r="BK1614" s="193">
        <f>ROUND(I1614*H1614,2)</f>
        <v>0</v>
      </c>
      <c r="BL1614" s="20" t="s">
        <v>292</v>
      </c>
      <c r="BM1614" s="192" t="s">
        <v>2249</v>
      </c>
    </row>
    <row r="1615" spans="1:65" s="2" customFormat="1" ht="19.5">
      <c r="A1615" s="37"/>
      <c r="B1615" s="38"/>
      <c r="C1615" s="39"/>
      <c r="D1615" s="194" t="s">
        <v>199</v>
      </c>
      <c r="E1615" s="39"/>
      <c r="F1615" s="195" t="s">
        <v>2248</v>
      </c>
      <c r="G1615" s="39"/>
      <c r="H1615" s="39"/>
      <c r="I1615" s="196"/>
      <c r="J1615" s="39"/>
      <c r="K1615" s="39"/>
      <c r="L1615" s="42"/>
      <c r="M1615" s="197"/>
      <c r="N1615" s="198"/>
      <c r="O1615" s="67"/>
      <c r="P1615" s="67"/>
      <c r="Q1615" s="67"/>
      <c r="R1615" s="67"/>
      <c r="S1615" s="67"/>
      <c r="T1615" s="68"/>
      <c r="U1615" s="37"/>
      <c r="V1615" s="37"/>
      <c r="W1615" s="37"/>
      <c r="X1615" s="37"/>
      <c r="Y1615" s="37"/>
      <c r="Z1615" s="37"/>
      <c r="AA1615" s="37"/>
      <c r="AB1615" s="37"/>
      <c r="AC1615" s="37"/>
      <c r="AD1615" s="37"/>
      <c r="AE1615" s="37"/>
      <c r="AT1615" s="20" t="s">
        <v>199</v>
      </c>
      <c r="AU1615" s="20" t="s">
        <v>82</v>
      </c>
    </row>
    <row r="1616" spans="1:65" s="2" customFormat="1" ht="24.2" customHeight="1">
      <c r="A1616" s="37"/>
      <c r="B1616" s="38"/>
      <c r="C1616" s="181" t="s">
        <v>2250</v>
      </c>
      <c r="D1616" s="181" t="s">
        <v>193</v>
      </c>
      <c r="E1616" s="182" t="s">
        <v>2251</v>
      </c>
      <c r="F1616" s="183" t="s">
        <v>2252</v>
      </c>
      <c r="G1616" s="184" t="s">
        <v>196</v>
      </c>
      <c r="H1616" s="185">
        <v>1</v>
      </c>
      <c r="I1616" s="186"/>
      <c r="J1616" s="187">
        <f>ROUND(I1616*H1616,2)</f>
        <v>0</v>
      </c>
      <c r="K1616" s="183" t="s">
        <v>19</v>
      </c>
      <c r="L1616" s="42"/>
      <c r="M1616" s="188" t="s">
        <v>19</v>
      </c>
      <c r="N1616" s="189" t="s">
        <v>44</v>
      </c>
      <c r="O1616" s="67"/>
      <c r="P1616" s="190">
        <f>O1616*H1616</f>
        <v>0</v>
      </c>
      <c r="Q1616" s="190">
        <v>0</v>
      </c>
      <c r="R1616" s="190">
        <f>Q1616*H1616</f>
        <v>0</v>
      </c>
      <c r="S1616" s="190">
        <v>0</v>
      </c>
      <c r="T1616" s="191">
        <f>S1616*H1616</f>
        <v>0</v>
      </c>
      <c r="U1616" s="37"/>
      <c r="V1616" s="37"/>
      <c r="W1616" s="37"/>
      <c r="X1616" s="37"/>
      <c r="Y1616" s="37"/>
      <c r="Z1616" s="37"/>
      <c r="AA1616" s="37"/>
      <c r="AB1616" s="37"/>
      <c r="AC1616" s="37"/>
      <c r="AD1616" s="37"/>
      <c r="AE1616" s="37"/>
      <c r="AR1616" s="192" t="s">
        <v>292</v>
      </c>
      <c r="AT1616" s="192" t="s">
        <v>193</v>
      </c>
      <c r="AU1616" s="192" t="s">
        <v>82</v>
      </c>
      <c r="AY1616" s="20" t="s">
        <v>191</v>
      </c>
      <c r="BE1616" s="193">
        <f>IF(N1616="základní",J1616,0)</f>
        <v>0</v>
      </c>
      <c r="BF1616" s="193">
        <f>IF(N1616="snížená",J1616,0)</f>
        <v>0</v>
      </c>
      <c r="BG1616" s="193">
        <f>IF(N1616="zákl. přenesená",J1616,0)</f>
        <v>0</v>
      </c>
      <c r="BH1616" s="193">
        <f>IF(N1616="sníž. přenesená",J1616,0)</f>
        <v>0</v>
      </c>
      <c r="BI1616" s="193">
        <f>IF(N1616="nulová",J1616,0)</f>
        <v>0</v>
      </c>
      <c r="BJ1616" s="20" t="s">
        <v>80</v>
      </c>
      <c r="BK1616" s="193">
        <f>ROUND(I1616*H1616,2)</f>
        <v>0</v>
      </c>
      <c r="BL1616" s="20" t="s">
        <v>292</v>
      </c>
      <c r="BM1616" s="192" t="s">
        <v>2253</v>
      </c>
    </row>
    <row r="1617" spans="1:65" s="2" customFormat="1" ht="19.5">
      <c r="A1617" s="37"/>
      <c r="B1617" s="38"/>
      <c r="C1617" s="39"/>
      <c r="D1617" s="194" t="s">
        <v>199</v>
      </c>
      <c r="E1617" s="39"/>
      <c r="F1617" s="195" t="s">
        <v>2252</v>
      </c>
      <c r="G1617" s="39"/>
      <c r="H1617" s="39"/>
      <c r="I1617" s="196"/>
      <c r="J1617" s="39"/>
      <c r="K1617" s="39"/>
      <c r="L1617" s="42"/>
      <c r="M1617" s="197"/>
      <c r="N1617" s="198"/>
      <c r="O1617" s="67"/>
      <c r="P1617" s="67"/>
      <c r="Q1617" s="67"/>
      <c r="R1617" s="67"/>
      <c r="S1617" s="67"/>
      <c r="T1617" s="68"/>
      <c r="U1617" s="37"/>
      <c r="V1617" s="37"/>
      <c r="W1617" s="37"/>
      <c r="X1617" s="37"/>
      <c r="Y1617" s="37"/>
      <c r="Z1617" s="37"/>
      <c r="AA1617" s="37"/>
      <c r="AB1617" s="37"/>
      <c r="AC1617" s="37"/>
      <c r="AD1617" s="37"/>
      <c r="AE1617" s="37"/>
      <c r="AT1617" s="20" t="s">
        <v>199</v>
      </c>
      <c r="AU1617" s="20" t="s">
        <v>82</v>
      </c>
    </row>
    <row r="1618" spans="1:65" s="2" customFormat="1" ht="24.2" customHeight="1">
      <c r="A1618" s="37"/>
      <c r="B1618" s="38"/>
      <c r="C1618" s="181" t="s">
        <v>2254</v>
      </c>
      <c r="D1618" s="181" t="s">
        <v>193</v>
      </c>
      <c r="E1618" s="182" t="s">
        <v>2255</v>
      </c>
      <c r="F1618" s="183" t="s">
        <v>2256</v>
      </c>
      <c r="G1618" s="184" t="s">
        <v>196</v>
      </c>
      <c r="H1618" s="185">
        <v>1</v>
      </c>
      <c r="I1618" s="186"/>
      <c r="J1618" s="187">
        <f>ROUND(I1618*H1618,2)</f>
        <v>0</v>
      </c>
      <c r="K1618" s="183" t="s">
        <v>19</v>
      </c>
      <c r="L1618" s="42"/>
      <c r="M1618" s="188" t="s">
        <v>19</v>
      </c>
      <c r="N1618" s="189" t="s">
        <v>44</v>
      </c>
      <c r="O1618" s="67"/>
      <c r="P1618" s="190">
        <f>O1618*H1618</f>
        <v>0</v>
      </c>
      <c r="Q1618" s="190">
        <v>0</v>
      </c>
      <c r="R1618" s="190">
        <f>Q1618*H1618</f>
        <v>0</v>
      </c>
      <c r="S1618" s="190">
        <v>0</v>
      </c>
      <c r="T1618" s="191">
        <f>S1618*H1618</f>
        <v>0</v>
      </c>
      <c r="U1618" s="37"/>
      <c r="V1618" s="37"/>
      <c r="W1618" s="37"/>
      <c r="X1618" s="37"/>
      <c r="Y1618" s="37"/>
      <c r="Z1618" s="37"/>
      <c r="AA1618" s="37"/>
      <c r="AB1618" s="37"/>
      <c r="AC1618" s="37"/>
      <c r="AD1618" s="37"/>
      <c r="AE1618" s="37"/>
      <c r="AR1618" s="192" t="s">
        <v>292</v>
      </c>
      <c r="AT1618" s="192" t="s">
        <v>193</v>
      </c>
      <c r="AU1618" s="192" t="s">
        <v>82</v>
      </c>
      <c r="AY1618" s="20" t="s">
        <v>191</v>
      </c>
      <c r="BE1618" s="193">
        <f>IF(N1618="základní",J1618,0)</f>
        <v>0</v>
      </c>
      <c r="BF1618" s="193">
        <f>IF(N1618="snížená",J1618,0)</f>
        <v>0</v>
      </c>
      <c r="BG1618" s="193">
        <f>IF(N1618="zákl. přenesená",J1618,0)</f>
        <v>0</v>
      </c>
      <c r="BH1618" s="193">
        <f>IF(N1618="sníž. přenesená",J1618,0)</f>
        <v>0</v>
      </c>
      <c r="BI1618" s="193">
        <f>IF(N1618="nulová",J1618,0)</f>
        <v>0</v>
      </c>
      <c r="BJ1618" s="20" t="s">
        <v>80</v>
      </c>
      <c r="BK1618" s="193">
        <f>ROUND(I1618*H1618,2)</f>
        <v>0</v>
      </c>
      <c r="BL1618" s="20" t="s">
        <v>292</v>
      </c>
      <c r="BM1618" s="192" t="s">
        <v>2257</v>
      </c>
    </row>
    <row r="1619" spans="1:65" s="2" customFormat="1" ht="19.5">
      <c r="A1619" s="37"/>
      <c r="B1619" s="38"/>
      <c r="C1619" s="39"/>
      <c r="D1619" s="194" t="s">
        <v>199</v>
      </c>
      <c r="E1619" s="39"/>
      <c r="F1619" s="195" t="s">
        <v>2256</v>
      </c>
      <c r="G1619" s="39"/>
      <c r="H1619" s="39"/>
      <c r="I1619" s="196"/>
      <c r="J1619" s="39"/>
      <c r="K1619" s="39"/>
      <c r="L1619" s="42"/>
      <c r="M1619" s="197"/>
      <c r="N1619" s="198"/>
      <c r="O1619" s="67"/>
      <c r="P1619" s="67"/>
      <c r="Q1619" s="67"/>
      <c r="R1619" s="67"/>
      <c r="S1619" s="67"/>
      <c r="T1619" s="68"/>
      <c r="U1619" s="37"/>
      <c r="V1619" s="37"/>
      <c r="W1619" s="37"/>
      <c r="X1619" s="37"/>
      <c r="Y1619" s="37"/>
      <c r="Z1619" s="37"/>
      <c r="AA1619" s="37"/>
      <c r="AB1619" s="37"/>
      <c r="AC1619" s="37"/>
      <c r="AD1619" s="37"/>
      <c r="AE1619" s="37"/>
      <c r="AT1619" s="20" t="s">
        <v>199</v>
      </c>
      <c r="AU1619" s="20" t="s">
        <v>82</v>
      </c>
    </row>
    <row r="1620" spans="1:65" s="2" customFormat="1" ht="24.2" customHeight="1">
      <c r="A1620" s="37"/>
      <c r="B1620" s="38"/>
      <c r="C1620" s="181" t="s">
        <v>2258</v>
      </c>
      <c r="D1620" s="181" t="s">
        <v>193</v>
      </c>
      <c r="E1620" s="182" t="s">
        <v>2259</v>
      </c>
      <c r="F1620" s="183" t="s">
        <v>2260</v>
      </c>
      <c r="G1620" s="184" t="s">
        <v>196</v>
      </c>
      <c r="H1620" s="185">
        <v>1</v>
      </c>
      <c r="I1620" s="186"/>
      <c r="J1620" s="187">
        <f>ROUND(I1620*H1620,2)</f>
        <v>0</v>
      </c>
      <c r="K1620" s="183" t="s">
        <v>19</v>
      </c>
      <c r="L1620" s="42"/>
      <c r="M1620" s="188" t="s">
        <v>19</v>
      </c>
      <c r="N1620" s="189" t="s">
        <v>44</v>
      </c>
      <c r="O1620" s="67"/>
      <c r="P1620" s="190">
        <f>O1620*H1620</f>
        <v>0</v>
      </c>
      <c r="Q1620" s="190">
        <v>0</v>
      </c>
      <c r="R1620" s="190">
        <f>Q1620*H1620</f>
        <v>0</v>
      </c>
      <c r="S1620" s="190">
        <v>0</v>
      </c>
      <c r="T1620" s="191">
        <f>S1620*H1620</f>
        <v>0</v>
      </c>
      <c r="U1620" s="37"/>
      <c r="V1620" s="37"/>
      <c r="W1620" s="37"/>
      <c r="X1620" s="37"/>
      <c r="Y1620" s="37"/>
      <c r="Z1620" s="37"/>
      <c r="AA1620" s="37"/>
      <c r="AB1620" s="37"/>
      <c r="AC1620" s="37"/>
      <c r="AD1620" s="37"/>
      <c r="AE1620" s="37"/>
      <c r="AR1620" s="192" t="s">
        <v>292</v>
      </c>
      <c r="AT1620" s="192" t="s">
        <v>193</v>
      </c>
      <c r="AU1620" s="192" t="s">
        <v>82</v>
      </c>
      <c r="AY1620" s="20" t="s">
        <v>191</v>
      </c>
      <c r="BE1620" s="193">
        <f>IF(N1620="základní",J1620,0)</f>
        <v>0</v>
      </c>
      <c r="BF1620" s="193">
        <f>IF(N1620="snížená",J1620,0)</f>
        <v>0</v>
      </c>
      <c r="BG1620" s="193">
        <f>IF(N1620="zákl. přenesená",J1620,0)</f>
        <v>0</v>
      </c>
      <c r="BH1620" s="193">
        <f>IF(N1620="sníž. přenesená",J1620,0)</f>
        <v>0</v>
      </c>
      <c r="BI1620" s="193">
        <f>IF(N1620="nulová",J1620,0)</f>
        <v>0</v>
      </c>
      <c r="BJ1620" s="20" t="s">
        <v>80</v>
      </c>
      <c r="BK1620" s="193">
        <f>ROUND(I1620*H1620,2)</f>
        <v>0</v>
      </c>
      <c r="BL1620" s="20" t="s">
        <v>292</v>
      </c>
      <c r="BM1620" s="192" t="s">
        <v>2261</v>
      </c>
    </row>
    <row r="1621" spans="1:65" s="2" customFormat="1" ht="19.5">
      <c r="A1621" s="37"/>
      <c r="B1621" s="38"/>
      <c r="C1621" s="39"/>
      <c r="D1621" s="194" t="s">
        <v>199</v>
      </c>
      <c r="E1621" s="39"/>
      <c r="F1621" s="195" t="s">
        <v>2260</v>
      </c>
      <c r="G1621" s="39"/>
      <c r="H1621" s="39"/>
      <c r="I1621" s="196"/>
      <c r="J1621" s="39"/>
      <c r="K1621" s="39"/>
      <c r="L1621" s="42"/>
      <c r="M1621" s="197"/>
      <c r="N1621" s="198"/>
      <c r="O1621" s="67"/>
      <c r="P1621" s="67"/>
      <c r="Q1621" s="67"/>
      <c r="R1621" s="67"/>
      <c r="S1621" s="67"/>
      <c r="T1621" s="68"/>
      <c r="U1621" s="37"/>
      <c r="V1621" s="37"/>
      <c r="W1621" s="37"/>
      <c r="X1621" s="37"/>
      <c r="Y1621" s="37"/>
      <c r="Z1621" s="37"/>
      <c r="AA1621" s="37"/>
      <c r="AB1621" s="37"/>
      <c r="AC1621" s="37"/>
      <c r="AD1621" s="37"/>
      <c r="AE1621" s="37"/>
      <c r="AT1621" s="20" t="s">
        <v>199</v>
      </c>
      <c r="AU1621" s="20" t="s">
        <v>82</v>
      </c>
    </row>
    <row r="1622" spans="1:65" s="2" customFormat="1" ht="24.2" customHeight="1">
      <c r="A1622" s="37"/>
      <c r="B1622" s="38"/>
      <c r="C1622" s="181" t="s">
        <v>2262</v>
      </c>
      <c r="D1622" s="181" t="s">
        <v>193</v>
      </c>
      <c r="E1622" s="182" t="s">
        <v>2263</v>
      </c>
      <c r="F1622" s="183" t="s">
        <v>2264</v>
      </c>
      <c r="G1622" s="184" t="s">
        <v>196</v>
      </c>
      <c r="H1622" s="185">
        <v>1</v>
      </c>
      <c r="I1622" s="186"/>
      <c r="J1622" s="187">
        <f>ROUND(I1622*H1622,2)</f>
        <v>0</v>
      </c>
      <c r="K1622" s="183" t="s">
        <v>19</v>
      </c>
      <c r="L1622" s="42"/>
      <c r="M1622" s="188" t="s">
        <v>19</v>
      </c>
      <c r="N1622" s="189" t="s">
        <v>44</v>
      </c>
      <c r="O1622" s="67"/>
      <c r="P1622" s="190">
        <f>O1622*H1622</f>
        <v>0</v>
      </c>
      <c r="Q1622" s="190">
        <v>0</v>
      </c>
      <c r="R1622" s="190">
        <f>Q1622*H1622</f>
        <v>0</v>
      </c>
      <c r="S1622" s="190">
        <v>0</v>
      </c>
      <c r="T1622" s="191">
        <f>S1622*H1622</f>
        <v>0</v>
      </c>
      <c r="U1622" s="37"/>
      <c r="V1622" s="37"/>
      <c r="W1622" s="37"/>
      <c r="X1622" s="37"/>
      <c r="Y1622" s="37"/>
      <c r="Z1622" s="37"/>
      <c r="AA1622" s="37"/>
      <c r="AB1622" s="37"/>
      <c r="AC1622" s="37"/>
      <c r="AD1622" s="37"/>
      <c r="AE1622" s="37"/>
      <c r="AR1622" s="192" t="s">
        <v>292</v>
      </c>
      <c r="AT1622" s="192" t="s">
        <v>193</v>
      </c>
      <c r="AU1622" s="192" t="s">
        <v>82</v>
      </c>
      <c r="AY1622" s="20" t="s">
        <v>191</v>
      </c>
      <c r="BE1622" s="193">
        <f>IF(N1622="základní",J1622,0)</f>
        <v>0</v>
      </c>
      <c r="BF1622" s="193">
        <f>IF(N1622="snížená",J1622,0)</f>
        <v>0</v>
      </c>
      <c r="BG1622" s="193">
        <f>IF(N1622="zákl. přenesená",J1622,0)</f>
        <v>0</v>
      </c>
      <c r="BH1622" s="193">
        <f>IF(N1622="sníž. přenesená",J1622,0)</f>
        <v>0</v>
      </c>
      <c r="BI1622" s="193">
        <f>IF(N1622="nulová",J1622,0)</f>
        <v>0</v>
      </c>
      <c r="BJ1622" s="20" t="s">
        <v>80</v>
      </c>
      <c r="BK1622" s="193">
        <f>ROUND(I1622*H1622,2)</f>
        <v>0</v>
      </c>
      <c r="BL1622" s="20" t="s">
        <v>292</v>
      </c>
      <c r="BM1622" s="192" t="s">
        <v>2265</v>
      </c>
    </row>
    <row r="1623" spans="1:65" s="2" customFormat="1" ht="19.5">
      <c r="A1623" s="37"/>
      <c r="B1623" s="38"/>
      <c r="C1623" s="39"/>
      <c r="D1623" s="194" t="s">
        <v>199</v>
      </c>
      <c r="E1623" s="39"/>
      <c r="F1623" s="195" t="s">
        <v>2264</v>
      </c>
      <c r="G1623" s="39"/>
      <c r="H1623" s="39"/>
      <c r="I1623" s="196"/>
      <c r="J1623" s="39"/>
      <c r="K1623" s="39"/>
      <c r="L1623" s="42"/>
      <c r="M1623" s="197"/>
      <c r="N1623" s="198"/>
      <c r="O1623" s="67"/>
      <c r="P1623" s="67"/>
      <c r="Q1623" s="67"/>
      <c r="R1623" s="67"/>
      <c r="S1623" s="67"/>
      <c r="T1623" s="68"/>
      <c r="U1623" s="37"/>
      <c r="V1623" s="37"/>
      <c r="W1623" s="37"/>
      <c r="X1623" s="37"/>
      <c r="Y1623" s="37"/>
      <c r="Z1623" s="37"/>
      <c r="AA1623" s="37"/>
      <c r="AB1623" s="37"/>
      <c r="AC1623" s="37"/>
      <c r="AD1623" s="37"/>
      <c r="AE1623" s="37"/>
      <c r="AT1623" s="20" t="s">
        <v>199</v>
      </c>
      <c r="AU1623" s="20" t="s">
        <v>82</v>
      </c>
    </row>
    <row r="1624" spans="1:65" s="2" customFormat="1" ht="24.2" customHeight="1">
      <c r="A1624" s="37"/>
      <c r="B1624" s="38"/>
      <c r="C1624" s="181" t="s">
        <v>2266</v>
      </c>
      <c r="D1624" s="181" t="s">
        <v>193</v>
      </c>
      <c r="E1624" s="182" t="s">
        <v>2267</v>
      </c>
      <c r="F1624" s="183" t="s">
        <v>2268</v>
      </c>
      <c r="G1624" s="184" t="s">
        <v>196</v>
      </c>
      <c r="H1624" s="185">
        <v>5</v>
      </c>
      <c r="I1624" s="186"/>
      <c r="J1624" s="187">
        <f>ROUND(I1624*H1624,2)</f>
        <v>0</v>
      </c>
      <c r="K1624" s="183" t="s">
        <v>19</v>
      </c>
      <c r="L1624" s="42"/>
      <c r="M1624" s="188" t="s">
        <v>19</v>
      </c>
      <c r="N1624" s="189" t="s">
        <v>44</v>
      </c>
      <c r="O1624" s="67"/>
      <c r="P1624" s="190">
        <f>O1624*H1624</f>
        <v>0</v>
      </c>
      <c r="Q1624" s="190">
        <v>0</v>
      </c>
      <c r="R1624" s="190">
        <f>Q1624*H1624</f>
        <v>0</v>
      </c>
      <c r="S1624" s="190">
        <v>0</v>
      </c>
      <c r="T1624" s="191">
        <f>S1624*H1624</f>
        <v>0</v>
      </c>
      <c r="U1624" s="37"/>
      <c r="V1624" s="37"/>
      <c r="W1624" s="37"/>
      <c r="X1624" s="37"/>
      <c r="Y1624" s="37"/>
      <c r="Z1624" s="37"/>
      <c r="AA1624" s="37"/>
      <c r="AB1624" s="37"/>
      <c r="AC1624" s="37"/>
      <c r="AD1624" s="37"/>
      <c r="AE1624" s="37"/>
      <c r="AR1624" s="192" t="s">
        <v>292</v>
      </c>
      <c r="AT1624" s="192" t="s">
        <v>193</v>
      </c>
      <c r="AU1624" s="192" t="s">
        <v>82</v>
      </c>
      <c r="AY1624" s="20" t="s">
        <v>191</v>
      </c>
      <c r="BE1624" s="193">
        <f>IF(N1624="základní",J1624,0)</f>
        <v>0</v>
      </c>
      <c r="BF1624" s="193">
        <f>IF(N1624="snížená",J1624,0)</f>
        <v>0</v>
      </c>
      <c r="BG1624" s="193">
        <f>IF(N1624="zákl. přenesená",J1624,0)</f>
        <v>0</v>
      </c>
      <c r="BH1624" s="193">
        <f>IF(N1624="sníž. přenesená",J1624,0)</f>
        <v>0</v>
      </c>
      <c r="BI1624" s="193">
        <f>IF(N1624="nulová",J1624,0)</f>
        <v>0</v>
      </c>
      <c r="BJ1624" s="20" t="s">
        <v>80</v>
      </c>
      <c r="BK1624" s="193">
        <f>ROUND(I1624*H1624,2)</f>
        <v>0</v>
      </c>
      <c r="BL1624" s="20" t="s">
        <v>292</v>
      </c>
      <c r="BM1624" s="192" t="s">
        <v>2269</v>
      </c>
    </row>
    <row r="1625" spans="1:65" s="2" customFormat="1" ht="19.5">
      <c r="A1625" s="37"/>
      <c r="B1625" s="38"/>
      <c r="C1625" s="39"/>
      <c r="D1625" s="194" t="s">
        <v>199</v>
      </c>
      <c r="E1625" s="39"/>
      <c r="F1625" s="195" t="s">
        <v>2268</v>
      </c>
      <c r="G1625" s="39"/>
      <c r="H1625" s="39"/>
      <c r="I1625" s="196"/>
      <c r="J1625" s="39"/>
      <c r="K1625" s="39"/>
      <c r="L1625" s="42"/>
      <c r="M1625" s="197"/>
      <c r="N1625" s="198"/>
      <c r="O1625" s="67"/>
      <c r="P1625" s="67"/>
      <c r="Q1625" s="67"/>
      <c r="R1625" s="67"/>
      <c r="S1625" s="67"/>
      <c r="T1625" s="68"/>
      <c r="U1625" s="37"/>
      <c r="V1625" s="37"/>
      <c r="W1625" s="37"/>
      <c r="X1625" s="37"/>
      <c r="Y1625" s="37"/>
      <c r="Z1625" s="37"/>
      <c r="AA1625" s="37"/>
      <c r="AB1625" s="37"/>
      <c r="AC1625" s="37"/>
      <c r="AD1625" s="37"/>
      <c r="AE1625" s="37"/>
      <c r="AT1625" s="20" t="s">
        <v>199</v>
      </c>
      <c r="AU1625" s="20" t="s">
        <v>82</v>
      </c>
    </row>
    <row r="1626" spans="1:65" s="2" customFormat="1" ht="24.2" customHeight="1">
      <c r="A1626" s="37"/>
      <c r="B1626" s="38"/>
      <c r="C1626" s="181" t="s">
        <v>2270</v>
      </c>
      <c r="D1626" s="181" t="s">
        <v>193</v>
      </c>
      <c r="E1626" s="182" t="s">
        <v>2271</v>
      </c>
      <c r="F1626" s="183" t="s">
        <v>2272</v>
      </c>
      <c r="G1626" s="184" t="s">
        <v>196</v>
      </c>
      <c r="H1626" s="185">
        <v>1</v>
      </c>
      <c r="I1626" s="186"/>
      <c r="J1626" s="187">
        <f>ROUND(I1626*H1626,2)</f>
        <v>0</v>
      </c>
      <c r="K1626" s="183" t="s">
        <v>19</v>
      </c>
      <c r="L1626" s="42"/>
      <c r="M1626" s="188" t="s">
        <v>19</v>
      </c>
      <c r="N1626" s="189" t="s">
        <v>44</v>
      </c>
      <c r="O1626" s="67"/>
      <c r="P1626" s="190">
        <f>O1626*H1626</f>
        <v>0</v>
      </c>
      <c r="Q1626" s="190">
        <v>0</v>
      </c>
      <c r="R1626" s="190">
        <f>Q1626*H1626</f>
        <v>0</v>
      </c>
      <c r="S1626" s="190">
        <v>0</v>
      </c>
      <c r="T1626" s="191">
        <f>S1626*H1626</f>
        <v>0</v>
      </c>
      <c r="U1626" s="37"/>
      <c r="V1626" s="37"/>
      <c r="W1626" s="37"/>
      <c r="X1626" s="37"/>
      <c r="Y1626" s="37"/>
      <c r="Z1626" s="37"/>
      <c r="AA1626" s="37"/>
      <c r="AB1626" s="37"/>
      <c r="AC1626" s="37"/>
      <c r="AD1626" s="37"/>
      <c r="AE1626" s="37"/>
      <c r="AR1626" s="192" t="s">
        <v>292</v>
      </c>
      <c r="AT1626" s="192" t="s">
        <v>193</v>
      </c>
      <c r="AU1626" s="192" t="s">
        <v>82</v>
      </c>
      <c r="AY1626" s="20" t="s">
        <v>191</v>
      </c>
      <c r="BE1626" s="193">
        <f>IF(N1626="základní",J1626,0)</f>
        <v>0</v>
      </c>
      <c r="BF1626" s="193">
        <f>IF(N1626="snížená",J1626,0)</f>
        <v>0</v>
      </c>
      <c r="BG1626" s="193">
        <f>IF(N1626="zákl. přenesená",J1626,0)</f>
        <v>0</v>
      </c>
      <c r="BH1626" s="193">
        <f>IF(N1626="sníž. přenesená",J1626,0)</f>
        <v>0</v>
      </c>
      <c r="BI1626" s="193">
        <f>IF(N1626="nulová",J1626,0)</f>
        <v>0</v>
      </c>
      <c r="BJ1626" s="20" t="s">
        <v>80</v>
      </c>
      <c r="BK1626" s="193">
        <f>ROUND(I1626*H1626,2)</f>
        <v>0</v>
      </c>
      <c r="BL1626" s="20" t="s">
        <v>292</v>
      </c>
      <c r="BM1626" s="192" t="s">
        <v>2273</v>
      </c>
    </row>
    <row r="1627" spans="1:65" s="2" customFormat="1" ht="19.5">
      <c r="A1627" s="37"/>
      <c r="B1627" s="38"/>
      <c r="C1627" s="39"/>
      <c r="D1627" s="194" t="s">
        <v>199</v>
      </c>
      <c r="E1627" s="39"/>
      <c r="F1627" s="195" t="s">
        <v>2272</v>
      </c>
      <c r="G1627" s="39"/>
      <c r="H1627" s="39"/>
      <c r="I1627" s="196"/>
      <c r="J1627" s="39"/>
      <c r="K1627" s="39"/>
      <c r="L1627" s="42"/>
      <c r="M1627" s="197"/>
      <c r="N1627" s="198"/>
      <c r="O1627" s="67"/>
      <c r="P1627" s="67"/>
      <c r="Q1627" s="67"/>
      <c r="R1627" s="67"/>
      <c r="S1627" s="67"/>
      <c r="T1627" s="68"/>
      <c r="U1627" s="37"/>
      <c r="V1627" s="37"/>
      <c r="W1627" s="37"/>
      <c r="X1627" s="37"/>
      <c r="Y1627" s="37"/>
      <c r="Z1627" s="37"/>
      <c r="AA1627" s="37"/>
      <c r="AB1627" s="37"/>
      <c r="AC1627" s="37"/>
      <c r="AD1627" s="37"/>
      <c r="AE1627" s="37"/>
      <c r="AT1627" s="20" t="s">
        <v>199</v>
      </c>
      <c r="AU1627" s="20" t="s">
        <v>82</v>
      </c>
    </row>
    <row r="1628" spans="1:65" s="2" customFormat="1" ht="24.2" customHeight="1">
      <c r="A1628" s="37"/>
      <c r="B1628" s="38"/>
      <c r="C1628" s="181" t="s">
        <v>2274</v>
      </c>
      <c r="D1628" s="181" t="s">
        <v>193</v>
      </c>
      <c r="E1628" s="182" t="s">
        <v>2275</v>
      </c>
      <c r="F1628" s="183" t="s">
        <v>2276</v>
      </c>
      <c r="G1628" s="184" t="s">
        <v>196</v>
      </c>
      <c r="H1628" s="185">
        <v>2</v>
      </c>
      <c r="I1628" s="186"/>
      <c r="J1628" s="187">
        <f>ROUND(I1628*H1628,2)</f>
        <v>0</v>
      </c>
      <c r="K1628" s="183" t="s">
        <v>19</v>
      </c>
      <c r="L1628" s="42"/>
      <c r="M1628" s="188" t="s">
        <v>19</v>
      </c>
      <c r="N1628" s="189" t="s">
        <v>44</v>
      </c>
      <c r="O1628" s="67"/>
      <c r="P1628" s="190">
        <f>O1628*H1628</f>
        <v>0</v>
      </c>
      <c r="Q1628" s="190">
        <v>0</v>
      </c>
      <c r="R1628" s="190">
        <f>Q1628*H1628</f>
        <v>0</v>
      </c>
      <c r="S1628" s="190">
        <v>0</v>
      </c>
      <c r="T1628" s="191">
        <f>S1628*H1628</f>
        <v>0</v>
      </c>
      <c r="U1628" s="37"/>
      <c r="V1628" s="37"/>
      <c r="W1628" s="37"/>
      <c r="X1628" s="37"/>
      <c r="Y1628" s="37"/>
      <c r="Z1628" s="37"/>
      <c r="AA1628" s="37"/>
      <c r="AB1628" s="37"/>
      <c r="AC1628" s="37"/>
      <c r="AD1628" s="37"/>
      <c r="AE1628" s="37"/>
      <c r="AR1628" s="192" t="s">
        <v>292</v>
      </c>
      <c r="AT1628" s="192" t="s">
        <v>193</v>
      </c>
      <c r="AU1628" s="192" t="s">
        <v>82</v>
      </c>
      <c r="AY1628" s="20" t="s">
        <v>191</v>
      </c>
      <c r="BE1628" s="193">
        <f>IF(N1628="základní",J1628,0)</f>
        <v>0</v>
      </c>
      <c r="BF1628" s="193">
        <f>IF(N1628="snížená",J1628,0)</f>
        <v>0</v>
      </c>
      <c r="BG1628" s="193">
        <f>IF(N1628="zákl. přenesená",J1628,0)</f>
        <v>0</v>
      </c>
      <c r="BH1628" s="193">
        <f>IF(N1628="sníž. přenesená",J1628,0)</f>
        <v>0</v>
      </c>
      <c r="BI1628" s="193">
        <f>IF(N1628="nulová",J1628,0)</f>
        <v>0</v>
      </c>
      <c r="BJ1628" s="20" t="s">
        <v>80</v>
      </c>
      <c r="BK1628" s="193">
        <f>ROUND(I1628*H1628,2)</f>
        <v>0</v>
      </c>
      <c r="BL1628" s="20" t="s">
        <v>292</v>
      </c>
      <c r="BM1628" s="192" t="s">
        <v>2277</v>
      </c>
    </row>
    <row r="1629" spans="1:65" s="2" customFormat="1" ht="19.5">
      <c r="A1629" s="37"/>
      <c r="B1629" s="38"/>
      <c r="C1629" s="39"/>
      <c r="D1629" s="194" t="s">
        <v>199</v>
      </c>
      <c r="E1629" s="39"/>
      <c r="F1629" s="195" t="s">
        <v>2276</v>
      </c>
      <c r="G1629" s="39"/>
      <c r="H1629" s="39"/>
      <c r="I1629" s="196"/>
      <c r="J1629" s="39"/>
      <c r="K1629" s="39"/>
      <c r="L1629" s="42"/>
      <c r="M1629" s="197"/>
      <c r="N1629" s="198"/>
      <c r="O1629" s="67"/>
      <c r="P1629" s="67"/>
      <c r="Q1629" s="67"/>
      <c r="R1629" s="67"/>
      <c r="S1629" s="67"/>
      <c r="T1629" s="68"/>
      <c r="U1629" s="37"/>
      <c r="V1629" s="37"/>
      <c r="W1629" s="37"/>
      <c r="X1629" s="37"/>
      <c r="Y1629" s="37"/>
      <c r="Z1629" s="37"/>
      <c r="AA1629" s="37"/>
      <c r="AB1629" s="37"/>
      <c r="AC1629" s="37"/>
      <c r="AD1629" s="37"/>
      <c r="AE1629" s="37"/>
      <c r="AT1629" s="20" t="s">
        <v>199</v>
      </c>
      <c r="AU1629" s="20" t="s">
        <v>82</v>
      </c>
    </row>
    <row r="1630" spans="1:65" s="2" customFormat="1" ht="24.2" customHeight="1">
      <c r="A1630" s="37"/>
      <c r="B1630" s="38"/>
      <c r="C1630" s="181" t="s">
        <v>2278</v>
      </c>
      <c r="D1630" s="181" t="s">
        <v>193</v>
      </c>
      <c r="E1630" s="182" t="s">
        <v>2279</v>
      </c>
      <c r="F1630" s="183" t="s">
        <v>2280</v>
      </c>
      <c r="G1630" s="184" t="s">
        <v>196</v>
      </c>
      <c r="H1630" s="185">
        <v>4</v>
      </c>
      <c r="I1630" s="186"/>
      <c r="J1630" s="187">
        <f>ROUND(I1630*H1630,2)</f>
        <v>0</v>
      </c>
      <c r="K1630" s="183" t="s">
        <v>19</v>
      </c>
      <c r="L1630" s="42"/>
      <c r="M1630" s="188" t="s">
        <v>19</v>
      </c>
      <c r="N1630" s="189" t="s">
        <v>44</v>
      </c>
      <c r="O1630" s="67"/>
      <c r="P1630" s="190">
        <f>O1630*H1630</f>
        <v>0</v>
      </c>
      <c r="Q1630" s="190">
        <v>0</v>
      </c>
      <c r="R1630" s="190">
        <f>Q1630*H1630</f>
        <v>0</v>
      </c>
      <c r="S1630" s="190">
        <v>0</v>
      </c>
      <c r="T1630" s="191">
        <f>S1630*H1630</f>
        <v>0</v>
      </c>
      <c r="U1630" s="37"/>
      <c r="V1630" s="37"/>
      <c r="W1630" s="37"/>
      <c r="X1630" s="37"/>
      <c r="Y1630" s="37"/>
      <c r="Z1630" s="37"/>
      <c r="AA1630" s="37"/>
      <c r="AB1630" s="37"/>
      <c r="AC1630" s="37"/>
      <c r="AD1630" s="37"/>
      <c r="AE1630" s="37"/>
      <c r="AR1630" s="192" t="s">
        <v>292</v>
      </c>
      <c r="AT1630" s="192" t="s">
        <v>193</v>
      </c>
      <c r="AU1630" s="192" t="s">
        <v>82</v>
      </c>
      <c r="AY1630" s="20" t="s">
        <v>191</v>
      </c>
      <c r="BE1630" s="193">
        <f>IF(N1630="základní",J1630,0)</f>
        <v>0</v>
      </c>
      <c r="BF1630" s="193">
        <f>IF(N1630="snížená",J1630,0)</f>
        <v>0</v>
      </c>
      <c r="BG1630" s="193">
        <f>IF(N1630="zákl. přenesená",J1630,0)</f>
        <v>0</v>
      </c>
      <c r="BH1630" s="193">
        <f>IF(N1630="sníž. přenesená",J1630,0)</f>
        <v>0</v>
      </c>
      <c r="BI1630" s="193">
        <f>IF(N1630="nulová",J1630,0)</f>
        <v>0</v>
      </c>
      <c r="BJ1630" s="20" t="s">
        <v>80</v>
      </c>
      <c r="BK1630" s="193">
        <f>ROUND(I1630*H1630,2)</f>
        <v>0</v>
      </c>
      <c r="BL1630" s="20" t="s">
        <v>292</v>
      </c>
      <c r="BM1630" s="192" t="s">
        <v>2281</v>
      </c>
    </row>
    <row r="1631" spans="1:65" s="2" customFormat="1" ht="19.5">
      <c r="A1631" s="37"/>
      <c r="B1631" s="38"/>
      <c r="C1631" s="39"/>
      <c r="D1631" s="194" t="s">
        <v>199</v>
      </c>
      <c r="E1631" s="39"/>
      <c r="F1631" s="195" t="s">
        <v>2280</v>
      </c>
      <c r="G1631" s="39"/>
      <c r="H1631" s="39"/>
      <c r="I1631" s="196"/>
      <c r="J1631" s="39"/>
      <c r="K1631" s="39"/>
      <c r="L1631" s="42"/>
      <c r="M1631" s="197"/>
      <c r="N1631" s="198"/>
      <c r="O1631" s="67"/>
      <c r="P1631" s="67"/>
      <c r="Q1631" s="67"/>
      <c r="R1631" s="67"/>
      <c r="S1631" s="67"/>
      <c r="T1631" s="68"/>
      <c r="U1631" s="37"/>
      <c r="V1631" s="37"/>
      <c r="W1631" s="37"/>
      <c r="X1631" s="37"/>
      <c r="Y1631" s="37"/>
      <c r="Z1631" s="37"/>
      <c r="AA1631" s="37"/>
      <c r="AB1631" s="37"/>
      <c r="AC1631" s="37"/>
      <c r="AD1631" s="37"/>
      <c r="AE1631" s="37"/>
      <c r="AT1631" s="20" t="s">
        <v>199</v>
      </c>
      <c r="AU1631" s="20" t="s">
        <v>82</v>
      </c>
    </row>
    <row r="1632" spans="1:65" s="2" customFormat="1" ht="24.2" customHeight="1">
      <c r="A1632" s="37"/>
      <c r="B1632" s="38"/>
      <c r="C1632" s="181" t="s">
        <v>2282</v>
      </c>
      <c r="D1632" s="181" t="s">
        <v>193</v>
      </c>
      <c r="E1632" s="182" t="s">
        <v>2283</v>
      </c>
      <c r="F1632" s="183" t="s">
        <v>2284</v>
      </c>
      <c r="G1632" s="184" t="s">
        <v>2285</v>
      </c>
      <c r="H1632" s="185">
        <v>29</v>
      </c>
      <c r="I1632" s="186"/>
      <c r="J1632" s="187">
        <f>ROUND(I1632*H1632,2)</f>
        <v>0</v>
      </c>
      <c r="K1632" s="183" t="s">
        <v>19</v>
      </c>
      <c r="L1632" s="42"/>
      <c r="M1632" s="188" t="s">
        <v>19</v>
      </c>
      <c r="N1632" s="189" t="s">
        <v>44</v>
      </c>
      <c r="O1632" s="67"/>
      <c r="P1632" s="190">
        <f>O1632*H1632</f>
        <v>0</v>
      </c>
      <c r="Q1632" s="190">
        <v>0</v>
      </c>
      <c r="R1632" s="190">
        <f>Q1632*H1632</f>
        <v>0</v>
      </c>
      <c r="S1632" s="190">
        <v>0</v>
      </c>
      <c r="T1632" s="191">
        <f>S1632*H1632</f>
        <v>0</v>
      </c>
      <c r="U1632" s="37"/>
      <c r="V1632" s="37"/>
      <c r="W1632" s="37"/>
      <c r="X1632" s="37"/>
      <c r="Y1632" s="37"/>
      <c r="Z1632" s="37"/>
      <c r="AA1632" s="37"/>
      <c r="AB1632" s="37"/>
      <c r="AC1632" s="37"/>
      <c r="AD1632" s="37"/>
      <c r="AE1632" s="37"/>
      <c r="AR1632" s="192" t="s">
        <v>292</v>
      </c>
      <c r="AT1632" s="192" t="s">
        <v>193</v>
      </c>
      <c r="AU1632" s="192" t="s">
        <v>82</v>
      </c>
      <c r="AY1632" s="20" t="s">
        <v>191</v>
      </c>
      <c r="BE1632" s="193">
        <f>IF(N1632="základní",J1632,0)</f>
        <v>0</v>
      </c>
      <c r="BF1632" s="193">
        <f>IF(N1632="snížená",J1632,0)</f>
        <v>0</v>
      </c>
      <c r="BG1632" s="193">
        <f>IF(N1632="zákl. přenesená",J1632,0)</f>
        <v>0</v>
      </c>
      <c r="BH1632" s="193">
        <f>IF(N1632="sníž. přenesená",J1632,0)</f>
        <v>0</v>
      </c>
      <c r="BI1632" s="193">
        <f>IF(N1632="nulová",J1632,0)</f>
        <v>0</v>
      </c>
      <c r="BJ1632" s="20" t="s">
        <v>80</v>
      </c>
      <c r="BK1632" s="193">
        <f>ROUND(I1632*H1632,2)</f>
        <v>0</v>
      </c>
      <c r="BL1632" s="20" t="s">
        <v>292</v>
      </c>
      <c r="BM1632" s="192" t="s">
        <v>2286</v>
      </c>
    </row>
    <row r="1633" spans="1:65" s="2" customFormat="1" ht="19.5">
      <c r="A1633" s="37"/>
      <c r="B1633" s="38"/>
      <c r="C1633" s="39"/>
      <c r="D1633" s="194" t="s">
        <v>199</v>
      </c>
      <c r="E1633" s="39"/>
      <c r="F1633" s="195" t="s">
        <v>2284</v>
      </c>
      <c r="G1633" s="39"/>
      <c r="H1633" s="39"/>
      <c r="I1633" s="196"/>
      <c r="J1633" s="39"/>
      <c r="K1633" s="39"/>
      <c r="L1633" s="42"/>
      <c r="M1633" s="197"/>
      <c r="N1633" s="198"/>
      <c r="O1633" s="67"/>
      <c r="P1633" s="67"/>
      <c r="Q1633" s="67"/>
      <c r="R1633" s="67"/>
      <c r="S1633" s="67"/>
      <c r="T1633" s="68"/>
      <c r="U1633" s="37"/>
      <c r="V1633" s="37"/>
      <c r="W1633" s="37"/>
      <c r="X1633" s="37"/>
      <c r="Y1633" s="37"/>
      <c r="Z1633" s="37"/>
      <c r="AA1633" s="37"/>
      <c r="AB1633" s="37"/>
      <c r="AC1633" s="37"/>
      <c r="AD1633" s="37"/>
      <c r="AE1633" s="37"/>
      <c r="AT1633" s="20" t="s">
        <v>199</v>
      </c>
      <c r="AU1633" s="20" t="s">
        <v>82</v>
      </c>
    </row>
    <row r="1634" spans="1:65" s="2" customFormat="1" ht="21.75" customHeight="1">
      <c r="A1634" s="37"/>
      <c r="B1634" s="38"/>
      <c r="C1634" s="181" t="s">
        <v>2287</v>
      </c>
      <c r="D1634" s="181" t="s">
        <v>193</v>
      </c>
      <c r="E1634" s="182" t="s">
        <v>2288</v>
      </c>
      <c r="F1634" s="183" t="s">
        <v>2289</v>
      </c>
      <c r="G1634" s="184" t="s">
        <v>1816</v>
      </c>
      <c r="H1634" s="244"/>
      <c r="I1634" s="186"/>
      <c r="J1634" s="187">
        <f>ROUND(I1634*H1634,2)</f>
        <v>0</v>
      </c>
      <c r="K1634" s="183" t="s">
        <v>203</v>
      </c>
      <c r="L1634" s="42"/>
      <c r="M1634" s="188" t="s">
        <v>19</v>
      </c>
      <c r="N1634" s="189" t="s">
        <v>44</v>
      </c>
      <c r="O1634" s="67"/>
      <c r="P1634" s="190">
        <f>O1634*H1634</f>
        <v>0</v>
      </c>
      <c r="Q1634" s="190">
        <v>0</v>
      </c>
      <c r="R1634" s="190">
        <f>Q1634*H1634</f>
        <v>0</v>
      </c>
      <c r="S1634" s="190">
        <v>0</v>
      </c>
      <c r="T1634" s="191">
        <f>S1634*H1634</f>
        <v>0</v>
      </c>
      <c r="U1634" s="37"/>
      <c r="V1634" s="37"/>
      <c r="W1634" s="37"/>
      <c r="X1634" s="37"/>
      <c r="Y1634" s="37"/>
      <c r="Z1634" s="37"/>
      <c r="AA1634" s="37"/>
      <c r="AB1634" s="37"/>
      <c r="AC1634" s="37"/>
      <c r="AD1634" s="37"/>
      <c r="AE1634" s="37"/>
      <c r="AR1634" s="192" t="s">
        <v>292</v>
      </c>
      <c r="AT1634" s="192" t="s">
        <v>193</v>
      </c>
      <c r="AU1634" s="192" t="s">
        <v>82</v>
      </c>
      <c r="AY1634" s="20" t="s">
        <v>191</v>
      </c>
      <c r="BE1634" s="193">
        <f>IF(N1634="základní",J1634,0)</f>
        <v>0</v>
      </c>
      <c r="BF1634" s="193">
        <f>IF(N1634="snížená",J1634,0)</f>
        <v>0</v>
      </c>
      <c r="BG1634" s="193">
        <f>IF(N1634="zákl. přenesená",J1634,0)</f>
        <v>0</v>
      </c>
      <c r="BH1634" s="193">
        <f>IF(N1634="sníž. přenesená",J1634,0)</f>
        <v>0</v>
      </c>
      <c r="BI1634" s="193">
        <f>IF(N1634="nulová",J1634,0)</f>
        <v>0</v>
      </c>
      <c r="BJ1634" s="20" t="s">
        <v>80</v>
      </c>
      <c r="BK1634" s="193">
        <f>ROUND(I1634*H1634,2)</f>
        <v>0</v>
      </c>
      <c r="BL1634" s="20" t="s">
        <v>292</v>
      </c>
      <c r="BM1634" s="192" t="s">
        <v>2290</v>
      </c>
    </row>
    <row r="1635" spans="1:65" s="2" customFormat="1" ht="19.5">
      <c r="A1635" s="37"/>
      <c r="B1635" s="38"/>
      <c r="C1635" s="39"/>
      <c r="D1635" s="194" t="s">
        <v>199</v>
      </c>
      <c r="E1635" s="39"/>
      <c r="F1635" s="195" t="s">
        <v>2291</v>
      </c>
      <c r="G1635" s="39"/>
      <c r="H1635" s="39"/>
      <c r="I1635" s="196"/>
      <c r="J1635" s="39"/>
      <c r="K1635" s="39"/>
      <c r="L1635" s="42"/>
      <c r="M1635" s="197"/>
      <c r="N1635" s="198"/>
      <c r="O1635" s="67"/>
      <c r="P1635" s="67"/>
      <c r="Q1635" s="67"/>
      <c r="R1635" s="67"/>
      <c r="S1635" s="67"/>
      <c r="T1635" s="68"/>
      <c r="U1635" s="37"/>
      <c r="V1635" s="37"/>
      <c r="W1635" s="37"/>
      <c r="X1635" s="37"/>
      <c r="Y1635" s="37"/>
      <c r="Z1635" s="37"/>
      <c r="AA1635" s="37"/>
      <c r="AB1635" s="37"/>
      <c r="AC1635" s="37"/>
      <c r="AD1635" s="37"/>
      <c r="AE1635" s="37"/>
      <c r="AT1635" s="20" t="s">
        <v>199</v>
      </c>
      <c r="AU1635" s="20" t="s">
        <v>82</v>
      </c>
    </row>
    <row r="1636" spans="1:65" s="2" customFormat="1" ht="11.25">
      <c r="A1636" s="37"/>
      <c r="B1636" s="38"/>
      <c r="C1636" s="39"/>
      <c r="D1636" s="199" t="s">
        <v>206</v>
      </c>
      <c r="E1636" s="39"/>
      <c r="F1636" s="200" t="s">
        <v>2292</v>
      </c>
      <c r="G1636" s="39"/>
      <c r="H1636" s="39"/>
      <c r="I1636" s="196"/>
      <c r="J1636" s="39"/>
      <c r="K1636" s="39"/>
      <c r="L1636" s="42"/>
      <c r="M1636" s="197"/>
      <c r="N1636" s="198"/>
      <c r="O1636" s="67"/>
      <c r="P1636" s="67"/>
      <c r="Q1636" s="67"/>
      <c r="R1636" s="67"/>
      <c r="S1636" s="67"/>
      <c r="T1636" s="68"/>
      <c r="U1636" s="37"/>
      <c r="V1636" s="37"/>
      <c r="W1636" s="37"/>
      <c r="X1636" s="37"/>
      <c r="Y1636" s="37"/>
      <c r="Z1636" s="37"/>
      <c r="AA1636" s="37"/>
      <c r="AB1636" s="37"/>
      <c r="AC1636" s="37"/>
      <c r="AD1636" s="37"/>
      <c r="AE1636" s="37"/>
      <c r="AT1636" s="20" t="s">
        <v>206</v>
      </c>
      <c r="AU1636" s="20" t="s">
        <v>82</v>
      </c>
    </row>
    <row r="1637" spans="1:65" s="12" customFormat="1" ht="22.9" customHeight="1">
      <c r="B1637" s="165"/>
      <c r="C1637" s="166"/>
      <c r="D1637" s="167" t="s">
        <v>72</v>
      </c>
      <c r="E1637" s="179" t="s">
        <v>2293</v>
      </c>
      <c r="F1637" s="179" t="s">
        <v>2294</v>
      </c>
      <c r="G1637" s="166"/>
      <c r="H1637" s="166"/>
      <c r="I1637" s="169"/>
      <c r="J1637" s="180">
        <f>BK1637</f>
        <v>0</v>
      </c>
      <c r="K1637" s="166"/>
      <c r="L1637" s="171"/>
      <c r="M1637" s="172"/>
      <c r="N1637" s="173"/>
      <c r="O1637" s="173"/>
      <c r="P1637" s="174">
        <f>SUM(P1638:P1811)</f>
        <v>0</v>
      </c>
      <c r="Q1637" s="173"/>
      <c r="R1637" s="174">
        <f>SUM(R1638:R1811)</f>
        <v>46.231910639999995</v>
      </c>
      <c r="S1637" s="173"/>
      <c r="T1637" s="175">
        <f>SUM(T1638:T1811)</f>
        <v>0</v>
      </c>
      <c r="AR1637" s="176" t="s">
        <v>82</v>
      </c>
      <c r="AT1637" s="177" t="s">
        <v>72</v>
      </c>
      <c r="AU1637" s="177" t="s">
        <v>80</v>
      </c>
      <c r="AY1637" s="176" t="s">
        <v>191</v>
      </c>
      <c r="BK1637" s="178">
        <f>SUM(BK1638:BK1811)</f>
        <v>0</v>
      </c>
    </row>
    <row r="1638" spans="1:65" s="2" customFormat="1" ht="16.5" customHeight="1">
      <c r="A1638" s="37"/>
      <c r="B1638" s="38"/>
      <c r="C1638" s="181" t="s">
        <v>2295</v>
      </c>
      <c r="D1638" s="181" t="s">
        <v>193</v>
      </c>
      <c r="E1638" s="182" t="s">
        <v>2296</v>
      </c>
      <c r="F1638" s="183" t="s">
        <v>2297</v>
      </c>
      <c r="G1638" s="184" t="s">
        <v>282</v>
      </c>
      <c r="H1638" s="185">
        <v>889.58699999999999</v>
      </c>
      <c r="I1638" s="186"/>
      <c r="J1638" s="187">
        <f>ROUND(I1638*H1638,2)</f>
        <v>0</v>
      </c>
      <c r="K1638" s="183" t="s">
        <v>203</v>
      </c>
      <c r="L1638" s="42"/>
      <c r="M1638" s="188" t="s">
        <v>19</v>
      </c>
      <c r="N1638" s="189" t="s">
        <v>44</v>
      </c>
      <c r="O1638" s="67"/>
      <c r="P1638" s="190">
        <f>O1638*H1638</f>
        <v>0</v>
      </c>
      <c r="Q1638" s="190">
        <v>2.9999999999999997E-4</v>
      </c>
      <c r="R1638" s="190">
        <f>Q1638*H1638</f>
        <v>0.26687609999999995</v>
      </c>
      <c r="S1638" s="190">
        <v>0</v>
      </c>
      <c r="T1638" s="191">
        <f>S1638*H1638</f>
        <v>0</v>
      </c>
      <c r="U1638" s="37"/>
      <c r="V1638" s="37"/>
      <c r="W1638" s="37"/>
      <c r="X1638" s="37"/>
      <c r="Y1638" s="37"/>
      <c r="Z1638" s="37"/>
      <c r="AA1638" s="37"/>
      <c r="AB1638" s="37"/>
      <c r="AC1638" s="37"/>
      <c r="AD1638" s="37"/>
      <c r="AE1638" s="37"/>
      <c r="AR1638" s="192" t="s">
        <v>292</v>
      </c>
      <c r="AT1638" s="192" t="s">
        <v>193</v>
      </c>
      <c r="AU1638" s="192" t="s">
        <v>82</v>
      </c>
      <c r="AY1638" s="20" t="s">
        <v>191</v>
      </c>
      <c r="BE1638" s="193">
        <f>IF(N1638="základní",J1638,0)</f>
        <v>0</v>
      </c>
      <c r="BF1638" s="193">
        <f>IF(N1638="snížená",J1638,0)</f>
        <v>0</v>
      </c>
      <c r="BG1638" s="193">
        <f>IF(N1638="zákl. přenesená",J1638,0)</f>
        <v>0</v>
      </c>
      <c r="BH1638" s="193">
        <f>IF(N1638="sníž. přenesená",J1638,0)</f>
        <v>0</v>
      </c>
      <c r="BI1638" s="193">
        <f>IF(N1638="nulová",J1638,0)</f>
        <v>0</v>
      </c>
      <c r="BJ1638" s="20" t="s">
        <v>80</v>
      </c>
      <c r="BK1638" s="193">
        <f>ROUND(I1638*H1638,2)</f>
        <v>0</v>
      </c>
      <c r="BL1638" s="20" t="s">
        <v>292</v>
      </c>
      <c r="BM1638" s="192" t="s">
        <v>2298</v>
      </c>
    </row>
    <row r="1639" spans="1:65" s="2" customFormat="1" ht="11.25">
      <c r="A1639" s="37"/>
      <c r="B1639" s="38"/>
      <c r="C1639" s="39"/>
      <c r="D1639" s="194" t="s">
        <v>199</v>
      </c>
      <c r="E1639" s="39"/>
      <c r="F1639" s="195" t="s">
        <v>2299</v>
      </c>
      <c r="G1639" s="39"/>
      <c r="H1639" s="39"/>
      <c r="I1639" s="196"/>
      <c r="J1639" s="39"/>
      <c r="K1639" s="39"/>
      <c r="L1639" s="42"/>
      <c r="M1639" s="197"/>
      <c r="N1639" s="198"/>
      <c r="O1639" s="67"/>
      <c r="P1639" s="67"/>
      <c r="Q1639" s="67"/>
      <c r="R1639" s="67"/>
      <c r="S1639" s="67"/>
      <c r="T1639" s="68"/>
      <c r="U1639" s="37"/>
      <c r="V1639" s="37"/>
      <c r="W1639" s="37"/>
      <c r="X1639" s="37"/>
      <c r="Y1639" s="37"/>
      <c r="Z1639" s="37"/>
      <c r="AA1639" s="37"/>
      <c r="AB1639" s="37"/>
      <c r="AC1639" s="37"/>
      <c r="AD1639" s="37"/>
      <c r="AE1639" s="37"/>
      <c r="AT1639" s="20" t="s">
        <v>199</v>
      </c>
      <c r="AU1639" s="20" t="s">
        <v>82</v>
      </c>
    </row>
    <row r="1640" spans="1:65" s="2" customFormat="1" ht="11.25">
      <c r="A1640" s="37"/>
      <c r="B1640" s="38"/>
      <c r="C1640" s="39"/>
      <c r="D1640" s="199" t="s">
        <v>206</v>
      </c>
      <c r="E1640" s="39"/>
      <c r="F1640" s="200" t="s">
        <v>2300</v>
      </c>
      <c r="G1640" s="39"/>
      <c r="H1640" s="39"/>
      <c r="I1640" s="196"/>
      <c r="J1640" s="39"/>
      <c r="K1640" s="39"/>
      <c r="L1640" s="42"/>
      <c r="M1640" s="197"/>
      <c r="N1640" s="198"/>
      <c r="O1640" s="67"/>
      <c r="P1640" s="67"/>
      <c r="Q1640" s="67"/>
      <c r="R1640" s="67"/>
      <c r="S1640" s="67"/>
      <c r="T1640" s="68"/>
      <c r="U1640" s="37"/>
      <c r="V1640" s="37"/>
      <c r="W1640" s="37"/>
      <c r="X1640" s="37"/>
      <c r="Y1640" s="37"/>
      <c r="Z1640" s="37"/>
      <c r="AA1640" s="37"/>
      <c r="AB1640" s="37"/>
      <c r="AC1640" s="37"/>
      <c r="AD1640" s="37"/>
      <c r="AE1640" s="37"/>
      <c r="AT1640" s="20" t="s">
        <v>206</v>
      </c>
      <c r="AU1640" s="20" t="s">
        <v>82</v>
      </c>
    </row>
    <row r="1641" spans="1:65" s="13" customFormat="1" ht="11.25">
      <c r="B1641" s="201"/>
      <c r="C1641" s="202"/>
      <c r="D1641" s="194" t="s">
        <v>208</v>
      </c>
      <c r="E1641" s="203" t="s">
        <v>19</v>
      </c>
      <c r="F1641" s="204" t="s">
        <v>2301</v>
      </c>
      <c r="G1641" s="202"/>
      <c r="H1641" s="205">
        <v>12.631</v>
      </c>
      <c r="I1641" s="206"/>
      <c r="J1641" s="202"/>
      <c r="K1641" s="202"/>
      <c r="L1641" s="207"/>
      <c r="M1641" s="208"/>
      <c r="N1641" s="209"/>
      <c r="O1641" s="209"/>
      <c r="P1641" s="209"/>
      <c r="Q1641" s="209"/>
      <c r="R1641" s="209"/>
      <c r="S1641" s="209"/>
      <c r="T1641" s="210"/>
      <c r="AT1641" s="211" t="s">
        <v>208</v>
      </c>
      <c r="AU1641" s="211" t="s">
        <v>82</v>
      </c>
      <c r="AV1641" s="13" t="s">
        <v>82</v>
      </c>
      <c r="AW1641" s="13" t="s">
        <v>34</v>
      </c>
      <c r="AX1641" s="13" t="s">
        <v>73</v>
      </c>
      <c r="AY1641" s="211" t="s">
        <v>191</v>
      </c>
    </row>
    <row r="1642" spans="1:65" s="15" customFormat="1" ht="11.25">
      <c r="B1642" s="233"/>
      <c r="C1642" s="234"/>
      <c r="D1642" s="194" t="s">
        <v>208</v>
      </c>
      <c r="E1642" s="235" t="s">
        <v>19</v>
      </c>
      <c r="F1642" s="236" t="s">
        <v>570</v>
      </c>
      <c r="G1642" s="234"/>
      <c r="H1642" s="235" t="s">
        <v>19</v>
      </c>
      <c r="I1642" s="237"/>
      <c r="J1642" s="234"/>
      <c r="K1642" s="234"/>
      <c r="L1642" s="238"/>
      <c r="M1642" s="239"/>
      <c r="N1642" s="240"/>
      <c r="O1642" s="240"/>
      <c r="P1642" s="240"/>
      <c r="Q1642" s="240"/>
      <c r="R1642" s="240"/>
      <c r="S1642" s="240"/>
      <c r="T1642" s="241"/>
      <c r="AT1642" s="242" t="s">
        <v>208</v>
      </c>
      <c r="AU1642" s="242" t="s">
        <v>82</v>
      </c>
      <c r="AV1642" s="15" t="s">
        <v>80</v>
      </c>
      <c r="AW1642" s="15" t="s">
        <v>34</v>
      </c>
      <c r="AX1642" s="15" t="s">
        <v>73</v>
      </c>
      <c r="AY1642" s="242" t="s">
        <v>191</v>
      </c>
    </row>
    <row r="1643" spans="1:65" s="13" customFormat="1" ht="11.25">
      <c r="B1643" s="201"/>
      <c r="C1643" s="202"/>
      <c r="D1643" s="194" t="s">
        <v>208</v>
      </c>
      <c r="E1643" s="203" t="s">
        <v>19</v>
      </c>
      <c r="F1643" s="204" t="s">
        <v>783</v>
      </c>
      <c r="G1643" s="202"/>
      <c r="H1643" s="205">
        <v>28.61</v>
      </c>
      <c r="I1643" s="206"/>
      <c r="J1643" s="202"/>
      <c r="K1643" s="202"/>
      <c r="L1643" s="207"/>
      <c r="M1643" s="208"/>
      <c r="N1643" s="209"/>
      <c r="O1643" s="209"/>
      <c r="P1643" s="209"/>
      <c r="Q1643" s="209"/>
      <c r="R1643" s="209"/>
      <c r="S1643" s="209"/>
      <c r="T1643" s="210"/>
      <c r="AT1643" s="211" t="s">
        <v>208</v>
      </c>
      <c r="AU1643" s="211" t="s">
        <v>82</v>
      </c>
      <c r="AV1643" s="13" t="s">
        <v>82</v>
      </c>
      <c r="AW1643" s="13" t="s">
        <v>34</v>
      </c>
      <c r="AX1643" s="13" t="s">
        <v>73</v>
      </c>
      <c r="AY1643" s="211" t="s">
        <v>191</v>
      </c>
    </row>
    <row r="1644" spans="1:65" s="13" customFormat="1" ht="11.25">
      <c r="B1644" s="201"/>
      <c r="C1644" s="202"/>
      <c r="D1644" s="194" t="s">
        <v>208</v>
      </c>
      <c r="E1644" s="203" t="s">
        <v>19</v>
      </c>
      <c r="F1644" s="204" t="s">
        <v>868</v>
      </c>
      <c r="G1644" s="202"/>
      <c r="H1644" s="205">
        <v>27.405999999999999</v>
      </c>
      <c r="I1644" s="206"/>
      <c r="J1644" s="202"/>
      <c r="K1644" s="202"/>
      <c r="L1644" s="207"/>
      <c r="M1644" s="208"/>
      <c r="N1644" s="209"/>
      <c r="O1644" s="209"/>
      <c r="P1644" s="209"/>
      <c r="Q1644" s="209"/>
      <c r="R1644" s="209"/>
      <c r="S1644" s="209"/>
      <c r="T1644" s="210"/>
      <c r="AT1644" s="211" t="s">
        <v>208</v>
      </c>
      <c r="AU1644" s="211" t="s">
        <v>82</v>
      </c>
      <c r="AV1644" s="13" t="s">
        <v>82</v>
      </c>
      <c r="AW1644" s="13" t="s">
        <v>34</v>
      </c>
      <c r="AX1644" s="13" t="s">
        <v>73</v>
      </c>
      <c r="AY1644" s="211" t="s">
        <v>191</v>
      </c>
    </row>
    <row r="1645" spans="1:65" s="13" customFormat="1" ht="11.25">
      <c r="B1645" s="201"/>
      <c r="C1645" s="202"/>
      <c r="D1645" s="194" t="s">
        <v>208</v>
      </c>
      <c r="E1645" s="203" t="s">
        <v>19</v>
      </c>
      <c r="F1645" s="204" t="s">
        <v>784</v>
      </c>
      <c r="G1645" s="202"/>
      <c r="H1645" s="205">
        <v>89.4</v>
      </c>
      <c r="I1645" s="206"/>
      <c r="J1645" s="202"/>
      <c r="K1645" s="202"/>
      <c r="L1645" s="207"/>
      <c r="M1645" s="208"/>
      <c r="N1645" s="209"/>
      <c r="O1645" s="209"/>
      <c r="P1645" s="209"/>
      <c r="Q1645" s="209"/>
      <c r="R1645" s="209"/>
      <c r="S1645" s="209"/>
      <c r="T1645" s="210"/>
      <c r="AT1645" s="211" t="s">
        <v>208</v>
      </c>
      <c r="AU1645" s="211" t="s">
        <v>82</v>
      </c>
      <c r="AV1645" s="13" t="s">
        <v>82</v>
      </c>
      <c r="AW1645" s="13" t="s">
        <v>34</v>
      </c>
      <c r="AX1645" s="13" t="s">
        <v>73</v>
      </c>
      <c r="AY1645" s="211" t="s">
        <v>191</v>
      </c>
    </row>
    <row r="1646" spans="1:65" s="13" customFormat="1" ht="11.25">
      <c r="B1646" s="201"/>
      <c r="C1646" s="202"/>
      <c r="D1646" s="194" t="s">
        <v>208</v>
      </c>
      <c r="E1646" s="203" t="s">
        <v>19</v>
      </c>
      <c r="F1646" s="204" t="s">
        <v>869</v>
      </c>
      <c r="G1646" s="202"/>
      <c r="H1646" s="205">
        <v>102.99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208</v>
      </c>
      <c r="AU1646" s="211" t="s">
        <v>82</v>
      </c>
      <c r="AV1646" s="13" t="s">
        <v>82</v>
      </c>
      <c r="AW1646" s="13" t="s">
        <v>34</v>
      </c>
      <c r="AX1646" s="13" t="s">
        <v>73</v>
      </c>
      <c r="AY1646" s="211" t="s">
        <v>191</v>
      </c>
    </row>
    <row r="1647" spans="1:65" s="13" customFormat="1" ht="11.25">
      <c r="B1647" s="201"/>
      <c r="C1647" s="202"/>
      <c r="D1647" s="194" t="s">
        <v>208</v>
      </c>
      <c r="E1647" s="203" t="s">
        <v>19</v>
      </c>
      <c r="F1647" s="204" t="s">
        <v>870</v>
      </c>
      <c r="G1647" s="202"/>
      <c r="H1647" s="205">
        <v>40.81</v>
      </c>
      <c r="I1647" s="206"/>
      <c r="J1647" s="202"/>
      <c r="K1647" s="202"/>
      <c r="L1647" s="207"/>
      <c r="M1647" s="208"/>
      <c r="N1647" s="209"/>
      <c r="O1647" s="209"/>
      <c r="P1647" s="209"/>
      <c r="Q1647" s="209"/>
      <c r="R1647" s="209"/>
      <c r="S1647" s="209"/>
      <c r="T1647" s="210"/>
      <c r="AT1647" s="211" t="s">
        <v>208</v>
      </c>
      <c r="AU1647" s="211" t="s">
        <v>82</v>
      </c>
      <c r="AV1647" s="13" t="s">
        <v>82</v>
      </c>
      <c r="AW1647" s="13" t="s">
        <v>34</v>
      </c>
      <c r="AX1647" s="13" t="s">
        <v>73</v>
      </c>
      <c r="AY1647" s="211" t="s">
        <v>191</v>
      </c>
    </row>
    <row r="1648" spans="1:65" s="13" customFormat="1" ht="11.25">
      <c r="B1648" s="201"/>
      <c r="C1648" s="202"/>
      <c r="D1648" s="194" t="s">
        <v>208</v>
      </c>
      <c r="E1648" s="203" t="s">
        <v>19</v>
      </c>
      <c r="F1648" s="204" t="s">
        <v>1409</v>
      </c>
      <c r="G1648" s="202"/>
      <c r="H1648" s="205">
        <v>587.74</v>
      </c>
      <c r="I1648" s="206"/>
      <c r="J1648" s="202"/>
      <c r="K1648" s="202"/>
      <c r="L1648" s="207"/>
      <c r="M1648" s="208"/>
      <c r="N1648" s="209"/>
      <c r="O1648" s="209"/>
      <c r="P1648" s="209"/>
      <c r="Q1648" s="209"/>
      <c r="R1648" s="209"/>
      <c r="S1648" s="209"/>
      <c r="T1648" s="210"/>
      <c r="AT1648" s="211" t="s">
        <v>208</v>
      </c>
      <c r="AU1648" s="211" t="s">
        <v>82</v>
      </c>
      <c r="AV1648" s="13" t="s">
        <v>82</v>
      </c>
      <c r="AW1648" s="13" t="s">
        <v>34</v>
      </c>
      <c r="AX1648" s="13" t="s">
        <v>73</v>
      </c>
      <c r="AY1648" s="211" t="s">
        <v>191</v>
      </c>
    </row>
    <row r="1649" spans="1:65" s="14" customFormat="1" ht="11.25">
      <c r="B1649" s="212"/>
      <c r="C1649" s="213"/>
      <c r="D1649" s="194" t="s">
        <v>208</v>
      </c>
      <c r="E1649" s="214" t="s">
        <v>19</v>
      </c>
      <c r="F1649" s="215" t="s">
        <v>238</v>
      </c>
      <c r="G1649" s="213"/>
      <c r="H1649" s="216">
        <v>889.58699999999999</v>
      </c>
      <c r="I1649" s="217"/>
      <c r="J1649" s="213"/>
      <c r="K1649" s="213"/>
      <c r="L1649" s="218"/>
      <c r="M1649" s="219"/>
      <c r="N1649" s="220"/>
      <c r="O1649" s="220"/>
      <c r="P1649" s="220"/>
      <c r="Q1649" s="220"/>
      <c r="R1649" s="220"/>
      <c r="S1649" s="220"/>
      <c r="T1649" s="221"/>
      <c r="AT1649" s="222" t="s">
        <v>208</v>
      </c>
      <c r="AU1649" s="222" t="s">
        <v>82</v>
      </c>
      <c r="AV1649" s="14" t="s">
        <v>197</v>
      </c>
      <c r="AW1649" s="14" t="s">
        <v>34</v>
      </c>
      <c r="AX1649" s="14" t="s">
        <v>80</v>
      </c>
      <c r="AY1649" s="222" t="s">
        <v>191</v>
      </c>
    </row>
    <row r="1650" spans="1:65" s="2" customFormat="1" ht="16.5" customHeight="1">
      <c r="A1650" s="37"/>
      <c r="B1650" s="38"/>
      <c r="C1650" s="181" t="s">
        <v>2302</v>
      </c>
      <c r="D1650" s="181" t="s">
        <v>193</v>
      </c>
      <c r="E1650" s="182" t="s">
        <v>2303</v>
      </c>
      <c r="F1650" s="183" t="s">
        <v>2304</v>
      </c>
      <c r="G1650" s="184" t="s">
        <v>282</v>
      </c>
      <c r="H1650" s="185">
        <v>287.7</v>
      </c>
      <c r="I1650" s="186"/>
      <c r="J1650" s="187">
        <f>ROUND(I1650*H1650,2)</f>
        <v>0</v>
      </c>
      <c r="K1650" s="183" t="s">
        <v>203</v>
      </c>
      <c r="L1650" s="42"/>
      <c r="M1650" s="188" t="s">
        <v>19</v>
      </c>
      <c r="N1650" s="189" t="s">
        <v>44</v>
      </c>
      <c r="O1650" s="67"/>
      <c r="P1650" s="190">
        <f>O1650*H1650</f>
        <v>0</v>
      </c>
      <c r="Q1650" s="190">
        <v>4.4999999999999997E-3</v>
      </c>
      <c r="R1650" s="190">
        <f>Q1650*H1650</f>
        <v>1.2946499999999999</v>
      </c>
      <c r="S1650" s="190">
        <v>0</v>
      </c>
      <c r="T1650" s="191">
        <f>S1650*H1650</f>
        <v>0</v>
      </c>
      <c r="U1650" s="37"/>
      <c r="V1650" s="37"/>
      <c r="W1650" s="37"/>
      <c r="X1650" s="37"/>
      <c r="Y1650" s="37"/>
      <c r="Z1650" s="37"/>
      <c r="AA1650" s="37"/>
      <c r="AB1650" s="37"/>
      <c r="AC1650" s="37"/>
      <c r="AD1650" s="37"/>
      <c r="AE1650" s="37"/>
      <c r="AR1650" s="192" t="s">
        <v>292</v>
      </c>
      <c r="AT1650" s="192" t="s">
        <v>193</v>
      </c>
      <c r="AU1650" s="192" t="s">
        <v>82</v>
      </c>
      <c r="AY1650" s="20" t="s">
        <v>191</v>
      </c>
      <c r="BE1650" s="193">
        <f>IF(N1650="základní",J1650,0)</f>
        <v>0</v>
      </c>
      <c r="BF1650" s="193">
        <f>IF(N1650="snížená",J1650,0)</f>
        <v>0</v>
      </c>
      <c r="BG1650" s="193">
        <f>IF(N1650="zákl. přenesená",J1650,0)</f>
        <v>0</v>
      </c>
      <c r="BH1650" s="193">
        <f>IF(N1650="sníž. přenesená",J1650,0)</f>
        <v>0</v>
      </c>
      <c r="BI1650" s="193">
        <f>IF(N1650="nulová",J1650,0)</f>
        <v>0</v>
      </c>
      <c r="BJ1650" s="20" t="s">
        <v>80</v>
      </c>
      <c r="BK1650" s="193">
        <f>ROUND(I1650*H1650,2)</f>
        <v>0</v>
      </c>
      <c r="BL1650" s="20" t="s">
        <v>292</v>
      </c>
      <c r="BM1650" s="192" t="s">
        <v>2305</v>
      </c>
    </row>
    <row r="1651" spans="1:65" s="2" customFormat="1" ht="11.25">
      <c r="A1651" s="37"/>
      <c r="B1651" s="38"/>
      <c r="C1651" s="39"/>
      <c r="D1651" s="194" t="s">
        <v>199</v>
      </c>
      <c r="E1651" s="39"/>
      <c r="F1651" s="195" t="s">
        <v>2306</v>
      </c>
      <c r="G1651" s="39"/>
      <c r="H1651" s="39"/>
      <c r="I1651" s="196"/>
      <c r="J1651" s="39"/>
      <c r="K1651" s="39"/>
      <c r="L1651" s="42"/>
      <c r="M1651" s="197"/>
      <c r="N1651" s="198"/>
      <c r="O1651" s="67"/>
      <c r="P1651" s="67"/>
      <c r="Q1651" s="67"/>
      <c r="R1651" s="67"/>
      <c r="S1651" s="67"/>
      <c r="T1651" s="68"/>
      <c r="U1651" s="37"/>
      <c r="V1651" s="37"/>
      <c r="W1651" s="37"/>
      <c r="X1651" s="37"/>
      <c r="Y1651" s="37"/>
      <c r="Z1651" s="37"/>
      <c r="AA1651" s="37"/>
      <c r="AB1651" s="37"/>
      <c r="AC1651" s="37"/>
      <c r="AD1651" s="37"/>
      <c r="AE1651" s="37"/>
      <c r="AT1651" s="20" t="s">
        <v>199</v>
      </c>
      <c r="AU1651" s="20" t="s">
        <v>82</v>
      </c>
    </row>
    <row r="1652" spans="1:65" s="2" customFormat="1" ht="11.25">
      <c r="A1652" s="37"/>
      <c r="B1652" s="38"/>
      <c r="C1652" s="39"/>
      <c r="D1652" s="199" t="s">
        <v>206</v>
      </c>
      <c r="E1652" s="39"/>
      <c r="F1652" s="200" t="s">
        <v>2307</v>
      </c>
      <c r="G1652" s="39"/>
      <c r="H1652" s="39"/>
      <c r="I1652" s="196"/>
      <c r="J1652" s="39"/>
      <c r="K1652" s="39"/>
      <c r="L1652" s="42"/>
      <c r="M1652" s="197"/>
      <c r="N1652" s="198"/>
      <c r="O1652" s="67"/>
      <c r="P1652" s="67"/>
      <c r="Q1652" s="67"/>
      <c r="R1652" s="67"/>
      <c r="S1652" s="67"/>
      <c r="T1652" s="68"/>
      <c r="U1652" s="37"/>
      <c r="V1652" s="37"/>
      <c r="W1652" s="37"/>
      <c r="X1652" s="37"/>
      <c r="Y1652" s="37"/>
      <c r="Z1652" s="37"/>
      <c r="AA1652" s="37"/>
      <c r="AB1652" s="37"/>
      <c r="AC1652" s="37"/>
      <c r="AD1652" s="37"/>
      <c r="AE1652" s="37"/>
      <c r="AT1652" s="20" t="s">
        <v>206</v>
      </c>
      <c r="AU1652" s="20" t="s">
        <v>82</v>
      </c>
    </row>
    <row r="1653" spans="1:65" s="13" customFormat="1" ht="11.25">
      <c r="B1653" s="201"/>
      <c r="C1653" s="202"/>
      <c r="D1653" s="194" t="s">
        <v>208</v>
      </c>
      <c r="E1653" s="203" t="s">
        <v>19</v>
      </c>
      <c r="F1653" s="204" t="s">
        <v>861</v>
      </c>
      <c r="G1653" s="202"/>
      <c r="H1653" s="205">
        <v>287.7</v>
      </c>
      <c r="I1653" s="206"/>
      <c r="J1653" s="202"/>
      <c r="K1653" s="202"/>
      <c r="L1653" s="207"/>
      <c r="M1653" s="208"/>
      <c r="N1653" s="209"/>
      <c r="O1653" s="209"/>
      <c r="P1653" s="209"/>
      <c r="Q1653" s="209"/>
      <c r="R1653" s="209"/>
      <c r="S1653" s="209"/>
      <c r="T1653" s="210"/>
      <c r="AT1653" s="211" t="s">
        <v>208</v>
      </c>
      <c r="AU1653" s="211" t="s">
        <v>82</v>
      </c>
      <c r="AV1653" s="13" t="s">
        <v>82</v>
      </c>
      <c r="AW1653" s="13" t="s">
        <v>34</v>
      </c>
      <c r="AX1653" s="13" t="s">
        <v>80</v>
      </c>
      <c r="AY1653" s="211" t="s">
        <v>191</v>
      </c>
    </row>
    <row r="1654" spans="1:65" s="2" customFormat="1" ht="16.5" customHeight="1">
      <c r="A1654" s="37"/>
      <c r="B1654" s="38"/>
      <c r="C1654" s="181" t="s">
        <v>2308</v>
      </c>
      <c r="D1654" s="181" t="s">
        <v>193</v>
      </c>
      <c r="E1654" s="182" t="s">
        <v>2309</v>
      </c>
      <c r="F1654" s="183" t="s">
        <v>2310</v>
      </c>
      <c r="G1654" s="184" t="s">
        <v>301</v>
      </c>
      <c r="H1654" s="185">
        <v>51.38</v>
      </c>
      <c r="I1654" s="186"/>
      <c r="J1654" s="187">
        <f>ROUND(I1654*H1654,2)</f>
        <v>0</v>
      </c>
      <c r="K1654" s="183" t="s">
        <v>203</v>
      </c>
      <c r="L1654" s="42"/>
      <c r="M1654" s="188" t="s">
        <v>19</v>
      </c>
      <c r="N1654" s="189" t="s">
        <v>44</v>
      </c>
      <c r="O1654" s="67"/>
      <c r="P1654" s="190">
        <f>O1654*H1654</f>
        <v>0</v>
      </c>
      <c r="Q1654" s="190">
        <v>0</v>
      </c>
      <c r="R1654" s="190">
        <f>Q1654*H1654</f>
        <v>0</v>
      </c>
      <c r="S1654" s="190">
        <v>0</v>
      </c>
      <c r="T1654" s="191">
        <f>S1654*H1654</f>
        <v>0</v>
      </c>
      <c r="U1654" s="37"/>
      <c r="V1654" s="37"/>
      <c r="W1654" s="37"/>
      <c r="X1654" s="37"/>
      <c r="Y1654" s="37"/>
      <c r="Z1654" s="37"/>
      <c r="AA1654" s="37"/>
      <c r="AB1654" s="37"/>
      <c r="AC1654" s="37"/>
      <c r="AD1654" s="37"/>
      <c r="AE1654" s="37"/>
      <c r="AR1654" s="192" t="s">
        <v>292</v>
      </c>
      <c r="AT1654" s="192" t="s">
        <v>193</v>
      </c>
      <c r="AU1654" s="192" t="s">
        <v>82</v>
      </c>
      <c r="AY1654" s="20" t="s">
        <v>191</v>
      </c>
      <c r="BE1654" s="193">
        <f>IF(N1654="základní",J1654,0)</f>
        <v>0</v>
      </c>
      <c r="BF1654" s="193">
        <f>IF(N1654="snížená",J1654,0)</f>
        <v>0</v>
      </c>
      <c r="BG1654" s="193">
        <f>IF(N1654="zákl. přenesená",J1654,0)</f>
        <v>0</v>
      </c>
      <c r="BH1654" s="193">
        <f>IF(N1654="sníž. přenesená",J1654,0)</f>
        <v>0</v>
      </c>
      <c r="BI1654" s="193">
        <f>IF(N1654="nulová",J1654,0)</f>
        <v>0</v>
      </c>
      <c r="BJ1654" s="20" t="s">
        <v>80</v>
      </c>
      <c r="BK1654" s="193">
        <f>ROUND(I1654*H1654,2)</f>
        <v>0</v>
      </c>
      <c r="BL1654" s="20" t="s">
        <v>292</v>
      </c>
      <c r="BM1654" s="192" t="s">
        <v>2311</v>
      </c>
    </row>
    <row r="1655" spans="1:65" s="2" customFormat="1" ht="11.25">
      <c r="A1655" s="37"/>
      <c r="B1655" s="38"/>
      <c r="C1655" s="39"/>
      <c r="D1655" s="194" t="s">
        <v>199</v>
      </c>
      <c r="E1655" s="39"/>
      <c r="F1655" s="195" t="s">
        <v>2312</v>
      </c>
      <c r="G1655" s="39"/>
      <c r="H1655" s="39"/>
      <c r="I1655" s="196"/>
      <c r="J1655" s="39"/>
      <c r="K1655" s="39"/>
      <c r="L1655" s="42"/>
      <c r="M1655" s="197"/>
      <c r="N1655" s="198"/>
      <c r="O1655" s="67"/>
      <c r="P1655" s="67"/>
      <c r="Q1655" s="67"/>
      <c r="R1655" s="67"/>
      <c r="S1655" s="67"/>
      <c r="T1655" s="68"/>
      <c r="U1655" s="37"/>
      <c r="V1655" s="37"/>
      <c r="W1655" s="37"/>
      <c r="X1655" s="37"/>
      <c r="Y1655" s="37"/>
      <c r="Z1655" s="37"/>
      <c r="AA1655" s="37"/>
      <c r="AB1655" s="37"/>
      <c r="AC1655" s="37"/>
      <c r="AD1655" s="37"/>
      <c r="AE1655" s="37"/>
      <c r="AT1655" s="20" t="s">
        <v>199</v>
      </c>
      <c r="AU1655" s="20" t="s">
        <v>82</v>
      </c>
    </row>
    <row r="1656" spans="1:65" s="2" customFormat="1" ht="11.25">
      <c r="A1656" s="37"/>
      <c r="B1656" s="38"/>
      <c r="C1656" s="39"/>
      <c r="D1656" s="199" t="s">
        <v>206</v>
      </c>
      <c r="E1656" s="39"/>
      <c r="F1656" s="200" t="s">
        <v>2313</v>
      </c>
      <c r="G1656" s="39"/>
      <c r="H1656" s="39"/>
      <c r="I1656" s="196"/>
      <c r="J1656" s="39"/>
      <c r="K1656" s="39"/>
      <c r="L1656" s="42"/>
      <c r="M1656" s="197"/>
      <c r="N1656" s="198"/>
      <c r="O1656" s="67"/>
      <c r="P1656" s="67"/>
      <c r="Q1656" s="67"/>
      <c r="R1656" s="67"/>
      <c r="S1656" s="67"/>
      <c r="T1656" s="68"/>
      <c r="U1656" s="37"/>
      <c r="V1656" s="37"/>
      <c r="W1656" s="37"/>
      <c r="X1656" s="37"/>
      <c r="Y1656" s="37"/>
      <c r="Z1656" s="37"/>
      <c r="AA1656" s="37"/>
      <c r="AB1656" s="37"/>
      <c r="AC1656" s="37"/>
      <c r="AD1656" s="37"/>
      <c r="AE1656" s="37"/>
      <c r="AT1656" s="20" t="s">
        <v>206</v>
      </c>
      <c r="AU1656" s="20" t="s">
        <v>82</v>
      </c>
    </row>
    <row r="1657" spans="1:65" s="13" customFormat="1" ht="11.25">
      <c r="B1657" s="201"/>
      <c r="C1657" s="202"/>
      <c r="D1657" s="194" t="s">
        <v>208</v>
      </c>
      <c r="E1657" s="203" t="s">
        <v>19</v>
      </c>
      <c r="F1657" s="204" t="s">
        <v>2314</v>
      </c>
      <c r="G1657" s="202"/>
      <c r="H1657" s="205">
        <v>51.38</v>
      </c>
      <c r="I1657" s="206"/>
      <c r="J1657" s="202"/>
      <c r="K1657" s="202"/>
      <c r="L1657" s="207"/>
      <c r="M1657" s="208"/>
      <c r="N1657" s="209"/>
      <c r="O1657" s="209"/>
      <c r="P1657" s="209"/>
      <c r="Q1657" s="209"/>
      <c r="R1657" s="209"/>
      <c r="S1657" s="209"/>
      <c r="T1657" s="210"/>
      <c r="AT1657" s="211" t="s">
        <v>208</v>
      </c>
      <c r="AU1657" s="211" t="s">
        <v>82</v>
      </c>
      <c r="AV1657" s="13" t="s">
        <v>82</v>
      </c>
      <c r="AW1657" s="13" t="s">
        <v>34</v>
      </c>
      <c r="AX1657" s="13" t="s">
        <v>80</v>
      </c>
      <c r="AY1657" s="211" t="s">
        <v>191</v>
      </c>
    </row>
    <row r="1658" spans="1:65" s="2" customFormat="1" ht="16.5" customHeight="1">
      <c r="A1658" s="37"/>
      <c r="B1658" s="38"/>
      <c r="C1658" s="223" t="s">
        <v>2315</v>
      </c>
      <c r="D1658" s="223" t="s">
        <v>273</v>
      </c>
      <c r="E1658" s="224" t="s">
        <v>2316</v>
      </c>
      <c r="F1658" s="225" t="s">
        <v>2317</v>
      </c>
      <c r="G1658" s="226" t="s">
        <v>301</v>
      </c>
      <c r="H1658" s="227">
        <v>56.518000000000001</v>
      </c>
      <c r="I1658" s="228"/>
      <c r="J1658" s="229">
        <f>ROUND(I1658*H1658,2)</f>
        <v>0</v>
      </c>
      <c r="K1658" s="225" t="s">
        <v>203</v>
      </c>
      <c r="L1658" s="230"/>
      <c r="M1658" s="231" t="s">
        <v>19</v>
      </c>
      <c r="N1658" s="232" t="s">
        <v>44</v>
      </c>
      <c r="O1658" s="67"/>
      <c r="P1658" s="190">
        <f>O1658*H1658</f>
        <v>0</v>
      </c>
      <c r="Q1658" s="190">
        <v>1.6000000000000001E-4</v>
      </c>
      <c r="R1658" s="190">
        <f>Q1658*H1658</f>
        <v>9.0428800000000014E-3</v>
      </c>
      <c r="S1658" s="190">
        <v>0</v>
      </c>
      <c r="T1658" s="191">
        <f>S1658*H1658</f>
        <v>0</v>
      </c>
      <c r="U1658" s="37"/>
      <c r="V1658" s="37"/>
      <c r="W1658" s="37"/>
      <c r="X1658" s="37"/>
      <c r="Y1658" s="37"/>
      <c r="Z1658" s="37"/>
      <c r="AA1658" s="37"/>
      <c r="AB1658" s="37"/>
      <c r="AC1658" s="37"/>
      <c r="AD1658" s="37"/>
      <c r="AE1658" s="37"/>
      <c r="AR1658" s="192" t="s">
        <v>405</v>
      </c>
      <c r="AT1658" s="192" t="s">
        <v>273</v>
      </c>
      <c r="AU1658" s="192" t="s">
        <v>82</v>
      </c>
      <c r="AY1658" s="20" t="s">
        <v>191</v>
      </c>
      <c r="BE1658" s="193">
        <f>IF(N1658="základní",J1658,0)</f>
        <v>0</v>
      </c>
      <c r="BF1658" s="193">
        <f>IF(N1658="snížená",J1658,0)</f>
        <v>0</v>
      </c>
      <c r="BG1658" s="193">
        <f>IF(N1658="zákl. přenesená",J1658,0)</f>
        <v>0</v>
      </c>
      <c r="BH1658" s="193">
        <f>IF(N1658="sníž. přenesená",J1658,0)</f>
        <v>0</v>
      </c>
      <c r="BI1658" s="193">
        <f>IF(N1658="nulová",J1658,0)</f>
        <v>0</v>
      </c>
      <c r="BJ1658" s="20" t="s">
        <v>80</v>
      </c>
      <c r="BK1658" s="193">
        <f>ROUND(I1658*H1658,2)</f>
        <v>0</v>
      </c>
      <c r="BL1658" s="20" t="s">
        <v>292</v>
      </c>
      <c r="BM1658" s="192" t="s">
        <v>2318</v>
      </c>
    </row>
    <row r="1659" spans="1:65" s="2" customFormat="1" ht="11.25">
      <c r="A1659" s="37"/>
      <c r="B1659" s="38"/>
      <c r="C1659" s="39"/>
      <c r="D1659" s="194" t="s">
        <v>199</v>
      </c>
      <c r="E1659" s="39"/>
      <c r="F1659" s="195" t="s">
        <v>2317</v>
      </c>
      <c r="G1659" s="39"/>
      <c r="H1659" s="39"/>
      <c r="I1659" s="196"/>
      <c r="J1659" s="39"/>
      <c r="K1659" s="39"/>
      <c r="L1659" s="42"/>
      <c r="M1659" s="197"/>
      <c r="N1659" s="198"/>
      <c r="O1659" s="67"/>
      <c r="P1659" s="67"/>
      <c r="Q1659" s="67"/>
      <c r="R1659" s="67"/>
      <c r="S1659" s="67"/>
      <c r="T1659" s="68"/>
      <c r="U1659" s="37"/>
      <c r="V1659" s="37"/>
      <c r="W1659" s="37"/>
      <c r="X1659" s="37"/>
      <c r="Y1659" s="37"/>
      <c r="Z1659" s="37"/>
      <c r="AA1659" s="37"/>
      <c r="AB1659" s="37"/>
      <c r="AC1659" s="37"/>
      <c r="AD1659" s="37"/>
      <c r="AE1659" s="37"/>
      <c r="AT1659" s="20" t="s">
        <v>199</v>
      </c>
      <c r="AU1659" s="20" t="s">
        <v>82</v>
      </c>
    </row>
    <row r="1660" spans="1:65" s="13" customFormat="1" ht="11.25">
      <c r="B1660" s="201"/>
      <c r="C1660" s="202"/>
      <c r="D1660" s="194" t="s">
        <v>208</v>
      </c>
      <c r="E1660" s="203" t="s">
        <v>19</v>
      </c>
      <c r="F1660" s="204" t="s">
        <v>2319</v>
      </c>
      <c r="G1660" s="202"/>
      <c r="H1660" s="205">
        <v>56.518000000000001</v>
      </c>
      <c r="I1660" s="206"/>
      <c r="J1660" s="202"/>
      <c r="K1660" s="202"/>
      <c r="L1660" s="207"/>
      <c r="M1660" s="208"/>
      <c r="N1660" s="209"/>
      <c r="O1660" s="209"/>
      <c r="P1660" s="209"/>
      <c r="Q1660" s="209"/>
      <c r="R1660" s="209"/>
      <c r="S1660" s="209"/>
      <c r="T1660" s="210"/>
      <c r="AT1660" s="211" t="s">
        <v>208</v>
      </c>
      <c r="AU1660" s="211" t="s">
        <v>82</v>
      </c>
      <c r="AV1660" s="13" t="s">
        <v>82</v>
      </c>
      <c r="AW1660" s="13" t="s">
        <v>34</v>
      </c>
      <c r="AX1660" s="13" t="s">
        <v>80</v>
      </c>
      <c r="AY1660" s="211" t="s">
        <v>191</v>
      </c>
    </row>
    <row r="1661" spans="1:65" s="2" customFormat="1" ht="21.75" customHeight="1">
      <c r="A1661" s="37"/>
      <c r="B1661" s="38"/>
      <c r="C1661" s="181" t="s">
        <v>2320</v>
      </c>
      <c r="D1661" s="181" t="s">
        <v>193</v>
      </c>
      <c r="E1661" s="182" t="s">
        <v>2321</v>
      </c>
      <c r="F1661" s="183" t="s">
        <v>2322</v>
      </c>
      <c r="G1661" s="184" t="s">
        <v>301</v>
      </c>
      <c r="H1661" s="185">
        <v>49.49</v>
      </c>
      <c r="I1661" s="186"/>
      <c r="J1661" s="187">
        <f>ROUND(I1661*H1661,2)</f>
        <v>0</v>
      </c>
      <c r="K1661" s="183" t="s">
        <v>203</v>
      </c>
      <c r="L1661" s="42"/>
      <c r="M1661" s="188" t="s">
        <v>19</v>
      </c>
      <c r="N1661" s="189" t="s">
        <v>44</v>
      </c>
      <c r="O1661" s="67"/>
      <c r="P1661" s="190">
        <f>O1661*H1661</f>
        <v>0</v>
      </c>
      <c r="Q1661" s="190">
        <v>7.3999999999999999E-4</v>
      </c>
      <c r="R1661" s="190">
        <f>Q1661*H1661</f>
        <v>3.6622599999999998E-2</v>
      </c>
      <c r="S1661" s="190">
        <v>0</v>
      </c>
      <c r="T1661" s="191">
        <f>S1661*H1661</f>
        <v>0</v>
      </c>
      <c r="U1661" s="37"/>
      <c r="V1661" s="37"/>
      <c r="W1661" s="37"/>
      <c r="X1661" s="37"/>
      <c r="Y1661" s="37"/>
      <c r="Z1661" s="37"/>
      <c r="AA1661" s="37"/>
      <c r="AB1661" s="37"/>
      <c r="AC1661" s="37"/>
      <c r="AD1661" s="37"/>
      <c r="AE1661" s="37"/>
      <c r="AR1661" s="192" t="s">
        <v>292</v>
      </c>
      <c r="AT1661" s="192" t="s">
        <v>193</v>
      </c>
      <c r="AU1661" s="192" t="s">
        <v>82</v>
      </c>
      <c r="AY1661" s="20" t="s">
        <v>191</v>
      </c>
      <c r="BE1661" s="193">
        <f>IF(N1661="základní",J1661,0)</f>
        <v>0</v>
      </c>
      <c r="BF1661" s="193">
        <f>IF(N1661="snížená",J1661,0)</f>
        <v>0</v>
      </c>
      <c r="BG1661" s="193">
        <f>IF(N1661="zákl. přenesená",J1661,0)</f>
        <v>0</v>
      </c>
      <c r="BH1661" s="193">
        <f>IF(N1661="sníž. přenesená",J1661,0)</f>
        <v>0</v>
      </c>
      <c r="BI1661" s="193">
        <f>IF(N1661="nulová",J1661,0)</f>
        <v>0</v>
      </c>
      <c r="BJ1661" s="20" t="s">
        <v>80</v>
      </c>
      <c r="BK1661" s="193">
        <f>ROUND(I1661*H1661,2)</f>
        <v>0</v>
      </c>
      <c r="BL1661" s="20" t="s">
        <v>292</v>
      </c>
      <c r="BM1661" s="192" t="s">
        <v>2323</v>
      </c>
    </row>
    <row r="1662" spans="1:65" s="2" customFormat="1" ht="11.25">
      <c r="A1662" s="37"/>
      <c r="B1662" s="38"/>
      <c r="C1662" s="39"/>
      <c r="D1662" s="194" t="s">
        <v>199</v>
      </c>
      <c r="E1662" s="39"/>
      <c r="F1662" s="195" t="s">
        <v>2324</v>
      </c>
      <c r="G1662" s="39"/>
      <c r="H1662" s="39"/>
      <c r="I1662" s="196"/>
      <c r="J1662" s="39"/>
      <c r="K1662" s="39"/>
      <c r="L1662" s="42"/>
      <c r="M1662" s="197"/>
      <c r="N1662" s="198"/>
      <c r="O1662" s="67"/>
      <c r="P1662" s="67"/>
      <c r="Q1662" s="67"/>
      <c r="R1662" s="67"/>
      <c r="S1662" s="67"/>
      <c r="T1662" s="68"/>
      <c r="U1662" s="37"/>
      <c r="V1662" s="37"/>
      <c r="W1662" s="37"/>
      <c r="X1662" s="37"/>
      <c r="Y1662" s="37"/>
      <c r="Z1662" s="37"/>
      <c r="AA1662" s="37"/>
      <c r="AB1662" s="37"/>
      <c r="AC1662" s="37"/>
      <c r="AD1662" s="37"/>
      <c r="AE1662" s="37"/>
      <c r="AT1662" s="20" t="s">
        <v>199</v>
      </c>
      <c r="AU1662" s="20" t="s">
        <v>82</v>
      </c>
    </row>
    <row r="1663" spans="1:65" s="2" customFormat="1" ht="11.25">
      <c r="A1663" s="37"/>
      <c r="B1663" s="38"/>
      <c r="C1663" s="39"/>
      <c r="D1663" s="199" t="s">
        <v>206</v>
      </c>
      <c r="E1663" s="39"/>
      <c r="F1663" s="200" t="s">
        <v>2325</v>
      </c>
      <c r="G1663" s="39"/>
      <c r="H1663" s="39"/>
      <c r="I1663" s="196"/>
      <c r="J1663" s="39"/>
      <c r="K1663" s="39"/>
      <c r="L1663" s="42"/>
      <c r="M1663" s="197"/>
      <c r="N1663" s="198"/>
      <c r="O1663" s="67"/>
      <c r="P1663" s="67"/>
      <c r="Q1663" s="67"/>
      <c r="R1663" s="67"/>
      <c r="S1663" s="67"/>
      <c r="T1663" s="68"/>
      <c r="U1663" s="37"/>
      <c r="V1663" s="37"/>
      <c r="W1663" s="37"/>
      <c r="X1663" s="37"/>
      <c r="Y1663" s="37"/>
      <c r="Z1663" s="37"/>
      <c r="AA1663" s="37"/>
      <c r="AB1663" s="37"/>
      <c r="AC1663" s="37"/>
      <c r="AD1663" s="37"/>
      <c r="AE1663" s="37"/>
      <c r="AT1663" s="20" t="s">
        <v>206</v>
      </c>
      <c r="AU1663" s="20" t="s">
        <v>82</v>
      </c>
    </row>
    <row r="1664" spans="1:65" s="13" customFormat="1" ht="11.25">
      <c r="B1664" s="201"/>
      <c r="C1664" s="202"/>
      <c r="D1664" s="194" t="s">
        <v>208</v>
      </c>
      <c r="E1664" s="203" t="s">
        <v>19</v>
      </c>
      <c r="F1664" s="204" t="s">
        <v>2326</v>
      </c>
      <c r="G1664" s="202"/>
      <c r="H1664" s="205">
        <v>18.14</v>
      </c>
      <c r="I1664" s="206"/>
      <c r="J1664" s="202"/>
      <c r="K1664" s="202"/>
      <c r="L1664" s="207"/>
      <c r="M1664" s="208"/>
      <c r="N1664" s="209"/>
      <c r="O1664" s="209"/>
      <c r="P1664" s="209"/>
      <c r="Q1664" s="209"/>
      <c r="R1664" s="209"/>
      <c r="S1664" s="209"/>
      <c r="T1664" s="210"/>
      <c r="AT1664" s="211" t="s">
        <v>208</v>
      </c>
      <c r="AU1664" s="211" t="s">
        <v>82</v>
      </c>
      <c r="AV1664" s="13" t="s">
        <v>82</v>
      </c>
      <c r="AW1664" s="13" t="s">
        <v>34</v>
      </c>
      <c r="AX1664" s="13" t="s">
        <v>73</v>
      </c>
      <c r="AY1664" s="211" t="s">
        <v>191</v>
      </c>
    </row>
    <row r="1665" spans="1:65" s="15" customFormat="1" ht="11.25">
      <c r="B1665" s="233"/>
      <c r="C1665" s="234"/>
      <c r="D1665" s="194" t="s">
        <v>208</v>
      </c>
      <c r="E1665" s="235" t="s">
        <v>19</v>
      </c>
      <c r="F1665" s="236" t="s">
        <v>570</v>
      </c>
      <c r="G1665" s="234"/>
      <c r="H1665" s="235" t="s">
        <v>19</v>
      </c>
      <c r="I1665" s="237"/>
      <c r="J1665" s="234"/>
      <c r="K1665" s="234"/>
      <c r="L1665" s="238"/>
      <c r="M1665" s="239"/>
      <c r="N1665" s="240"/>
      <c r="O1665" s="240"/>
      <c r="P1665" s="240"/>
      <c r="Q1665" s="240"/>
      <c r="R1665" s="240"/>
      <c r="S1665" s="240"/>
      <c r="T1665" s="241"/>
      <c r="AT1665" s="242" t="s">
        <v>208</v>
      </c>
      <c r="AU1665" s="242" t="s">
        <v>82</v>
      </c>
      <c r="AV1665" s="15" t="s">
        <v>80</v>
      </c>
      <c r="AW1665" s="15" t="s">
        <v>34</v>
      </c>
      <c r="AX1665" s="15" t="s">
        <v>73</v>
      </c>
      <c r="AY1665" s="242" t="s">
        <v>191</v>
      </c>
    </row>
    <row r="1666" spans="1:65" s="13" customFormat="1" ht="11.25">
      <c r="B1666" s="201"/>
      <c r="C1666" s="202"/>
      <c r="D1666" s="194" t="s">
        <v>208</v>
      </c>
      <c r="E1666" s="203" t="s">
        <v>19</v>
      </c>
      <c r="F1666" s="204" t="s">
        <v>2327</v>
      </c>
      <c r="G1666" s="202"/>
      <c r="H1666" s="205">
        <v>14.7</v>
      </c>
      <c r="I1666" s="206"/>
      <c r="J1666" s="202"/>
      <c r="K1666" s="202"/>
      <c r="L1666" s="207"/>
      <c r="M1666" s="208"/>
      <c r="N1666" s="209"/>
      <c r="O1666" s="209"/>
      <c r="P1666" s="209"/>
      <c r="Q1666" s="209"/>
      <c r="R1666" s="209"/>
      <c r="S1666" s="209"/>
      <c r="T1666" s="210"/>
      <c r="AT1666" s="211" t="s">
        <v>208</v>
      </c>
      <c r="AU1666" s="211" t="s">
        <v>82</v>
      </c>
      <c r="AV1666" s="13" t="s">
        <v>82</v>
      </c>
      <c r="AW1666" s="13" t="s">
        <v>34</v>
      </c>
      <c r="AX1666" s="13" t="s">
        <v>73</v>
      </c>
      <c r="AY1666" s="211" t="s">
        <v>191</v>
      </c>
    </row>
    <row r="1667" spans="1:65" s="13" customFormat="1" ht="11.25">
      <c r="B1667" s="201"/>
      <c r="C1667" s="202"/>
      <c r="D1667" s="194" t="s">
        <v>208</v>
      </c>
      <c r="E1667" s="203" t="s">
        <v>19</v>
      </c>
      <c r="F1667" s="204" t="s">
        <v>2328</v>
      </c>
      <c r="G1667" s="202"/>
      <c r="H1667" s="205">
        <v>16.649999999999999</v>
      </c>
      <c r="I1667" s="206"/>
      <c r="J1667" s="202"/>
      <c r="K1667" s="202"/>
      <c r="L1667" s="207"/>
      <c r="M1667" s="208"/>
      <c r="N1667" s="209"/>
      <c r="O1667" s="209"/>
      <c r="P1667" s="209"/>
      <c r="Q1667" s="209"/>
      <c r="R1667" s="209"/>
      <c r="S1667" s="209"/>
      <c r="T1667" s="210"/>
      <c r="AT1667" s="211" t="s">
        <v>208</v>
      </c>
      <c r="AU1667" s="211" t="s">
        <v>82</v>
      </c>
      <c r="AV1667" s="13" t="s">
        <v>82</v>
      </c>
      <c r="AW1667" s="13" t="s">
        <v>34</v>
      </c>
      <c r="AX1667" s="13" t="s">
        <v>73</v>
      </c>
      <c r="AY1667" s="211" t="s">
        <v>191</v>
      </c>
    </row>
    <row r="1668" spans="1:65" s="14" customFormat="1" ht="11.25">
      <c r="B1668" s="212"/>
      <c r="C1668" s="213"/>
      <c r="D1668" s="194" t="s">
        <v>208</v>
      </c>
      <c r="E1668" s="214" t="s">
        <v>19</v>
      </c>
      <c r="F1668" s="215" t="s">
        <v>238</v>
      </c>
      <c r="G1668" s="213"/>
      <c r="H1668" s="216">
        <v>49.49</v>
      </c>
      <c r="I1668" s="217"/>
      <c r="J1668" s="213"/>
      <c r="K1668" s="213"/>
      <c r="L1668" s="218"/>
      <c r="M1668" s="219"/>
      <c r="N1668" s="220"/>
      <c r="O1668" s="220"/>
      <c r="P1668" s="220"/>
      <c r="Q1668" s="220"/>
      <c r="R1668" s="220"/>
      <c r="S1668" s="220"/>
      <c r="T1668" s="221"/>
      <c r="AT1668" s="222" t="s">
        <v>208</v>
      </c>
      <c r="AU1668" s="222" t="s">
        <v>82</v>
      </c>
      <c r="AV1668" s="14" t="s">
        <v>197</v>
      </c>
      <c r="AW1668" s="14" t="s">
        <v>34</v>
      </c>
      <c r="AX1668" s="14" t="s">
        <v>80</v>
      </c>
      <c r="AY1668" s="222" t="s">
        <v>191</v>
      </c>
    </row>
    <row r="1669" spans="1:65" s="2" customFormat="1" ht="16.5" customHeight="1">
      <c r="A1669" s="37"/>
      <c r="B1669" s="38"/>
      <c r="C1669" s="223" t="s">
        <v>2329</v>
      </c>
      <c r="D1669" s="223" t="s">
        <v>273</v>
      </c>
      <c r="E1669" s="224" t="s">
        <v>2330</v>
      </c>
      <c r="F1669" s="225" t="s">
        <v>2331</v>
      </c>
      <c r="G1669" s="226" t="s">
        <v>301</v>
      </c>
      <c r="H1669" s="227">
        <v>54.439</v>
      </c>
      <c r="I1669" s="228"/>
      <c r="J1669" s="229">
        <f>ROUND(I1669*H1669,2)</f>
        <v>0</v>
      </c>
      <c r="K1669" s="225" t="s">
        <v>19</v>
      </c>
      <c r="L1669" s="230"/>
      <c r="M1669" s="231" t="s">
        <v>19</v>
      </c>
      <c r="N1669" s="232" t="s">
        <v>44</v>
      </c>
      <c r="O1669" s="67"/>
      <c r="P1669" s="190">
        <f>O1669*H1669</f>
        <v>0</v>
      </c>
      <c r="Q1669" s="190">
        <v>2.64E-3</v>
      </c>
      <c r="R1669" s="190">
        <f>Q1669*H1669</f>
        <v>0.14371896000000001</v>
      </c>
      <c r="S1669" s="190">
        <v>0</v>
      </c>
      <c r="T1669" s="191">
        <f>S1669*H1669</f>
        <v>0</v>
      </c>
      <c r="U1669" s="37"/>
      <c r="V1669" s="37"/>
      <c r="W1669" s="37"/>
      <c r="X1669" s="37"/>
      <c r="Y1669" s="37"/>
      <c r="Z1669" s="37"/>
      <c r="AA1669" s="37"/>
      <c r="AB1669" s="37"/>
      <c r="AC1669" s="37"/>
      <c r="AD1669" s="37"/>
      <c r="AE1669" s="37"/>
      <c r="AR1669" s="192" t="s">
        <v>405</v>
      </c>
      <c r="AT1669" s="192" t="s">
        <v>273</v>
      </c>
      <c r="AU1669" s="192" t="s">
        <v>82</v>
      </c>
      <c r="AY1669" s="20" t="s">
        <v>191</v>
      </c>
      <c r="BE1669" s="193">
        <f>IF(N1669="základní",J1669,0)</f>
        <v>0</v>
      </c>
      <c r="BF1669" s="193">
        <f>IF(N1669="snížená",J1669,0)</f>
        <v>0</v>
      </c>
      <c r="BG1669" s="193">
        <f>IF(N1669="zákl. přenesená",J1669,0)</f>
        <v>0</v>
      </c>
      <c r="BH1669" s="193">
        <f>IF(N1669="sníž. přenesená",J1669,0)</f>
        <v>0</v>
      </c>
      <c r="BI1669" s="193">
        <f>IF(N1669="nulová",J1669,0)</f>
        <v>0</v>
      </c>
      <c r="BJ1669" s="20" t="s">
        <v>80</v>
      </c>
      <c r="BK1669" s="193">
        <f>ROUND(I1669*H1669,2)</f>
        <v>0</v>
      </c>
      <c r="BL1669" s="20" t="s">
        <v>292</v>
      </c>
      <c r="BM1669" s="192" t="s">
        <v>2332</v>
      </c>
    </row>
    <row r="1670" spans="1:65" s="2" customFormat="1" ht="11.25">
      <c r="A1670" s="37"/>
      <c r="B1670" s="38"/>
      <c r="C1670" s="39"/>
      <c r="D1670" s="194" t="s">
        <v>199</v>
      </c>
      <c r="E1670" s="39"/>
      <c r="F1670" s="195" t="s">
        <v>2331</v>
      </c>
      <c r="G1670" s="39"/>
      <c r="H1670" s="39"/>
      <c r="I1670" s="196"/>
      <c r="J1670" s="39"/>
      <c r="K1670" s="39"/>
      <c r="L1670" s="42"/>
      <c r="M1670" s="197"/>
      <c r="N1670" s="198"/>
      <c r="O1670" s="67"/>
      <c r="P1670" s="67"/>
      <c r="Q1670" s="67"/>
      <c r="R1670" s="67"/>
      <c r="S1670" s="67"/>
      <c r="T1670" s="68"/>
      <c r="U1670" s="37"/>
      <c r="V1670" s="37"/>
      <c r="W1670" s="37"/>
      <c r="X1670" s="37"/>
      <c r="Y1670" s="37"/>
      <c r="Z1670" s="37"/>
      <c r="AA1670" s="37"/>
      <c r="AB1670" s="37"/>
      <c r="AC1670" s="37"/>
      <c r="AD1670" s="37"/>
      <c r="AE1670" s="37"/>
      <c r="AT1670" s="20" t="s">
        <v>199</v>
      </c>
      <c r="AU1670" s="20" t="s">
        <v>82</v>
      </c>
    </row>
    <row r="1671" spans="1:65" s="13" customFormat="1" ht="11.25">
      <c r="B1671" s="201"/>
      <c r="C1671" s="202"/>
      <c r="D1671" s="194" t="s">
        <v>208</v>
      </c>
      <c r="E1671" s="203" t="s">
        <v>19</v>
      </c>
      <c r="F1671" s="204" t="s">
        <v>2333</v>
      </c>
      <c r="G1671" s="202"/>
      <c r="H1671" s="205">
        <v>54.439</v>
      </c>
      <c r="I1671" s="206"/>
      <c r="J1671" s="202"/>
      <c r="K1671" s="202"/>
      <c r="L1671" s="207"/>
      <c r="M1671" s="208"/>
      <c r="N1671" s="209"/>
      <c r="O1671" s="209"/>
      <c r="P1671" s="209"/>
      <c r="Q1671" s="209"/>
      <c r="R1671" s="209"/>
      <c r="S1671" s="209"/>
      <c r="T1671" s="210"/>
      <c r="AT1671" s="211" t="s">
        <v>208</v>
      </c>
      <c r="AU1671" s="211" t="s">
        <v>82</v>
      </c>
      <c r="AV1671" s="13" t="s">
        <v>82</v>
      </c>
      <c r="AW1671" s="13" t="s">
        <v>34</v>
      </c>
      <c r="AX1671" s="13" t="s">
        <v>80</v>
      </c>
      <c r="AY1671" s="211" t="s">
        <v>191</v>
      </c>
    </row>
    <row r="1672" spans="1:65" s="2" customFormat="1" ht="16.5" customHeight="1">
      <c r="A1672" s="37"/>
      <c r="B1672" s="38"/>
      <c r="C1672" s="181" t="s">
        <v>2334</v>
      </c>
      <c r="D1672" s="181" t="s">
        <v>193</v>
      </c>
      <c r="E1672" s="182" t="s">
        <v>2335</v>
      </c>
      <c r="F1672" s="183" t="s">
        <v>2336</v>
      </c>
      <c r="G1672" s="184" t="s">
        <v>282</v>
      </c>
      <c r="H1672" s="185">
        <v>9.91</v>
      </c>
      <c r="I1672" s="186"/>
      <c r="J1672" s="187">
        <f>ROUND(I1672*H1672,2)</f>
        <v>0</v>
      </c>
      <c r="K1672" s="183" t="s">
        <v>19</v>
      </c>
      <c r="L1672" s="42"/>
      <c r="M1672" s="188" t="s">
        <v>19</v>
      </c>
      <c r="N1672" s="189" t="s">
        <v>44</v>
      </c>
      <c r="O1672" s="67"/>
      <c r="P1672" s="190">
        <f>O1672*H1672</f>
        <v>0</v>
      </c>
      <c r="Q1672" s="190">
        <v>5.79E-3</v>
      </c>
      <c r="R1672" s="190">
        <f>Q1672*H1672</f>
        <v>5.7378900000000004E-2</v>
      </c>
      <c r="S1672" s="190">
        <v>0</v>
      </c>
      <c r="T1672" s="191">
        <f>S1672*H1672</f>
        <v>0</v>
      </c>
      <c r="U1672" s="37"/>
      <c r="V1672" s="37"/>
      <c r="W1672" s="37"/>
      <c r="X1672" s="37"/>
      <c r="Y1672" s="37"/>
      <c r="Z1672" s="37"/>
      <c r="AA1672" s="37"/>
      <c r="AB1672" s="37"/>
      <c r="AC1672" s="37"/>
      <c r="AD1672" s="37"/>
      <c r="AE1672" s="37"/>
      <c r="AR1672" s="192" t="s">
        <v>292</v>
      </c>
      <c r="AT1672" s="192" t="s">
        <v>193</v>
      </c>
      <c r="AU1672" s="192" t="s">
        <v>82</v>
      </c>
      <c r="AY1672" s="20" t="s">
        <v>191</v>
      </c>
      <c r="BE1672" s="193">
        <f>IF(N1672="základní",J1672,0)</f>
        <v>0</v>
      </c>
      <c r="BF1672" s="193">
        <f>IF(N1672="snížená",J1672,0)</f>
        <v>0</v>
      </c>
      <c r="BG1672" s="193">
        <f>IF(N1672="zákl. přenesená",J1672,0)</f>
        <v>0</v>
      </c>
      <c r="BH1672" s="193">
        <f>IF(N1672="sníž. přenesená",J1672,0)</f>
        <v>0</v>
      </c>
      <c r="BI1672" s="193">
        <f>IF(N1672="nulová",J1672,0)</f>
        <v>0</v>
      </c>
      <c r="BJ1672" s="20" t="s">
        <v>80</v>
      </c>
      <c r="BK1672" s="193">
        <f>ROUND(I1672*H1672,2)</f>
        <v>0</v>
      </c>
      <c r="BL1672" s="20" t="s">
        <v>292</v>
      </c>
      <c r="BM1672" s="192" t="s">
        <v>2337</v>
      </c>
    </row>
    <row r="1673" spans="1:65" s="2" customFormat="1" ht="11.25">
      <c r="A1673" s="37"/>
      <c r="B1673" s="38"/>
      <c r="C1673" s="39"/>
      <c r="D1673" s="194" t="s">
        <v>199</v>
      </c>
      <c r="E1673" s="39"/>
      <c r="F1673" s="195" t="s">
        <v>2338</v>
      </c>
      <c r="G1673" s="39"/>
      <c r="H1673" s="39"/>
      <c r="I1673" s="196"/>
      <c r="J1673" s="39"/>
      <c r="K1673" s="39"/>
      <c r="L1673" s="42"/>
      <c r="M1673" s="197"/>
      <c r="N1673" s="198"/>
      <c r="O1673" s="67"/>
      <c r="P1673" s="67"/>
      <c r="Q1673" s="67"/>
      <c r="R1673" s="67"/>
      <c r="S1673" s="67"/>
      <c r="T1673" s="68"/>
      <c r="U1673" s="37"/>
      <c r="V1673" s="37"/>
      <c r="W1673" s="37"/>
      <c r="X1673" s="37"/>
      <c r="Y1673" s="37"/>
      <c r="Z1673" s="37"/>
      <c r="AA1673" s="37"/>
      <c r="AB1673" s="37"/>
      <c r="AC1673" s="37"/>
      <c r="AD1673" s="37"/>
      <c r="AE1673" s="37"/>
      <c r="AT1673" s="20" t="s">
        <v>199</v>
      </c>
      <c r="AU1673" s="20" t="s">
        <v>82</v>
      </c>
    </row>
    <row r="1674" spans="1:65" s="13" customFormat="1" ht="11.25">
      <c r="B1674" s="201"/>
      <c r="C1674" s="202"/>
      <c r="D1674" s="194" t="s">
        <v>208</v>
      </c>
      <c r="E1674" s="203" t="s">
        <v>19</v>
      </c>
      <c r="F1674" s="204" t="s">
        <v>780</v>
      </c>
      <c r="G1674" s="202"/>
      <c r="H1674" s="205">
        <v>9.91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208</v>
      </c>
      <c r="AU1674" s="211" t="s">
        <v>82</v>
      </c>
      <c r="AV1674" s="13" t="s">
        <v>82</v>
      </c>
      <c r="AW1674" s="13" t="s">
        <v>34</v>
      </c>
      <c r="AX1674" s="13" t="s">
        <v>80</v>
      </c>
      <c r="AY1674" s="211" t="s">
        <v>191</v>
      </c>
    </row>
    <row r="1675" spans="1:65" s="2" customFormat="1" ht="16.5" customHeight="1">
      <c r="A1675" s="37"/>
      <c r="B1675" s="38"/>
      <c r="C1675" s="223" t="s">
        <v>2339</v>
      </c>
      <c r="D1675" s="223" t="s">
        <v>273</v>
      </c>
      <c r="E1675" s="224" t="s">
        <v>2340</v>
      </c>
      <c r="F1675" s="225" t="s">
        <v>2341</v>
      </c>
      <c r="G1675" s="226" t="s">
        <v>282</v>
      </c>
      <c r="H1675" s="227">
        <v>10.901</v>
      </c>
      <c r="I1675" s="228"/>
      <c r="J1675" s="229">
        <f>ROUND(I1675*H1675,2)</f>
        <v>0</v>
      </c>
      <c r="K1675" s="225" t="s">
        <v>203</v>
      </c>
      <c r="L1675" s="230"/>
      <c r="M1675" s="231" t="s">
        <v>19</v>
      </c>
      <c r="N1675" s="232" t="s">
        <v>44</v>
      </c>
      <c r="O1675" s="67"/>
      <c r="P1675" s="190">
        <f>O1675*H1675</f>
        <v>0</v>
      </c>
      <c r="Q1675" s="190">
        <v>2.1999999999999999E-2</v>
      </c>
      <c r="R1675" s="190">
        <f>Q1675*H1675</f>
        <v>0.23982199999999998</v>
      </c>
      <c r="S1675" s="190">
        <v>0</v>
      </c>
      <c r="T1675" s="191">
        <f>S1675*H1675</f>
        <v>0</v>
      </c>
      <c r="U1675" s="37"/>
      <c r="V1675" s="37"/>
      <c r="W1675" s="37"/>
      <c r="X1675" s="37"/>
      <c r="Y1675" s="37"/>
      <c r="Z1675" s="37"/>
      <c r="AA1675" s="37"/>
      <c r="AB1675" s="37"/>
      <c r="AC1675" s="37"/>
      <c r="AD1675" s="37"/>
      <c r="AE1675" s="37"/>
      <c r="AR1675" s="192" t="s">
        <v>405</v>
      </c>
      <c r="AT1675" s="192" t="s">
        <v>273</v>
      </c>
      <c r="AU1675" s="192" t="s">
        <v>82</v>
      </c>
      <c r="AY1675" s="20" t="s">
        <v>191</v>
      </c>
      <c r="BE1675" s="193">
        <f>IF(N1675="základní",J1675,0)</f>
        <v>0</v>
      </c>
      <c r="BF1675" s="193">
        <f>IF(N1675="snížená",J1675,0)</f>
        <v>0</v>
      </c>
      <c r="BG1675" s="193">
        <f>IF(N1675="zákl. přenesená",J1675,0)</f>
        <v>0</v>
      </c>
      <c r="BH1675" s="193">
        <f>IF(N1675="sníž. přenesená",J1675,0)</f>
        <v>0</v>
      </c>
      <c r="BI1675" s="193">
        <f>IF(N1675="nulová",J1675,0)</f>
        <v>0</v>
      </c>
      <c r="BJ1675" s="20" t="s">
        <v>80</v>
      </c>
      <c r="BK1675" s="193">
        <f>ROUND(I1675*H1675,2)</f>
        <v>0</v>
      </c>
      <c r="BL1675" s="20" t="s">
        <v>292</v>
      </c>
      <c r="BM1675" s="192" t="s">
        <v>2342</v>
      </c>
    </row>
    <row r="1676" spans="1:65" s="2" customFormat="1" ht="11.25">
      <c r="A1676" s="37"/>
      <c r="B1676" s="38"/>
      <c r="C1676" s="39"/>
      <c r="D1676" s="194" t="s">
        <v>199</v>
      </c>
      <c r="E1676" s="39"/>
      <c r="F1676" s="195" t="s">
        <v>2341</v>
      </c>
      <c r="G1676" s="39"/>
      <c r="H1676" s="39"/>
      <c r="I1676" s="196"/>
      <c r="J1676" s="39"/>
      <c r="K1676" s="39"/>
      <c r="L1676" s="42"/>
      <c r="M1676" s="197"/>
      <c r="N1676" s="198"/>
      <c r="O1676" s="67"/>
      <c r="P1676" s="67"/>
      <c r="Q1676" s="67"/>
      <c r="R1676" s="67"/>
      <c r="S1676" s="67"/>
      <c r="T1676" s="68"/>
      <c r="U1676" s="37"/>
      <c r="V1676" s="37"/>
      <c r="W1676" s="37"/>
      <c r="X1676" s="37"/>
      <c r="Y1676" s="37"/>
      <c r="Z1676" s="37"/>
      <c r="AA1676" s="37"/>
      <c r="AB1676" s="37"/>
      <c r="AC1676" s="37"/>
      <c r="AD1676" s="37"/>
      <c r="AE1676" s="37"/>
      <c r="AT1676" s="20" t="s">
        <v>199</v>
      </c>
      <c r="AU1676" s="20" t="s">
        <v>82</v>
      </c>
    </row>
    <row r="1677" spans="1:65" s="13" customFormat="1" ht="11.25">
      <c r="B1677" s="201"/>
      <c r="C1677" s="202"/>
      <c r="D1677" s="194" t="s">
        <v>208</v>
      </c>
      <c r="E1677" s="203" t="s">
        <v>19</v>
      </c>
      <c r="F1677" s="204" t="s">
        <v>2343</v>
      </c>
      <c r="G1677" s="202"/>
      <c r="H1677" s="205">
        <v>10.901</v>
      </c>
      <c r="I1677" s="206"/>
      <c r="J1677" s="202"/>
      <c r="K1677" s="202"/>
      <c r="L1677" s="207"/>
      <c r="M1677" s="208"/>
      <c r="N1677" s="209"/>
      <c r="O1677" s="209"/>
      <c r="P1677" s="209"/>
      <c r="Q1677" s="209"/>
      <c r="R1677" s="209"/>
      <c r="S1677" s="209"/>
      <c r="T1677" s="210"/>
      <c r="AT1677" s="211" t="s">
        <v>208</v>
      </c>
      <c r="AU1677" s="211" t="s">
        <v>82</v>
      </c>
      <c r="AV1677" s="13" t="s">
        <v>82</v>
      </c>
      <c r="AW1677" s="13" t="s">
        <v>34</v>
      </c>
      <c r="AX1677" s="13" t="s">
        <v>80</v>
      </c>
      <c r="AY1677" s="211" t="s">
        <v>191</v>
      </c>
    </row>
    <row r="1678" spans="1:65" s="2" customFormat="1" ht="16.5" customHeight="1">
      <c r="A1678" s="37"/>
      <c r="B1678" s="38"/>
      <c r="C1678" s="181" t="s">
        <v>2344</v>
      </c>
      <c r="D1678" s="181" t="s">
        <v>193</v>
      </c>
      <c r="E1678" s="182" t="s">
        <v>2345</v>
      </c>
      <c r="F1678" s="183" t="s">
        <v>2346</v>
      </c>
      <c r="G1678" s="184" t="s">
        <v>282</v>
      </c>
      <c r="H1678" s="185">
        <v>287.7</v>
      </c>
      <c r="I1678" s="186"/>
      <c r="J1678" s="187">
        <f>ROUND(I1678*H1678,2)</f>
        <v>0</v>
      </c>
      <c r="K1678" s="183" t="s">
        <v>19</v>
      </c>
      <c r="L1678" s="42"/>
      <c r="M1678" s="188" t="s">
        <v>19</v>
      </c>
      <c r="N1678" s="189" t="s">
        <v>44</v>
      </c>
      <c r="O1678" s="67"/>
      <c r="P1678" s="190">
        <f>O1678*H1678</f>
        <v>0</v>
      </c>
      <c r="Q1678" s="190">
        <v>8.8800000000000007E-3</v>
      </c>
      <c r="R1678" s="190">
        <f>Q1678*H1678</f>
        <v>2.5547759999999999</v>
      </c>
      <c r="S1678" s="190">
        <v>0</v>
      </c>
      <c r="T1678" s="191">
        <f>S1678*H1678</f>
        <v>0</v>
      </c>
      <c r="U1678" s="37"/>
      <c r="V1678" s="37"/>
      <c r="W1678" s="37"/>
      <c r="X1678" s="37"/>
      <c r="Y1678" s="37"/>
      <c r="Z1678" s="37"/>
      <c r="AA1678" s="37"/>
      <c r="AB1678" s="37"/>
      <c r="AC1678" s="37"/>
      <c r="AD1678" s="37"/>
      <c r="AE1678" s="37"/>
      <c r="AR1678" s="192" t="s">
        <v>292</v>
      </c>
      <c r="AT1678" s="192" t="s">
        <v>193</v>
      </c>
      <c r="AU1678" s="192" t="s">
        <v>82</v>
      </c>
      <c r="AY1678" s="20" t="s">
        <v>191</v>
      </c>
      <c r="BE1678" s="193">
        <f>IF(N1678="základní",J1678,0)</f>
        <v>0</v>
      </c>
      <c r="BF1678" s="193">
        <f>IF(N1678="snížená",J1678,0)</f>
        <v>0</v>
      </c>
      <c r="BG1678" s="193">
        <f>IF(N1678="zákl. přenesená",J1678,0)</f>
        <v>0</v>
      </c>
      <c r="BH1678" s="193">
        <f>IF(N1678="sníž. přenesená",J1678,0)</f>
        <v>0</v>
      </c>
      <c r="BI1678" s="193">
        <f>IF(N1678="nulová",J1678,0)</f>
        <v>0</v>
      </c>
      <c r="BJ1678" s="20" t="s">
        <v>80</v>
      </c>
      <c r="BK1678" s="193">
        <f>ROUND(I1678*H1678,2)</f>
        <v>0</v>
      </c>
      <c r="BL1678" s="20" t="s">
        <v>292</v>
      </c>
      <c r="BM1678" s="192" t="s">
        <v>2347</v>
      </c>
    </row>
    <row r="1679" spans="1:65" s="2" customFormat="1" ht="11.25">
      <c r="A1679" s="37"/>
      <c r="B1679" s="38"/>
      <c r="C1679" s="39"/>
      <c r="D1679" s="194" t="s">
        <v>199</v>
      </c>
      <c r="E1679" s="39"/>
      <c r="F1679" s="195" t="s">
        <v>2348</v>
      </c>
      <c r="G1679" s="39"/>
      <c r="H1679" s="39"/>
      <c r="I1679" s="196"/>
      <c r="J1679" s="39"/>
      <c r="K1679" s="39"/>
      <c r="L1679" s="42"/>
      <c r="M1679" s="197"/>
      <c r="N1679" s="198"/>
      <c r="O1679" s="67"/>
      <c r="P1679" s="67"/>
      <c r="Q1679" s="67"/>
      <c r="R1679" s="67"/>
      <c r="S1679" s="67"/>
      <c r="T1679" s="68"/>
      <c r="U1679" s="37"/>
      <c r="V1679" s="37"/>
      <c r="W1679" s="37"/>
      <c r="X1679" s="37"/>
      <c r="Y1679" s="37"/>
      <c r="Z1679" s="37"/>
      <c r="AA1679" s="37"/>
      <c r="AB1679" s="37"/>
      <c r="AC1679" s="37"/>
      <c r="AD1679" s="37"/>
      <c r="AE1679" s="37"/>
      <c r="AT1679" s="20" t="s">
        <v>199</v>
      </c>
      <c r="AU1679" s="20" t="s">
        <v>82</v>
      </c>
    </row>
    <row r="1680" spans="1:65" s="13" customFormat="1" ht="11.25">
      <c r="B1680" s="201"/>
      <c r="C1680" s="202"/>
      <c r="D1680" s="194" t="s">
        <v>208</v>
      </c>
      <c r="E1680" s="203" t="s">
        <v>19</v>
      </c>
      <c r="F1680" s="204" t="s">
        <v>861</v>
      </c>
      <c r="G1680" s="202"/>
      <c r="H1680" s="205">
        <v>287.7</v>
      </c>
      <c r="I1680" s="206"/>
      <c r="J1680" s="202"/>
      <c r="K1680" s="202"/>
      <c r="L1680" s="207"/>
      <c r="M1680" s="208"/>
      <c r="N1680" s="209"/>
      <c r="O1680" s="209"/>
      <c r="P1680" s="209"/>
      <c r="Q1680" s="209"/>
      <c r="R1680" s="209"/>
      <c r="S1680" s="209"/>
      <c r="T1680" s="210"/>
      <c r="AT1680" s="211" t="s">
        <v>208</v>
      </c>
      <c r="AU1680" s="211" t="s">
        <v>82</v>
      </c>
      <c r="AV1680" s="13" t="s">
        <v>82</v>
      </c>
      <c r="AW1680" s="13" t="s">
        <v>34</v>
      </c>
      <c r="AX1680" s="13" t="s">
        <v>80</v>
      </c>
      <c r="AY1680" s="211" t="s">
        <v>191</v>
      </c>
    </row>
    <row r="1681" spans="1:65" s="2" customFormat="1" ht="16.5" customHeight="1">
      <c r="A1681" s="37"/>
      <c r="B1681" s="38"/>
      <c r="C1681" s="223" t="s">
        <v>2349</v>
      </c>
      <c r="D1681" s="223" t="s">
        <v>273</v>
      </c>
      <c r="E1681" s="224" t="s">
        <v>2350</v>
      </c>
      <c r="F1681" s="225" t="s">
        <v>2351</v>
      </c>
      <c r="G1681" s="226" t="s">
        <v>282</v>
      </c>
      <c r="H1681" s="227">
        <v>316.47000000000003</v>
      </c>
      <c r="I1681" s="228"/>
      <c r="J1681" s="229">
        <f>ROUND(I1681*H1681,2)</f>
        <v>0</v>
      </c>
      <c r="K1681" s="225" t="s">
        <v>19</v>
      </c>
      <c r="L1681" s="230"/>
      <c r="M1681" s="231" t="s">
        <v>19</v>
      </c>
      <c r="N1681" s="232" t="s">
        <v>44</v>
      </c>
      <c r="O1681" s="67"/>
      <c r="P1681" s="190">
        <f>O1681*H1681</f>
        <v>0</v>
      </c>
      <c r="Q1681" s="190">
        <v>2.1999999999999999E-2</v>
      </c>
      <c r="R1681" s="190">
        <f>Q1681*H1681</f>
        <v>6.9623400000000002</v>
      </c>
      <c r="S1681" s="190">
        <v>0</v>
      </c>
      <c r="T1681" s="191">
        <f>S1681*H1681</f>
        <v>0</v>
      </c>
      <c r="U1681" s="37"/>
      <c r="V1681" s="37"/>
      <c r="W1681" s="37"/>
      <c r="X1681" s="37"/>
      <c r="Y1681" s="37"/>
      <c r="Z1681" s="37"/>
      <c r="AA1681" s="37"/>
      <c r="AB1681" s="37"/>
      <c r="AC1681" s="37"/>
      <c r="AD1681" s="37"/>
      <c r="AE1681" s="37"/>
      <c r="AR1681" s="192" t="s">
        <v>405</v>
      </c>
      <c r="AT1681" s="192" t="s">
        <v>273</v>
      </c>
      <c r="AU1681" s="192" t="s">
        <v>82</v>
      </c>
      <c r="AY1681" s="20" t="s">
        <v>191</v>
      </c>
      <c r="BE1681" s="193">
        <f>IF(N1681="základní",J1681,0)</f>
        <v>0</v>
      </c>
      <c r="BF1681" s="193">
        <f>IF(N1681="snížená",J1681,0)</f>
        <v>0</v>
      </c>
      <c r="BG1681" s="193">
        <f>IF(N1681="zákl. přenesená",J1681,0)</f>
        <v>0</v>
      </c>
      <c r="BH1681" s="193">
        <f>IF(N1681="sníž. přenesená",J1681,0)</f>
        <v>0</v>
      </c>
      <c r="BI1681" s="193">
        <f>IF(N1681="nulová",J1681,0)</f>
        <v>0</v>
      </c>
      <c r="BJ1681" s="20" t="s">
        <v>80</v>
      </c>
      <c r="BK1681" s="193">
        <f>ROUND(I1681*H1681,2)</f>
        <v>0</v>
      </c>
      <c r="BL1681" s="20" t="s">
        <v>292</v>
      </c>
      <c r="BM1681" s="192" t="s">
        <v>2352</v>
      </c>
    </row>
    <row r="1682" spans="1:65" s="2" customFormat="1" ht="11.25">
      <c r="A1682" s="37"/>
      <c r="B1682" s="38"/>
      <c r="C1682" s="39"/>
      <c r="D1682" s="194" t="s">
        <v>199</v>
      </c>
      <c r="E1682" s="39"/>
      <c r="F1682" s="195" t="s">
        <v>2351</v>
      </c>
      <c r="G1682" s="39"/>
      <c r="H1682" s="39"/>
      <c r="I1682" s="196"/>
      <c r="J1682" s="39"/>
      <c r="K1682" s="39"/>
      <c r="L1682" s="42"/>
      <c r="M1682" s="197"/>
      <c r="N1682" s="198"/>
      <c r="O1682" s="67"/>
      <c r="P1682" s="67"/>
      <c r="Q1682" s="67"/>
      <c r="R1682" s="67"/>
      <c r="S1682" s="67"/>
      <c r="T1682" s="68"/>
      <c r="U1682" s="37"/>
      <c r="V1682" s="37"/>
      <c r="W1682" s="37"/>
      <c r="X1682" s="37"/>
      <c r="Y1682" s="37"/>
      <c r="Z1682" s="37"/>
      <c r="AA1682" s="37"/>
      <c r="AB1682" s="37"/>
      <c r="AC1682" s="37"/>
      <c r="AD1682" s="37"/>
      <c r="AE1682" s="37"/>
      <c r="AT1682" s="20" t="s">
        <v>199</v>
      </c>
      <c r="AU1682" s="20" t="s">
        <v>82</v>
      </c>
    </row>
    <row r="1683" spans="1:65" s="13" customFormat="1" ht="11.25">
      <c r="B1683" s="201"/>
      <c r="C1683" s="202"/>
      <c r="D1683" s="194" t="s">
        <v>208</v>
      </c>
      <c r="E1683" s="203" t="s">
        <v>19</v>
      </c>
      <c r="F1683" s="204" t="s">
        <v>2353</v>
      </c>
      <c r="G1683" s="202"/>
      <c r="H1683" s="205">
        <v>316.47000000000003</v>
      </c>
      <c r="I1683" s="206"/>
      <c r="J1683" s="202"/>
      <c r="K1683" s="202"/>
      <c r="L1683" s="207"/>
      <c r="M1683" s="208"/>
      <c r="N1683" s="209"/>
      <c r="O1683" s="209"/>
      <c r="P1683" s="209"/>
      <c r="Q1683" s="209"/>
      <c r="R1683" s="209"/>
      <c r="S1683" s="209"/>
      <c r="T1683" s="210"/>
      <c r="AT1683" s="211" t="s">
        <v>208</v>
      </c>
      <c r="AU1683" s="211" t="s">
        <v>82</v>
      </c>
      <c r="AV1683" s="13" t="s">
        <v>82</v>
      </c>
      <c r="AW1683" s="13" t="s">
        <v>34</v>
      </c>
      <c r="AX1683" s="13" t="s">
        <v>80</v>
      </c>
      <c r="AY1683" s="211" t="s">
        <v>191</v>
      </c>
    </row>
    <row r="1684" spans="1:65" s="2" customFormat="1" ht="16.5" customHeight="1">
      <c r="A1684" s="37"/>
      <c r="B1684" s="38"/>
      <c r="C1684" s="181" t="s">
        <v>2354</v>
      </c>
      <c r="D1684" s="181" t="s">
        <v>193</v>
      </c>
      <c r="E1684" s="182" t="s">
        <v>2355</v>
      </c>
      <c r="F1684" s="183" t="s">
        <v>2356</v>
      </c>
      <c r="G1684" s="184" t="s">
        <v>282</v>
      </c>
      <c r="H1684" s="185">
        <v>265.22399999999999</v>
      </c>
      <c r="I1684" s="186"/>
      <c r="J1684" s="187">
        <f>ROUND(I1684*H1684,2)</f>
        <v>0</v>
      </c>
      <c r="K1684" s="183" t="s">
        <v>19</v>
      </c>
      <c r="L1684" s="42"/>
      <c r="M1684" s="188" t="s">
        <v>19</v>
      </c>
      <c r="N1684" s="189" t="s">
        <v>44</v>
      </c>
      <c r="O1684" s="67"/>
      <c r="P1684" s="190">
        <f>O1684*H1684</f>
        <v>0</v>
      </c>
      <c r="Q1684" s="190">
        <v>9.0299999999999998E-3</v>
      </c>
      <c r="R1684" s="190">
        <f>Q1684*H1684</f>
        <v>2.3949727199999997</v>
      </c>
      <c r="S1684" s="190">
        <v>0</v>
      </c>
      <c r="T1684" s="191">
        <f>S1684*H1684</f>
        <v>0</v>
      </c>
      <c r="U1684" s="37"/>
      <c r="V1684" s="37"/>
      <c r="W1684" s="37"/>
      <c r="X1684" s="37"/>
      <c r="Y1684" s="37"/>
      <c r="Z1684" s="37"/>
      <c r="AA1684" s="37"/>
      <c r="AB1684" s="37"/>
      <c r="AC1684" s="37"/>
      <c r="AD1684" s="37"/>
      <c r="AE1684" s="37"/>
      <c r="AR1684" s="192" t="s">
        <v>292</v>
      </c>
      <c r="AT1684" s="192" t="s">
        <v>193</v>
      </c>
      <c r="AU1684" s="192" t="s">
        <v>82</v>
      </c>
      <c r="AY1684" s="20" t="s">
        <v>191</v>
      </c>
      <c r="BE1684" s="193">
        <f>IF(N1684="základní",J1684,0)</f>
        <v>0</v>
      </c>
      <c r="BF1684" s="193">
        <f>IF(N1684="snížená",J1684,0)</f>
        <v>0</v>
      </c>
      <c r="BG1684" s="193">
        <f>IF(N1684="zákl. přenesená",J1684,0)</f>
        <v>0</v>
      </c>
      <c r="BH1684" s="193">
        <f>IF(N1684="sníž. přenesená",J1684,0)</f>
        <v>0</v>
      </c>
      <c r="BI1684" s="193">
        <f>IF(N1684="nulová",J1684,0)</f>
        <v>0</v>
      </c>
      <c r="BJ1684" s="20" t="s">
        <v>80</v>
      </c>
      <c r="BK1684" s="193">
        <f>ROUND(I1684*H1684,2)</f>
        <v>0</v>
      </c>
      <c r="BL1684" s="20" t="s">
        <v>292</v>
      </c>
      <c r="BM1684" s="192" t="s">
        <v>2357</v>
      </c>
    </row>
    <row r="1685" spans="1:65" s="2" customFormat="1" ht="11.25">
      <c r="A1685" s="37"/>
      <c r="B1685" s="38"/>
      <c r="C1685" s="39"/>
      <c r="D1685" s="194" t="s">
        <v>199</v>
      </c>
      <c r="E1685" s="39"/>
      <c r="F1685" s="195" t="s">
        <v>2358</v>
      </c>
      <c r="G1685" s="39"/>
      <c r="H1685" s="39"/>
      <c r="I1685" s="196"/>
      <c r="J1685" s="39"/>
      <c r="K1685" s="39"/>
      <c r="L1685" s="42"/>
      <c r="M1685" s="197"/>
      <c r="N1685" s="198"/>
      <c r="O1685" s="67"/>
      <c r="P1685" s="67"/>
      <c r="Q1685" s="67"/>
      <c r="R1685" s="67"/>
      <c r="S1685" s="67"/>
      <c r="T1685" s="68"/>
      <c r="U1685" s="37"/>
      <c r="V1685" s="37"/>
      <c r="W1685" s="37"/>
      <c r="X1685" s="37"/>
      <c r="Y1685" s="37"/>
      <c r="Z1685" s="37"/>
      <c r="AA1685" s="37"/>
      <c r="AB1685" s="37"/>
      <c r="AC1685" s="37"/>
      <c r="AD1685" s="37"/>
      <c r="AE1685" s="37"/>
      <c r="AT1685" s="20" t="s">
        <v>199</v>
      </c>
      <c r="AU1685" s="20" t="s">
        <v>82</v>
      </c>
    </row>
    <row r="1686" spans="1:65" s="13" customFormat="1" ht="11.25">
      <c r="B1686" s="201"/>
      <c r="C1686" s="202"/>
      <c r="D1686" s="194" t="s">
        <v>208</v>
      </c>
      <c r="E1686" s="203" t="s">
        <v>19</v>
      </c>
      <c r="F1686" s="204" t="s">
        <v>2359</v>
      </c>
      <c r="G1686" s="202"/>
      <c r="H1686" s="205">
        <v>43.253999999999998</v>
      </c>
      <c r="I1686" s="206"/>
      <c r="J1686" s="202"/>
      <c r="K1686" s="202"/>
      <c r="L1686" s="207"/>
      <c r="M1686" s="208"/>
      <c r="N1686" s="209"/>
      <c r="O1686" s="209"/>
      <c r="P1686" s="209"/>
      <c r="Q1686" s="209"/>
      <c r="R1686" s="209"/>
      <c r="S1686" s="209"/>
      <c r="T1686" s="210"/>
      <c r="AT1686" s="211" t="s">
        <v>208</v>
      </c>
      <c r="AU1686" s="211" t="s">
        <v>82</v>
      </c>
      <c r="AV1686" s="13" t="s">
        <v>82</v>
      </c>
      <c r="AW1686" s="13" t="s">
        <v>34</v>
      </c>
      <c r="AX1686" s="13" t="s">
        <v>73</v>
      </c>
      <c r="AY1686" s="211" t="s">
        <v>191</v>
      </c>
    </row>
    <row r="1687" spans="1:65" s="13" customFormat="1" ht="22.5">
      <c r="B1687" s="201"/>
      <c r="C1687" s="202"/>
      <c r="D1687" s="194" t="s">
        <v>208</v>
      </c>
      <c r="E1687" s="203" t="s">
        <v>19</v>
      </c>
      <c r="F1687" s="204" t="s">
        <v>2360</v>
      </c>
      <c r="G1687" s="202"/>
      <c r="H1687" s="205">
        <v>221.97</v>
      </c>
      <c r="I1687" s="206"/>
      <c r="J1687" s="202"/>
      <c r="K1687" s="202"/>
      <c r="L1687" s="207"/>
      <c r="M1687" s="208"/>
      <c r="N1687" s="209"/>
      <c r="O1687" s="209"/>
      <c r="P1687" s="209"/>
      <c r="Q1687" s="209"/>
      <c r="R1687" s="209"/>
      <c r="S1687" s="209"/>
      <c r="T1687" s="210"/>
      <c r="AT1687" s="211" t="s">
        <v>208</v>
      </c>
      <c r="AU1687" s="211" t="s">
        <v>82</v>
      </c>
      <c r="AV1687" s="13" t="s">
        <v>82</v>
      </c>
      <c r="AW1687" s="13" t="s">
        <v>34</v>
      </c>
      <c r="AX1687" s="13" t="s">
        <v>73</v>
      </c>
      <c r="AY1687" s="211" t="s">
        <v>191</v>
      </c>
    </row>
    <row r="1688" spans="1:65" s="14" customFormat="1" ht="11.25">
      <c r="B1688" s="212"/>
      <c r="C1688" s="213"/>
      <c r="D1688" s="194" t="s">
        <v>208</v>
      </c>
      <c r="E1688" s="214" t="s">
        <v>19</v>
      </c>
      <c r="F1688" s="215" t="s">
        <v>238</v>
      </c>
      <c r="G1688" s="213"/>
      <c r="H1688" s="216">
        <v>265.22399999999999</v>
      </c>
      <c r="I1688" s="217"/>
      <c r="J1688" s="213"/>
      <c r="K1688" s="213"/>
      <c r="L1688" s="218"/>
      <c r="M1688" s="219"/>
      <c r="N1688" s="220"/>
      <c r="O1688" s="220"/>
      <c r="P1688" s="220"/>
      <c r="Q1688" s="220"/>
      <c r="R1688" s="220"/>
      <c r="S1688" s="220"/>
      <c r="T1688" s="221"/>
      <c r="AT1688" s="222" t="s">
        <v>208</v>
      </c>
      <c r="AU1688" s="222" t="s">
        <v>82</v>
      </c>
      <c r="AV1688" s="14" t="s">
        <v>197</v>
      </c>
      <c r="AW1688" s="14" t="s">
        <v>34</v>
      </c>
      <c r="AX1688" s="14" t="s">
        <v>80</v>
      </c>
      <c r="AY1688" s="222" t="s">
        <v>191</v>
      </c>
    </row>
    <row r="1689" spans="1:65" s="2" customFormat="1" ht="16.5" customHeight="1">
      <c r="A1689" s="37"/>
      <c r="B1689" s="38"/>
      <c r="C1689" s="223" t="s">
        <v>2361</v>
      </c>
      <c r="D1689" s="223" t="s">
        <v>273</v>
      </c>
      <c r="E1689" s="224" t="s">
        <v>2362</v>
      </c>
      <c r="F1689" s="225" t="s">
        <v>2363</v>
      </c>
      <c r="G1689" s="226" t="s">
        <v>282</v>
      </c>
      <c r="H1689" s="227">
        <v>305.00799999999998</v>
      </c>
      <c r="I1689" s="228"/>
      <c r="J1689" s="229">
        <f>ROUND(I1689*H1689,2)</f>
        <v>0</v>
      </c>
      <c r="K1689" s="225" t="s">
        <v>19</v>
      </c>
      <c r="L1689" s="230"/>
      <c r="M1689" s="231" t="s">
        <v>19</v>
      </c>
      <c r="N1689" s="232" t="s">
        <v>44</v>
      </c>
      <c r="O1689" s="67"/>
      <c r="P1689" s="190">
        <f>O1689*H1689</f>
        <v>0</v>
      </c>
      <c r="Q1689" s="190">
        <v>2.1999999999999999E-2</v>
      </c>
      <c r="R1689" s="190">
        <f>Q1689*H1689</f>
        <v>6.7101759999999988</v>
      </c>
      <c r="S1689" s="190">
        <v>0</v>
      </c>
      <c r="T1689" s="191">
        <f>S1689*H1689</f>
        <v>0</v>
      </c>
      <c r="U1689" s="37"/>
      <c r="V1689" s="37"/>
      <c r="W1689" s="37"/>
      <c r="X1689" s="37"/>
      <c r="Y1689" s="37"/>
      <c r="Z1689" s="37"/>
      <c r="AA1689" s="37"/>
      <c r="AB1689" s="37"/>
      <c r="AC1689" s="37"/>
      <c r="AD1689" s="37"/>
      <c r="AE1689" s="37"/>
      <c r="AR1689" s="192" t="s">
        <v>405</v>
      </c>
      <c r="AT1689" s="192" t="s">
        <v>273</v>
      </c>
      <c r="AU1689" s="192" t="s">
        <v>82</v>
      </c>
      <c r="AY1689" s="20" t="s">
        <v>191</v>
      </c>
      <c r="BE1689" s="193">
        <f>IF(N1689="základní",J1689,0)</f>
        <v>0</v>
      </c>
      <c r="BF1689" s="193">
        <f>IF(N1689="snížená",J1689,0)</f>
        <v>0</v>
      </c>
      <c r="BG1689" s="193">
        <f>IF(N1689="zákl. přenesená",J1689,0)</f>
        <v>0</v>
      </c>
      <c r="BH1689" s="193">
        <f>IF(N1689="sníž. přenesená",J1689,0)</f>
        <v>0</v>
      </c>
      <c r="BI1689" s="193">
        <f>IF(N1689="nulová",J1689,0)</f>
        <v>0</v>
      </c>
      <c r="BJ1689" s="20" t="s">
        <v>80</v>
      </c>
      <c r="BK1689" s="193">
        <f>ROUND(I1689*H1689,2)</f>
        <v>0</v>
      </c>
      <c r="BL1689" s="20" t="s">
        <v>292</v>
      </c>
      <c r="BM1689" s="192" t="s">
        <v>2364</v>
      </c>
    </row>
    <row r="1690" spans="1:65" s="2" customFormat="1" ht="11.25">
      <c r="A1690" s="37"/>
      <c r="B1690" s="38"/>
      <c r="C1690" s="39"/>
      <c r="D1690" s="194" t="s">
        <v>199</v>
      </c>
      <c r="E1690" s="39"/>
      <c r="F1690" s="195" t="s">
        <v>2363</v>
      </c>
      <c r="G1690" s="39"/>
      <c r="H1690" s="39"/>
      <c r="I1690" s="196"/>
      <c r="J1690" s="39"/>
      <c r="K1690" s="39"/>
      <c r="L1690" s="42"/>
      <c r="M1690" s="197"/>
      <c r="N1690" s="198"/>
      <c r="O1690" s="67"/>
      <c r="P1690" s="67"/>
      <c r="Q1690" s="67"/>
      <c r="R1690" s="67"/>
      <c r="S1690" s="67"/>
      <c r="T1690" s="68"/>
      <c r="U1690" s="37"/>
      <c r="V1690" s="37"/>
      <c r="W1690" s="37"/>
      <c r="X1690" s="37"/>
      <c r="Y1690" s="37"/>
      <c r="Z1690" s="37"/>
      <c r="AA1690" s="37"/>
      <c r="AB1690" s="37"/>
      <c r="AC1690" s="37"/>
      <c r="AD1690" s="37"/>
      <c r="AE1690" s="37"/>
      <c r="AT1690" s="20" t="s">
        <v>199</v>
      </c>
      <c r="AU1690" s="20" t="s">
        <v>82</v>
      </c>
    </row>
    <row r="1691" spans="1:65" s="13" customFormat="1" ht="11.25">
      <c r="B1691" s="201"/>
      <c r="C1691" s="202"/>
      <c r="D1691" s="194" t="s">
        <v>208</v>
      </c>
      <c r="E1691" s="203" t="s">
        <v>19</v>
      </c>
      <c r="F1691" s="204" t="s">
        <v>2359</v>
      </c>
      <c r="G1691" s="202"/>
      <c r="H1691" s="205">
        <v>43.253999999999998</v>
      </c>
      <c r="I1691" s="206"/>
      <c r="J1691" s="202"/>
      <c r="K1691" s="202"/>
      <c r="L1691" s="207"/>
      <c r="M1691" s="208"/>
      <c r="N1691" s="209"/>
      <c r="O1691" s="209"/>
      <c r="P1691" s="209"/>
      <c r="Q1691" s="209"/>
      <c r="R1691" s="209"/>
      <c r="S1691" s="209"/>
      <c r="T1691" s="210"/>
      <c r="AT1691" s="211" t="s">
        <v>208</v>
      </c>
      <c r="AU1691" s="211" t="s">
        <v>82</v>
      </c>
      <c r="AV1691" s="13" t="s">
        <v>82</v>
      </c>
      <c r="AW1691" s="13" t="s">
        <v>34</v>
      </c>
      <c r="AX1691" s="13" t="s">
        <v>73</v>
      </c>
      <c r="AY1691" s="211" t="s">
        <v>191</v>
      </c>
    </row>
    <row r="1692" spans="1:65" s="13" customFormat="1" ht="22.5">
      <c r="B1692" s="201"/>
      <c r="C1692" s="202"/>
      <c r="D1692" s="194" t="s">
        <v>208</v>
      </c>
      <c r="E1692" s="203" t="s">
        <v>19</v>
      </c>
      <c r="F1692" s="204" t="s">
        <v>2360</v>
      </c>
      <c r="G1692" s="202"/>
      <c r="H1692" s="205">
        <v>221.97</v>
      </c>
      <c r="I1692" s="206"/>
      <c r="J1692" s="202"/>
      <c r="K1692" s="202"/>
      <c r="L1692" s="207"/>
      <c r="M1692" s="208"/>
      <c r="N1692" s="209"/>
      <c r="O1692" s="209"/>
      <c r="P1692" s="209"/>
      <c r="Q1692" s="209"/>
      <c r="R1692" s="209"/>
      <c r="S1692" s="209"/>
      <c r="T1692" s="210"/>
      <c r="AT1692" s="211" t="s">
        <v>208</v>
      </c>
      <c r="AU1692" s="211" t="s">
        <v>82</v>
      </c>
      <c r="AV1692" s="13" t="s">
        <v>82</v>
      </c>
      <c r="AW1692" s="13" t="s">
        <v>34</v>
      </c>
      <c r="AX1692" s="13" t="s">
        <v>73</v>
      </c>
      <c r="AY1692" s="211" t="s">
        <v>191</v>
      </c>
    </row>
    <row r="1693" spans="1:65" s="14" customFormat="1" ht="11.25">
      <c r="B1693" s="212"/>
      <c r="C1693" s="213"/>
      <c r="D1693" s="194" t="s">
        <v>208</v>
      </c>
      <c r="E1693" s="214" t="s">
        <v>19</v>
      </c>
      <c r="F1693" s="215" t="s">
        <v>238</v>
      </c>
      <c r="G1693" s="213"/>
      <c r="H1693" s="216">
        <v>265.22399999999999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208</v>
      </c>
      <c r="AU1693" s="222" t="s">
        <v>82</v>
      </c>
      <c r="AV1693" s="14" t="s">
        <v>197</v>
      </c>
      <c r="AW1693" s="14" t="s">
        <v>34</v>
      </c>
      <c r="AX1693" s="14" t="s">
        <v>80</v>
      </c>
      <c r="AY1693" s="222" t="s">
        <v>191</v>
      </c>
    </row>
    <row r="1694" spans="1:65" s="13" customFormat="1" ht="11.25">
      <c r="B1694" s="201"/>
      <c r="C1694" s="202"/>
      <c r="D1694" s="194" t="s">
        <v>208</v>
      </c>
      <c r="E1694" s="202"/>
      <c r="F1694" s="204" t="s">
        <v>2365</v>
      </c>
      <c r="G1694" s="202"/>
      <c r="H1694" s="205">
        <v>305.00799999999998</v>
      </c>
      <c r="I1694" s="206"/>
      <c r="J1694" s="202"/>
      <c r="K1694" s="202"/>
      <c r="L1694" s="207"/>
      <c r="M1694" s="208"/>
      <c r="N1694" s="209"/>
      <c r="O1694" s="209"/>
      <c r="P1694" s="209"/>
      <c r="Q1694" s="209"/>
      <c r="R1694" s="209"/>
      <c r="S1694" s="209"/>
      <c r="T1694" s="210"/>
      <c r="AT1694" s="211" t="s">
        <v>208</v>
      </c>
      <c r="AU1694" s="211" t="s">
        <v>82</v>
      </c>
      <c r="AV1694" s="13" t="s">
        <v>82</v>
      </c>
      <c r="AW1694" s="13" t="s">
        <v>4</v>
      </c>
      <c r="AX1694" s="13" t="s">
        <v>80</v>
      </c>
      <c r="AY1694" s="211" t="s">
        <v>191</v>
      </c>
    </row>
    <row r="1695" spans="1:65" s="2" customFormat="1" ht="16.5" customHeight="1">
      <c r="A1695" s="37"/>
      <c r="B1695" s="38"/>
      <c r="C1695" s="181" t="s">
        <v>2366</v>
      </c>
      <c r="D1695" s="181" t="s">
        <v>193</v>
      </c>
      <c r="E1695" s="182" t="s">
        <v>2367</v>
      </c>
      <c r="F1695" s="183" t="s">
        <v>2356</v>
      </c>
      <c r="G1695" s="184" t="s">
        <v>282</v>
      </c>
      <c r="H1695" s="185">
        <v>61.01</v>
      </c>
      <c r="I1695" s="186"/>
      <c r="J1695" s="187">
        <f>ROUND(I1695*H1695,2)</f>
        <v>0</v>
      </c>
      <c r="K1695" s="183" t="s">
        <v>19</v>
      </c>
      <c r="L1695" s="42"/>
      <c r="M1695" s="188" t="s">
        <v>19</v>
      </c>
      <c r="N1695" s="189" t="s">
        <v>44</v>
      </c>
      <c r="O1695" s="67"/>
      <c r="P1695" s="190">
        <f>O1695*H1695</f>
        <v>0</v>
      </c>
      <c r="Q1695" s="190">
        <v>9.0299999999999998E-3</v>
      </c>
      <c r="R1695" s="190">
        <f>Q1695*H1695</f>
        <v>0.55092029999999992</v>
      </c>
      <c r="S1695" s="190">
        <v>0</v>
      </c>
      <c r="T1695" s="191">
        <f>S1695*H1695</f>
        <v>0</v>
      </c>
      <c r="U1695" s="37"/>
      <c r="V1695" s="37"/>
      <c r="W1695" s="37"/>
      <c r="X1695" s="37"/>
      <c r="Y1695" s="37"/>
      <c r="Z1695" s="37"/>
      <c r="AA1695" s="37"/>
      <c r="AB1695" s="37"/>
      <c r="AC1695" s="37"/>
      <c r="AD1695" s="37"/>
      <c r="AE1695" s="37"/>
      <c r="AR1695" s="192" t="s">
        <v>292</v>
      </c>
      <c r="AT1695" s="192" t="s">
        <v>193</v>
      </c>
      <c r="AU1695" s="192" t="s">
        <v>82</v>
      </c>
      <c r="AY1695" s="20" t="s">
        <v>191</v>
      </c>
      <c r="BE1695" s="193">
        <f>IF(N1695="základní",J1695,0)</f>
        <v>0</v>
      </c>
      <c r="BF1695" s="193">
        <f>IF(N1695="snížená",J1695,0)</f>
        <v>0</v>
      </c>
      <c r="BG1695" s="193">
        <f>IF(N1695="zákl. přenesená",J1695,0)</f>
        <v>0</v>
      </c>
      <c r="BH1695" s="193">
        <f>IF(N1695="sníž. přenesená",J1695,0)</f>
        <v>0</v>
      </c>
      <c r="BI1695" s="193">
        <f>IF(N1695="nulová",J1695,0)</f>
        <v>0</v>
      </c>
      <c r="BJ1695" s="20" t="s">
        <v>80</v>
      </c>
      <c r="BK1695" s="193">
        <f>ROUND(I1695*H1695,2)</f>
        <v>0</v>
      </c>
      <c r="BL1695" s="20" t="s">
        <v>292</v>
      </c>
      <c r="BM1695" s="192" t="s">
        <v>2368</v>
      </c>
    </row>
    <row r="1696" spans="1:65" s="2" customFormat="1" ht="11.25">
      <c r="A1696" s="37"/>
      <c r="B1696" s="38"/>
      <c r="C1696" s="39"/>
      <c r="D1696" s="194" t="s">
        <v>199</v>
      </c>
      <c r="E1696" s="39"/>
      <c r="F1696" s="195" t="s">
        <v>2358</v>
      </c>
      <c r="G1696" s="39"/>
      <c r="H1696" s="39"/>
      <c r="I1696" s="196"/>
      <c r="J1696" s="39"/>
      <c r="K1696" s="39"/>
      <c r="L1696" s="42"/>
      <c r="M1696" s="197"/>
      <c r="N1696" s="198"/>
      <c r="O1696" s="67"/>
      <c r="P1696" s="67"/>
      <c r="Q1696" s="67"/>
      <c r="R1696" s="67"/>
      <c r="S1696" s="67"/>
      <c r="T1696" s="68"/>
      <c r="U1696" s="37"/>
      <c r="V1696" s="37"/>
      <c r="W1696" s="37"/>
      <c r="X1696" s="37"/>
      <c r="Y1696" s="37"/>
      <c r="Z1696" s="37"/>
      <c r="AA1696" s="37"/>
      <c r="AB1696" s="37"/>
      <c r="AC1696" s="37"/>
      <c r="AD1696" s="37"/>
      <c r="AE1696" s="37"/>
      <c r="AT1696" s="20" t="s">
        <v>199</v>
      </c>
      <c r="AU1696" s="20" t="s">
        <v>82</v>
      </c>
    </row>
    <row r="1697" spans="1:65" s="13" customFormat="1" ht="11.25">
      <c r="B1697" s="201"/>
      <c r="C1697" s="202"/>
      <c r="D1697" s="194" t="s">
        <v>208</v>
      </c>
      <c r="E1697" s="203" t="s">
        <v>19</v>
      </c>
      <c r="F1697" s="204" t="s">
        <v>2369</v>
      </c>
      <c r="G1697" s="202"/>
      <c r="H1697" s="205">
        <v>61.01</v>
      </c>
      <c r="I1697" s="206"/>
      <c r="J1697" s="202"/>
      <c r="K1697" s="202"/>
      <c r="L1697" s="207"/>
      <c r="M1697" s="208"/>
      <c r="N1697" s="209"/>
      <c r="O1697" s="209"/>
      <c r="P1697" s="209"/>
      <c r="Q1697" s="209"/>
      <c r="R1697" s="209"/>
      <c r="S1697" s="209"/>
      <c r="T1697" s="210"/>
      <c r="AT1697" s="211" t="s">
        <v>208</v>
      </c>
      <c r="AU1697" s="211" t="s">
        <v>82</v>
      </c>
      <c r="AV1697" s="13" t="s">
        <v>82</v>
      </c>
      <c r="AW1697" s="13" t="s">
        <v>34</v>
      </c>
      <c r="AX1697" s="13" t="s">
        <v>80</v>
      </c>
      <c r="AY1697" s="211" t="s">
        <v>191</v>
      </c>
    </row>
    <row r="1698" spans="1:65" s="2" customFormat="1" ht="16.5" customHeight="1">
      <c r="A1698" s="37"/>
      <c r="B1698" s="38"/>
      <c r="C1698" s="223" t="s">
        <v>2370</v>
      </c>
      <c r="D1698" s="223" t="s">
        <v>273</v>
      </c>
      <c r="E1698" s="224" t="s">
        <v>2371</v>
      </c>
      <c r="F1698" s="225" t="s">
        <v>2372</v>
      </c>
      <c r="G1698" s="226" t="s">
        <v>282</v>
      </c>
      <c r="H1698" s="227">
        <v>70.162000000000006</v>
      </c>
      <c r="I1698" s="228"/>
      <c r="J1698" s="229">
        <f>ROUND(I1698*H1698,2)</f>
        <v>0</v>
      </c>
      <c r="K1698" s="225" t="s">
        <v>19</v>
      </c>
      <c r="L1698" s="230"/>
      <c r="M1698" s="231" t="s">
        <v>19</v>
      </c>
      <c r="N1698" s="232" t="s">
        <v>44</v>
      </c>
      <c r="O1698" s="67"/>
      <c r="P1698" s="190">
        <f>O1698*H1698</f>
        <v>0</v>
      </c>
      <c r="Q1698" s="190">
        <v>2.1999999999999999E-2</v>
      </c>
      <c r="R1698" s="190">
        <f>Q1698*H1698</f>
        <v>1.5435639999999999</v>
      </c>
      <c r="S1698" s="190">
        <v>0</v>
      </c>
      <c r="T1698" s="191">
        <f>S1698*H1698</f>
        <v>0</v>
      </c>
      <c r="U1698" s="37"/>
      <c r="V1698" s="37"/>
      <c r="W1698" s="37"/>
      <c r="X1698" s="37"/>
      <c r="Y1698" s="37"/>
      <c r="Z1698" s="37"/>
      <c r="AA1698" s="37"/>
      <c r="AB1698" s="37"/>
      <c r="AC1698" s="37"/>
      <c r="AD1698" s="37"/>
      <c r="AE1698" s="37"/>
      <c r="AR1698" s="192" t="s">
        <v>405</v>
      </c>
      <c r="AT1698" s="192" t="s">
        <v>273</v>
      </c>
      <c r="AU1698" s="192" t="s">
        <v>82</v>
      </c>
      <c r="AY1698" s="20" t="s">
        <v>191</v>
      </c>
      <c r="BE1698" s="193">
        <f>IF(N1698="základní",J1698,0)</f>
        <v>0</v>
      </c>
      <c r="BF1698" s="193">
        <f>IF(N1698="snížená",J1698,0)</f>
        <v>0</v>
      </c>
      <c r="BG1698" s="193">
        <f>IF(N1698="zákl. přenesená",J1698,0)</f>
        <v>0</v>
      </c>
      <c r="BH1698" s="193">
        <f>IF(N1698="sníž. přenesená",J1698,0)</f>
        <v>0</v>
      </c>
      <c r="BI1698" s="193">
        <f>IF(N1698="nulová",J1698,0)</f>
        <v>0</v>
      </c>
      <c r="BJ1698" s="20" t="s">
        <v>80</v>
      </c>
      <c r="BK1698" s="193">
        <f>ROUND(I1698*H1698,2)</f>
        <v>0</v>
      </c>
      <c r="BL1698" s="20" t="s">
        <v>292</v>
      </c>
      <c r="BM1698" s="192" t="s">
        <v>2373</v>
      </c>
    </row>
    <row r="1699" spans="1:65" s="2" customFormat="1" ht="11.25">
      <c r="A1699" s="37"/>
      <c r="B1699" s="38"/>
      <c r="C1699" s="39"/>
      <c r="D1699" s="194" t="s">
        <v>199</v>
      </c>
      <c r="E1699" s="39"/>
      <c r="F1699" s="195" t="s">
        <v>2372</v>
      </c>
      <c r="G1699" s="39"/>
      <c r="H1699" s="39"/>
      <c r="I1699" s="196"/>
      <c r="J1699" s="39"/>
      <c r="K1699" s="39"/>
      <c r="L1699" s="42"/>
      <c r="M1699" s="197"/>
      <c r="N1699" s="198"/>
      <c r="O1699" s="67"/>
      <c r="P1699" s="67"/>
      <c r="Q1699" s="67"/>
      <c r="R1699" s="67"/>
      <c r="S1699" s="67"/>
      <c r="T1699" s="68"/>
      <c r="U1699" s="37"/>
      <c r="V1699" s="37"/>
      <c r="W1699" s="37"/>
      <c r="X1699" s="37"/>
      <c r="Y1699" s="37"/>
      <c r="Z1699" s="37"/>
      <c r="AA1699" s="37"/>
      <c r="AB1699" s="37"/>
      <c r="AC1699" s="37"/>
      <c r="AD1699" s="37"/>
      <c r="AE1699" s="37"/>
      <c r="AT1699" s="20" t="s">
        <v>199</v>
      </c>
      <c r="AU1699" s="20" t="s">
        <v>82</v>
      </c>
    </row>
    <row r="1700" spans="1:65" s="13" customFormat="1" ht="11.25">
      <c r="B1700" s="201"/>
      <c r="C1700" s="202"/>
      <c r="D1700" s="194" t="s">
        <v>208</v>
      </c>
      <c r="E1700" s="203" t="s">
        <v>19</v>
      </c>
      <c r="F1700" s="204" t="s">
        <v>2369</v>
      </c>
      <c r="G1700" s="202"/>
      <c r="H1700" s="205">
        <v>61.01</v>
      </c>
      <c r="I1700" s="206"/>
      <c r="J1700" s="202"/>
      <c r="K1700" s="202"/>
      <c r="L1700" s="207"/>
      <c r="M1700" s="208"/>
      <c r="N1700" s="209"/>
      <c r="O1700" s="209"/>
      <c r="P1700" s="209"/>
      <c r="Q1700" s="209"/>
      <c r="R1700" s="209"/>
      <c r="S1700" s="209"/>
      <c r="T1700" s="210"/>
      <c r="AT1700" s="211" t="s">
        <v>208</v>
      </c>
      <c r="AU1700" s="211" t="s">
        <v>82</v>
      </c>
      <c r="AV1700" s="13" t="s">
        <v>82</v>
      </c>
      <c r="AW1700" s="13" t="s">
        <v>34</v>
      </c>
      <c r="AX1700" s="13" t="s">
        <v>80</v>
      </c>
      <c r="AY1700" s="211" t="s">
        <v>191</v>
      </c>
    </row>
    <row r="1701" spans="1:65" s="13" customFormat="1" ht="11.25">
      <c r="B1701" s="201"/>
      <c r="C1701" s="202"/>
      <c r="D1701" s="194" t="s">
        <v>208</v>
      </c>
      <c r="E1701" s="202"/>
      <c r="F1701" s="204" t="s">
        <v>2374</v>
      </c>
      <c r="G1701" s="202"/>
      <c r="H1701" s="205">
        <v>70.162000000000006</v>
      </c>
      <c r="I1701" s="206"/>
      <c r="J1701" s="202"/>
      <c r="K1701" s="202"/>
      <c r="L1701" s="207"/>
      <c r="M1701" s="208"/>
      <c r="N1701" s="209"/>
      <c r="O1701" s="209"/>
      <c r="P1701" s="209"/>
      <c r="Q1701" s="209"/>
      <c r="R1701" s="209"/>
      <c r="S1701" s="209"/>
      <c r="T1701" s="210"/>
      <c r="AT1701" s="211" t="s">
        <v>208</v>
      </c>
      <c r="AU1701" s="211" t="s">
        <v>82</v>
      </c>
      <c r="AV1701" s="13" t="s">
        <v>82</v>
      </c>
      <c r="AW1701" s="13" t="s">
        <v>4</v>
      </c>
      <c r="AX1701" s="13" t="s">
        <v>80</v>
      </c>
      <c r="AY1701" s="211" t="s">
        <v>191</v>
      </c>
    </row>
    <row r="1702" spans="1:65" s="2" customFormat="1" ht="16.5" customHeight="1">
      <c r="A1702" s="37"/>
      <c r="B1702" s="38"/>
      <c r="C1702" s="181" t="s">
        <v>2375</v>
      </c>
      <c r="D1702" s="181" t="s">
        <v>193</v>
      </c>
      <c r="E1702" s="182" t="s">
        <v>2376</v>
      </c>
      <c r="F1702" s="183" t="s">
        <v>2356</v>
      </c>
      <c r="G1702" s="184" t="s">
        <v>282</v>
      </c>
      <c r="H1702" s="185">
        <v>544.48599999999999</v>
      </c>
      <c r="I1702" s="186"/>
      <c r="J1702" s="187">
        <f>ROUND(I1702*H1702,2)</f>
        <v>0</v>
      </c>
      <c r="K1702" s="183" t="s">
        <v>19</v>
      </c>
      <c r="L1702" s="42"/>
      <c r="M1702" s="188" t="s">
        <v>19</v>
      </c>
      <c r="N1702" s="189" t="s">
        <v>44</v>
      </c>
      <c r="O1702" s="67"/>
      <c r="P1702" s="190">
        <f>O1702*H1702</f>
        <v>0</v>
      </c>
      <c r="Q1702" s="190">
        <v>9.0299999999999998E-3</v>
      </c>
      <c r="R1702" s="190">
        <f>Q1702*H1702</f>
        <v>4.9167085799999999</v>
      </c>
      <c r="S1702" s="190">
        <v>0</v>
      </c>
      <c r="T1702" s="191">
        <f>S1702*H1702</f>
        <v>0</v>
      </c>
      <c r="U1702" s="37"/>
      <c r="V1702" s="37"/>
      <c r="W1702" s="37"/>
      <c r="X1702" s="37"/>
      <c r="Y1702" s="37"/>
      <c r="Z1702" s="37"/>
      <c r="AA1702" s="37"/>
      <c r="AB1702" s="37"/>
      <c r="AC1702" s="37"/>
      <c r="AD1702" s="37"/>
      <c r="AE1702" s="37"/>
      <c r="AR1702" s="192" t="s">
        <v>292</v>
      </c>
      <c r="AT1702" s="192" t="s">
        <v>193</v>
      </c>
      <c r="AU1702" s="192" t="s">
        <v>82</v>
      </c>
      <c r="AY1702" s="20" t="s">
        <v>191</v>
      </c>
      <c r="BE1702" s="193">
        <f>IF(N1702="základní",J1702,0)</f>
        <v>0</v>
      </c>
      <c r="BF1702" s="193">
        <f>IF(N1702="snížená",J1702,0)</f>
        <v>0</v>
      </c>
      <c r="BG1702" s="193">
        <f>IF(N1702="zákl. přenesená",J1702,0)</f>
        <v>0</v>
      </c>
      <c r="BH1702" s="193">
        <f>IF(N1702="sníž. přenesená",J1702,0)</f>
        <v>0</v>
      </c>
      <c r="BI1702" s="193">
        <f>IF(N1702="nulová",J1702,0)</f>
        <v>0</v>
      </c>
      <c r="BJ1702" s="20" t="s">
        <v>80</v>
      </c>
      <c r="BK1702" s="193">
        <f>ROUND(I1702*H1702,2)</f>
        <v>0</v>
      </c>
      <c r="BL1702" s="20" t="s">
        <v>292</v>
      </c>
      <c r="BM1702" s="192" t="s">
        <v>2377</v>
      </c>
    </row>
    <row r="1703" spans="1:65" s="2" customFormat="1" ht="11.25">
      <c r="A1703" s="37"/>
      <c r="B1703" s="38"/>
      <c r="C1703" s="39"/>
      <c r="D1703" s="194" t="s">
        <v>199</v>
      </c>
      <c r="E1703" s="39"/>
      <c r="F1703" s="195" t="s">
        <v>2358</v>
      </c>
      <c r="G1703" s="39"/>
      <c r="H1703" s="39"/>
      <c r="I1703" s="196"/>
      <c r="J1703" s="39"/>
      <c r="K1703" s="39"/>
      <c r="L1703" s="42"/>
      <c r="M1703" s="197"/>
      <c r="N1703" s="198"/>
      <c r="O1703" s="67"/>
      <c r="P1703" s="67"/>
      <c r="Q1703" s="67"/>
      <c r="R1703" s="67"/>
      <c r="S1703" s="67"/>
      <c r="T1703" s="68"/>
      <c r="U1703" s="37"/>
      <c r="V1703" s="37"/>
      <c r="W1703" s="37"/>
      <c r="X1703" s="37"/>
      <c r="Y1703" s="37"/>
      <c r="Z1703" s="37"/>
      <c r="AA1703" s="37"/>
      <c r="AB1703" s="37"/>
      <c r="AC1703" s="37"/>
      <c r="AD1703" s="37"/>
      <c r="AE1703" s="37"/>
      <c r="AT1703" s="20" t="s">
        <v>199</v>
      </c>
      <c r="AU1703" s="20" t="s">
        <v>82</v>
      </c>
    </row>
    <row r="1704" spans="1:65" s="13" customFormat="1" ht="11.25">
      <c r="B1704" s="201"/>
      <c r="C1704" s="202"/>
      <c r="D1704" s="194" t="s">
        <v>208</v>
      </c>
      <c r="E1704" s="203" t="s">
        <v>19</v>
      </c>
      <c r="F1704" s="204" t="s">
        <v>1409</v>
      </c>
      <c r="G1704" s="202"/>
      <c r="H1704" s="205">
        <v>587.74</v>
      </c>
      <c r="I1704" s="206"/>
      <c r="J1704" s="202"/>
      <c r="K1704" s="202"/>
      <c r="L1704" s="207"/>
      <c r="M1704" s="208"/>
      <c r="N1704" s="209"/>
      <c r="O1704" s="209"/>
      <c r="P1704" s="209"/>
      <c r="Q1704" s="209"/>
      <c r="R1704" s="209"/>
      <c r="S1704" s="209"/>
      <c r="T1704" s="210"/>
      <c r="AT1704" s="211" t="s">
        <v>208</v>
      </c>
      <c r="AU1704" s="211" t="s">
        <v>82</v>
      </c>
      <c r="AV1704" s="13" t="s">
        <v>82</v>
      </c>
      <c r="AW1704" s="13" t="s">
        <v>34</v>
      </c>
      <c r="AX1704" s="13" t="s">
        <v>73</v>
      </c>
      <c r="AY1704" s="211" t="s">
        <v>191</v>
      </c>
    </row>
    <row r="1705" spans="1:65" s="13" customFormat="1" ht="11.25">
      <c r="B1705" s="201"/>
      <c r="C1705" s="202"/>
      <c r="D1705" s="194" t="s">
        <v>208</v>
      </c>
      <c r="E1705" s="203" t="s">
        <v>19</v>
      </c>
      <c r="F1705" s="204" t="s">
        <v>2378</v>
      </c>
      <c r="G1705" s="202"/>
      <c r="H1705" s="205">
        <v>-43.253999999999998</v>
      </c>
      <c r="I1705" s="206"/>
      <c r="J1705" s="202"/>
      <c r="K1705" s="202"/>
      <c r="L1705" s="207"/>
      <c r="M1705" s="208"/>
      <c r="N1705" s="209"/>
      <c r="O1705" s="209"/>
      <c r="P1705" s="209"/>
      <c r="Q1705" s="209"/>
      <c r="R1705" s="209"/>
      <c r="S1705" s="209"/>
      <c r="T1705" s="210"/>
      <c r="AT1705" s="211" t="s">
        <v>208</v>
      </c>
      <c r="AU1705" s="211" t="s">
        <v>82</v>
      </c>
      <c r="AV1705" s="13" t="s">
        <v>82</v>
      </c>
      <c r="AW1705" s="13" t="s">
        <v>34</v>
      </c>
      <c r="AX1705" s="13" t="s">
        <v>73</v>
      </c>
      <c r="AY1705" s="211" t="s">
        <v>191</v>
      </c>
    </row>
    <row r="1706" spans="1:65" s="14" customFormat="1" ht="11.25">
      <c r="B1706" s="212"/>
      <c r="C1706" s="213"/>
      <c r="D1706" s="194" t="s">
        <v>208</v>
      </c>
      <c r="E1706" s="214" t="s">
        <v>19</v>
      </c>
      <c r="F1706" s="215" t="s">
        <v>238</v>
      </c>
      <c r="G1706" s="213"/>
      <c r="H1706" s="216">
        <v>544.48599999999999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208</v>
      </c>
      <c r="AU1706" s="222" t="s">
        <v>82</v>
      </c>
      <c r="AV1706" s="14" t="s">
        <v>197</v>
      </c>
      <c r="AW1706" s="14" t="s">
        <v>34</v>
      </c>
      <c r="AX1706" s="14" t="s">
        <v>80</v>
      </c>
      <c r="AY1706" s="222" t="s">
        <v>191</v>
      </c>
    </row>
    <row r="1707" spans="1:65" s="2" customFormat="1" ht="16.5" customHeight="1">
      <c r="A1707" s="37"/>
      <c r="B1707" s="38"/>
      <c r="C1707" s="223" t="s">
        <v>2379</v>
      </c>
      <c r="D1707" s="223" t="s">
        <v>273</v>
      </c>
      <c r="E1707" s="224" t="s">
        <v>2380</v>
      </c>
      <c r="F1707" s="225" t="s">
        <v>2372</v>
      </c>
      <c r="G1707" s="226" t="s">
        <v>282</v>
      </c>
      <c r="H1707" s="227">
        <v>626.15899999999999</v>
      </c>
      <c r="I1707" s="228"/>
      <c r="J1707" s="229">
        <f>ROUND(I1707*H1707,2)</f>
        <v>0</v>
      </c>
      <c r="K1707" s="225" t="s">
        <v>19</v>
      </c>
      <c r="L1707" s="230"/>
      <c r="M1707" s="231" t="s">
        <v>19</v>
      </c>
      <c r="N1707" s="232" t="s">
        <v>44</v>
      </c>
      <c r="O1707" s="67"/>
      <c r="P1707" s="190">
        <f>O1707*H1707</f>
        <v>0</v>
      </c>
      <c r="Q1707" s="190">
        <v>2.1999999999999999E-2</v>
      </c>
      <c r="R1707" s="190">
        <f>Q1707*H1707</f>
        <v>13.775497999999999</v>
      </c>
      <c r="S1707" s="190">
        <v>0</v>
      </c>
      <c r="T1707" s="191">
        <f>S1707*H1707</f>
        <v>0</v>
      </c>
      <c r="U1707" s="37"/>
      <c r="V1707" s="37"/>
      <c r="W1707" s="37"/>
      <c r="X1707" s="37"/>
      <c r="Y1707" s="37"/>
      <c r="Z1707" s="37"/>
      <c r="AA1707" s="37"/>
      <c r="AB1707" s="37"/>
      <c r="AC1707" s="37"/>
      <c r="AD1707" s="37"/>
      <c r="AE1707" s="37"/>
      <c r="AR1707" s="192" t="s">
        <v>405</v>
      </c>
      <c r="AT1707" s="192" t="s">
        <v>273</v>
      </c>
      <c r="AU1707" s="192" t="s">
        <v>82</v>
      </c>
      <c r="AY1707" s="20" t="s">
        <v>191</v>
      </c>
      <c r="BE1707" s="193">
        <f>IF(N1707="základní",J1707,0)</f>
        <v>0</v>
      </c>
      <c r="BF1707" s="193">
        <f>IF(N1707="snížená",J1707,0)</f>
        <v>0</v>
      </c>
      <c r="BG1707" s="193">
        <f>IF(N1707="zákl. přenesená",J1707,0)</f>
        <v>0</v>
      </c>
      <c r="BH1707" s="193">
        <f>IF(N1707="sníž. přenesená",J1707,0)</f>
        <v>0</v>
      </c>
      <c r="BI1707" s="193">
        <f>IF(N1707="nulová",J1707,0)</f>
        <v>0</v>
      </c>
      <c r="BJ1707" s="20" t="s">
        <v>80</v>
      </c>
      <c r="BK1707" s="193">
        <f>ROUND(I1707*H1707,2)</f>
        <v>0</v>
      </c>
      <c r="BL1707" s="20" t="s">
        <v>292</v>
      </c>
      <c r="BM1707" s="192" t="s">
        <v>2381</v>
      </c>
    </row>
    <row r="1708" spans="1:65" s="2" customFormat="1" ht="11.25">
      <c r="A1708" s="37"/>
      <c r="B1708" s="38"/>
      <c r="C1708" s="39"/>
      <c r="D1708" s="194" t="s">
        <v>199</v>
      </c>
      <c r="E1708" s="39"/>
      <c r="F1708" s="195" t="s">
        <v>2382</v>
      </c>
      <c r="G1708" s="39"/>
      <c r="H1708" s="39"/>
      <c r="I1708" s="196"/>
      <c r="J1708" s="39"/>
      <c r="K1708" s="39"/>
      <c r="L1708" s="42"/>
      <c r="M1708" s="197"/>
      <c r="N1708" s="198"/>
      <c r="O1708" s="67"/>
      <c r="P1708" s="67"/>
      <c r="Q1708" s="67"/>
      <c r="R1708" s="67"/>
      <c r="S1708" s="67"/>
      <c r="T1708" s="68"/>
      <c r="U1708" s="37"/>
      <c r="V1708" s="37"/>
      <c r="W1708" s="37"/>
      <c r="X1708" s="37"/>
      <c r="Y1708" s="37"/>
      <c r="Z1708" s="37"/>
      <c r="AA1708" s="37"/>
      <c r="AB1708" s="37"/>
      <c r="AC1708" s="37"/>
      <c r="AD1708" s="37"/>
      <c r="AE1708" s="37"/>
      <c r="AT1708" s="20" t="s">
        <v>199</v>
      </c>
      <c r="AU1708" s="20" t="s">
        <v>82</v>
      </c>
    </row>
    <row r="1709" spans="1:65" s="13" customFormat="1" ht="11.25">
      <c r="B1709" s="201"/>
      <c r="C1709" s="202"/>
      <c r="D1709" s="194" t="s">
        <v>208</v>
      </c>
      <c r="E1709" s="203" t="s">
        <v>19</v>
      </c>
      <c r="F1709" s="204" t="s">
        <v>1409</v>
      </c>
      <c r="G1709" s="202"/>
      <c r="H1709" s="205">
        <v>587.74</v>
      </c>
      <c r="I1709" s="206"/>
      <c r="J1709" s="202"/>
      <c r="K1709" s="202"/>
      <c r="L1709" s="207"/>
      <c r="M1709" s="208"/>
      <c r="N1709" s="209"/>
      <c r="O1709" s="209"/>
      <c r="P1709" s="209"/>
      <c r="Q1709" s="209"/>
      <c r="R1709" s="209"/>
      <c r="S1709" s="209"/>
      <c r="T1709" s="210"/>
      <c r="AT1709" s="211" t="s">
        <v>208</v>
      </c>
      <c r="AU1709" s="211" t="s">
        <v>82</v>
      </c>
      <c r="AV1709" s="13" t="s">
        <v>82</v>
      </c>
      <c r="AW1709" s="13" t="s">
        <v>34</v>
      </c>
      <c r="AX1709" s="13" t="s">
        <v>73</v>
      </c>
      <c r="AY1709" s="211" t="s">
        <v>191</v>
      </c>
    </row>
    <row r="1710" spans="1:65" s="13" customFormat="1" ht="11.25">
      <c r="B1710" s="201"/>
      <c r="C1710" s="202"/>
      <c r="D1710" s="194" t="s">
        <v>208</v>
      </c>
      <c r="E1710" s="203" t="s">
        <v>19</v>
      </c>
      <c r="F1710" s="204" t="s">
        <v>2378</v>
      </c>
      <c r="G1710" s="202"/>
      <c r="H1710" s="205">
        <v>-43.253999999999998</v>
      </c>
      <c r="I1710" s="206"/>
      <c r="J1710" s="202"/>
      <c r="K1710" s="202"/>
      <c r="L1710" s="207"/>
      <c r="M1710" s="208"/>
      <c r="N1710" s="209"/>
      <c r="O1710" s="209"/>
      <c r="P1710" s="209"/>
      <c r="Q1710" s="209"/>
      <c r="R1710" s="209"/>
      <c r="S1710" s="209"/>
      <c r="T1710" s="210"/>
      <c r="AT1710" s="211" t="s">
        <v>208</v>
      </c>
      <c r="AU1710" s="211" t="s">
        <v>82</v>
      </c>
      <c r="AV1710" s="13" t="s">
        <v>82</v>
      </c>
      <c r="AW1710" s="13" t="s">
        <v>34</v>
      </c>
      <c r="AX1710" s="13" t="s">
        <v>73</v>
      </c>
      <c r="AY1710" s="211" t="s">
        <v>191</v>
      </c>
    </row>
    <row r="1711" spans="1:65" s="14" customFormat="1" ht="11.25">
      <c r="B1711" s="212"/>
      <c r="C1711" s="213"/>
      <c r="D1711" s="194" t="s">
        <v>208</v>
      </c>
      <c r="E1711" s="214" t="s">
        <v>19</v>
      </c>
      <c r="F1711" s="215" t="s">
        <v>238</v>
      </c>
      <c r="G1711" s="213"/>
      <c r="H1711" s="216">
        <v>544.48599999999999</v>
      </c>
      <c r="I1711" s="217"/>
      <c r="J1711" s="213"/>
      <c r="K1711" s="213"/>
      <c r="L1711" s="218"/>
      <c r="M1711" s="219"/>
      <c r="N1711" s="220"/>
      <c r="O1711" s="220"/>
      <c r="P1711" s="220"/>
      <c r="Q1711" s="220"/>
      <c r="R1711" s="220"/>
      <c r="S1711" s="220"/>
      <c r="T1711" s="221"/>
      <c r="AT1711" s="222" t="s">
        <v>208</v>
      </c>
      <c r="AU1711" s="222" t="s">
        <v>82</v>
      </c>
      <c r="AV1711" s="14" t="s">
        <v>197</v>
      </c>
      <c r="AW1711" s="14" t="s">
        <v>34</v>
      </c>
      <c r="AX1711" s="14" t="s">
        <v>80</v>
      </c>
      <c r="AY1711" s="222" t="s">
        <v>191</v>
      </c>
    </row>
    <row r="1712" spans="1:65" s="13" customFormat="1" ht="11.25">
      <c r="B1712" s="201"/>
      <c r="C1712" s="202"/>
      <c r="D1712" s="194" t="s">
        <v>208</v>
      </c>
      <c r="E1712" s="202"/>
      <c r="F1712" s="204" t="s">
        <v>2383</v>
      </c>
      <c r="G1712" s="202"/>
      <c r="H1712" s="205">
        <v>626.15899999999999</v>
      </c>
      <c r="I1712" s="206"/>
      <c r="J1712" s="202"/>
      <c r="K1712" s="202"/>
      <c r="L1712" s="207"/>
      <c r="M1712" s="208"/>
      <c r="N1712" s="209"/>
      <c r="O1712" s="209"/>
      <c r="P1712" s="209"/>
      <c r="Q1712" s="209"/>
      <c r="R1712" s="209"/>
      <c r="S1712" s="209"/>
      <c r="T1712" s="210"/>
      <c r="AT1712" s="211" t="s">
        <v>208</v>
      </c>
      <c r="AU1712" s="211" t="s">
        <v>82</v>
      </c>
      <c r="AV1712" s="13" t="s">
        <v>82</v>
      </c>
      <c r="AW1712" s="13" t="s">
        <v>4</v>
      </c>
      <c r="AX1712" s="13" t="s">
        <v>80</v>
      </c>
      <c r="AY1712" s="211" t="s">
        <v>191</v>
      </c>
    </row>
    <row r="1713" spans="1:65" s="2" customFormat="1" ht="16.5" customHeight="1">
      <c r="A1713" s="37"/>
      <c r="B1713" s="38"/>
      <c r="C1713" s="181" t="s">
        <v>2384</v>
      </c>
      <c r="D1713" s="181" t="s">
        <v>193</v>
      </c>
      <c r="E1713" s="182" t="s">
        <v>2385</v>
      </c>
      <c r="F1713" s="183" t="s">
        <v>2386</v>
      </c>
      <c r="G1713" s="184" t="s">
        <v>301</v>
      </c>
      <c r="H1713" s="185">
        <v>107.18</v>
      </c>
      <c r="I1713" s="186"/>
      <c r="J1713" s="187">
        <f>ROUND(I1713*H1713,2)</f>
        <v>0</v>
      </c>
      <c r="K1713" s="183" t="s">
        <v>829</v>
      </c>
      <c r="L1713" s="42"/>
      <c r="M1713" s="188" t="s">
        <v>19</v>
      </c>
      <c r="N1713" s="189" t="s">
        <v>44</v>
      </c>
      <c r="O1713" s="67"/>
      <c r="P1713" s="190">
        <f>O1713*H1713</f>
        <v>0</v>
      </c>
      <c r="Q1713" s="190">
        <v>2.9E-4</v>
      </c>
      <c r="R1713" s="190">
        <f>Q1713*H1713</f>
        <v>3.1082200000000001E-2</v>
      </c>
      <c r="S1713" s="190">
        <v>0</v>
      </c>
      <c r="T1713" s="191">
        <f>S1713*H1713</f>
        <v>0</v>
      </c>
      <c r="U1713" s="37"/>
      <c r="V1713" s="37"/>
      <c r="W1713" s="37"/>
      <c r="X1713" s="37"/>
      <c r="Y1713" s="37"/>
      <c r="Z1713" s="37"/>
      <c r="AA1713" s="37"/>
      <c r="AB1713" s="37"/>
      <c r="AC1713" s="37"/>
      <c r="AD1713" s="37"/>
      <c r="AE1713" s="37"/>
      <c r="AR1713" s="192" t="s">
        <v>292</v>
      </c>
      <c r="AT1713" s="192" t="s">
        <v>193</v>
      </c>
      <c r="AU1713" s="192" t="s">
        <v>82</v>
      </c>
      <c r="AY1713" s="20" t="s">
        <v>191</v>
      </c>
      <c r="BE1713" s="193">
        <f>IF(N1713="základní",J1713,0)</f>
        <v>0</v>
      </c>
      <c r="BF1713" s="193">
        <f>IF(N1713="snížená",J1713,0)</f>
        <v>0</v>
      </c>
      <c r="BG1713" s="193">
        <f>IF(N1713="zákl. přenesená",J1713,0)</f>
        <v>0</v>
      </c>
      <c r="BH1713" s="193">
        <f>IF(N1713="sníž. přenesená",J1713,0)</f>
        <v>0</v>
      </c>
      <c r="BI1713" s="193">
        <f>IF(N1713="nulová",J1713,0)</f>
        <v>0</v>
      </c>
      <c r="BJ1713" s="20" t="s">
        <v>80</v>
      </c>
      <c r="BK1713" s="193">
        <f>ROUND(I1713*H1713,2)</f>
        <v>0</v>
      </c>
      <c r="BL1713" s="20" t="s">
        <v>292</v>
      </c>
      <c r="BM1713" s="192" t="s">
        <v>2387</v>
      </c>
    </row>
    <row r="1714" spans="1:65" s="2" customFormat="1" ht="11.25">
      <c r="A1714" s="37"/>
      <c r="B1714" s="38"/>
      <c r="C1714" s="39"/>
      <c r="D1714" s="194" t="s">
        <v>199</v>
      </c>
      <c r="E1714" s="39"/>
      <c r="F1714" s="195" t="s">
        <v>2388</v>
      </c>
      <c r="G1714" s="39"/>
      <c r="H1714" s="39"/>
      <c r="I1714" s="196"/>
      <c r="J1714" s="39"/>
      <c r="K1714" s="39"/>
      <c r="L1714" s="42"/>
      <c r="M1714" s="197"/>
      <c r="N1714" s="198"/>
      <c r="O1714" s="67"/>
      <c r="P1714" s="67"/>
      <c r="Q1714" s="67"/>
      <c r="R1714" s="67"/>
      <c r="S1714" s="67"/>
      <c r="T1714" s="68"/>
      <c r="U1714" s="37"/>
      <c r="V1714" s="37"/>
      <c r="W1714" s="37"/>
      <c r="X1714" s="37"/>
      <c r="Y1714" s="37"/>
      <c r="Z1714" s="37"/>
      <c r="AA1714" s="37"/>
      <c r="AB1714" s="37"/>
      <c r="AC1714" s="37"/>
      <c r="AD1714" s="37"/>
      <c r="AE1714" s="37"/>
      <c r="AT1714" s="20" t="s">
        <v>199</v>
      </c>
      <c r="AU1714" s="20" t="s">
        <v>82</v>
      </c>
    </row>
    <row r="1715" spans="1:65" s="2" customFormat="1" ht="11.25">
      <c r="A1715" s="37"/>
      <c r="B1715" s="38"/>
      <c r="C1715" s="39"/>
      <c r="D1715" s="199" t="s">
        <v>206</v>
      </c>
      <c r="E1715" s="39"/>
      <c r="F1715" s="200" t="s">
        <v>2389</v>
      </c>
      <c r="G1715" s="39"/>
      <c r="H1715" s="39"/>
      <c r="I1715" s="196"/>
      <c r="J1715" s="39"/>
      <c r="K1715" s="39"/>
      <c r="L1715" s="42"/>
      <c r="M1715" s="197"/>
      <c r="N1715" s="198"/>
      <c r="O1715" s="67"/>
      <c r="P1715" s="67"/>
      <c r="Q1715" s="67"/>
      <c r="R1715" s="67"/>
      <c r="S1715" s="67"/>
      <c r="T1715" s="68"/>
      <c r="U1715" s="37"/>
      <c r="V1715" s="37"/>
      <c r="W1715" s="37"/>
      <c r="X1715" s="37"/>
      <c r="Y1715" s="37"/>
      <c r="Z1715" s="37"/>
      <c r="AA1715" s="37"/>
      <c r="AB1715" s="37"/>
      <c r="AC1715" s="37"/>
      <c r="AD1715" s="37"/>
      <c r="AE1715" s="37"/>
      <c r="AT1715" s="20" t="s">
        <v>206</v>
      </c>
      <c r="AU1715" s="20" t="s">
        <v>82</v>
      </c>
    </row>
    <row r="1716" spans="1:65" s="13" customFormat="1" ht="11.25">
      <c r="B1716" s="201"/>
      <c r="C1716" s="202"/>
      <c r="D1716" s="194" t="s">
        <v>208</v>
      </c>
      <c r="E1716" s="203" t="s">
        <v>19</v>
      </c>
      <c r="F1716" s="204" t="s">
        <v>2390</v>
      </c>
      <c r="G1716" s="202"/>
      <c r="H1716" s="205">
        <v>107.18</v>
      </c>
      <c r="I1716" s="206"/>
      <c r="J1716" s="202"/>
      <c r="K1716" s="202"/>
      <c r="L1716" s="207"/>
      <c r="M1716" s="208"/>
      <c r="N1716" s="209"/>
      <c r="O1716" s="209"/>
      <c r="P1716" s="209"/>
      <c r="Q1716" s="209"/>
      <c r="R1716" s="209"/>
      <c r="S1716" s="209"/>
      <c r="T1716" s="210"/>
      <c r="AT1716" s="211" t="s">
        <v>208</v>
      </c>
      <c r="AU1716" s="211" t="s">
        <v>82</v>
      </c>
      <c r="AV1716" s="13" t="s">
        <v>82</v>
      </c>
      <c r="AW1716" s="13" t="s">
        <v>34</v>
      </c>
      <c r="AX1716" s="13" t="s">
        <v>80</v>
      </c>
      <c r="AY1716" s="211" t="s">
        <v>191</v>
      </c>
    </row>
    <row r="1717" spans="1:65" s="2" customFormat="1" ht="16.5" customHeight="1">
      <c r="A1717" s="37"/>
      <c r="B1717" s="38"/>
      <c r="C1717" s="223" t="s">
        <v>2391</v>
      </c>
      <c r="D1717" s="223" t="s">
        <v>273</v>
      </c>
      <c r="E1717" s="224" t="s">
        <v>2392</v>
      </c>
      <c r="F1717" s="225" t="s">
        <v>2393</v>
      </c>
      <c r="G1717" s="226" t="s">
        <v>301</v>
      </c>
      <c r="H1717" s="227">
        <v>117.898</v>
      </c>
      <c r="I1717" s="228"/>
      <c r="J1717" s="229">
        <f>ROUND(I1717*H1717,2)</f>
        <v>0</v>
      </c>
      <c r="K1717" s="225" t="s">
        <v>829</v>
      </c>
      <c r="L1717" s="230"/>
      <c r="M1717" s="231" t="s">
        <v>19</v>
      </c>
      <c r="N1717" s="232" t="s">
        <v>44</v>
      </c>
      <c r="O1717" s="67"/>
      <c r="P1717" s="190">
        <f>O1717*H1717</f>
        <v>0</v>
      </c>
      <c r="Q1717" s="190">
        <v>6.4999999999999997E-4</v>
      </c>
      <c r="R1717" s="190">
        <f>Q1717*H1717</f>
        <v>7.6633699999999999E-2</v>
      </c>
      <c r="S1717" s="190">
        <v>0</v>
      </c>
      <c r="T1717" s="191">
        <f>S1717*H1717</f>
        <v>0</v>
      </c>
      <c r="U1717" s="37"/>
      <c r="V1717" s="37"/>
      <c r="W1717" s="37"/>
      <c r="X1717" s="37"/>
      <c r="Y1717" s="37"/>
      <c r="Z1717" s="37"/>
      <c r="AA1717" s="37"/>
      <c r="AB1717" s="37"/>
      <c r="AC1717" s="37"/>
      <c r="AD1717" s="37"/>
      <c r="AE1717" s="37"/>
      <c r="AR1717" s="192" t="s">
        <v>405</v>
      </c>
      <c r="AT1717" s="192" t="s">
        <v>273</v>
      </c>
      <c r="AU1717" s="192" t="s">
        <v>82</v>
      </c>
      <c r="AY1717" s="20" t="s">
        <v>191</v>
      </c>
      <c r="BE1717" s="193">
        <f>IF(N1717="základní",J1717,0)</f>
        <v>0</v>
      </c>
      <c r="BF1717" s="193">
        <f>IF(N1717="snížená",J1717,0)</f>
        <v>0</v>
      </c>
      <c r="BG1717" s="193">
        <f>IF(N1717="zákl. přenesená",J1717,0)</f>
        <v>0</v>
      </c>
      <c r="BH1717" s="193">
        <f>IF(N1717="sníž. přenesená",J1717,0)</f>
        <v>0</v>
      </c>
      <c r="BI1717" s="193">
        <f>IF(N1717="nulová",J1717,0)</f>
        <v>0</v>
      </c>
      <c r="BJ1717" s="20" t="s">
        <v>80</v>
      </c>
      <c r="BK1717" s="193">
        <f>ROUND(I1717*H1717,2)</f>
        <v>0</v>
      </c>
      <c r="BL1717" s="20" t="s">
        <v>292</v>
      </c>
      <c r="BM1717" s="192" t="s">
        <v>2394</v>
      </c>
    </row>
    <row r="1718" spans="1:65" s="2" customFormat="1" ht="11.25">
      <c r="A1718" s="37"/>
      <c r="B1718" s="38"/>
      <c r="C1718" s="39"/>
      <c r="D1718" s="194" t="s">
        <v>199</v>
      </c>
      <c r="E1718" s="39"/>
      <c r="F1718" s="195" t="s">
        <v>2393</v>
      </c>
      <c r="G1718" s="39"/>
      <c r="H1718" s="39"/>
      <c r="I1718" s="196"/>
      <c r="J1718" s="39"/>
      <c r="K1718" s="39"/>
      <c r="L1718" s="42"/>
      <c r="M1718" s="197"/>
      <c r="N1718" s="198"/>
      <c r="O1718" s="67"/>
      <c r="P1718" s="67"/>
      <c r="Q1718" s="67"/>
      <c r="R1718" s="67"/>
      <c r="S1718" s="67"/>
      <c r="T1718" s="68"/>
      <c r="U1718" s="37"/>
      <c r="V1718" s="37"/>
      <c r="W1718" s="37"/>
      <c r="X1718" s="37"/>
      <c r="Y1718" s="37"/>
      <c r="Z1718" s="37"/>
      <c r="AA1718" s="37"/>
      <c r="AB1718" s="37"/>
      <c r="AC1718" s="37"/>
      <c r="AD1718" s="37"/>
      <c r="AE1718" s="37"/>
      <c r="AT1718" s="20" t="s">
        <v>199</v>
      </c>
      <c r="AU1718" s="20" t="s">
        <v>82</v>
      </c>
    </row>
    <row r="1719" spans="1:65" s="13" customFormat="1" ht="11.25">
      <c r="B1719" s="201"/>
      <c r="C1719" s="202"/>
      <c r="D1719" s="194" t="s">
        <v>208</v>
      </c>
      <c r="E1719" s="202"/>
      <c r="F1719" s="204" t="s">
        <v>2395</v>
      </c>
      <c r="G1719" s="202"/>
      <c r="H1719" s="205">
        <v>117.898</v>
      </c>
      <c r="I1719" s="206"/>
      <c r="J1719" s="202"/>
      <c r="K1719" s="202"/>
      <c r="L1719" s="207"/>
      <c r="M1719" s="208"/>
      <c r="N1719" s="209"/>
      <c r="O1719" s="209"/>
      <c r="P1719" s="209"/>
      <c r="Q1719" s="209"/>
      <c r="R1719" s="209"/>
      <c r="S1719" s="209"/>
      <c r="T1719" s="210"/>
      <c r="AT1719" s="211" t="s">
        <v>208</v>
      </c>
      <c r="AU1719" s="211" t="s">
        <v>82</v>
      </c>
      <c r="AV1719" s="13" t="s">
        <v>82</v>
      </c>
      <c r="AW1719" s="13" t="s">
        <v>4</v>
      </c>
      <c r="AX1719" s="13" t="s">
        <v>80</v>
      </c>
      <c r="AY1719" s="211" t="s">
        <v>191</v>
      </c>
    </row>
    <row r="1720" spans="1:65" s="2" customFormat="1" ht="21.75" customHeight="1">
      <c r="A1720" s="37"/>
      <c r="B1720" s="38"/>
      <c r="C1720" s="181" t="s">
        <v>2396</v>
      </c>
      <c r="D1720" s="181" t="s">
        <v>193</v>
      </c>
      <c r="E1720" s="182" t="s">
        <v>2397</v>
      </c>
      <c r="F1720" s="183" t="s">
        <v>2398</v>
      </c>
      <c r="G1720" s="184" t="s">
        <v>301</v>
      </c>
      <c r="H1720" s="185">
        <v>51.38</v>
      </c>
      <c r="I1720" s="186"/>
      <c r="J1720" s="187">
        <f>ROUND(I1720*H1720,2)</f>
        <v>0</v>
      </c>
      <c r="K1720" s="183" t="s">
        <v>203</v>
      </c>
      <c r="L1720" s="42"/>
      <c r="M1720" s="188" t="s">
        <v>19</v>
      </c>
      <c r="N1720" s="189" t="s">
        <v>44</v>
      </c>
      <c r="O1720" s="67"/>
      <c r="P1720" s="190">
        <f>O1720*H1720</f>
        <v>0</v>
      </c>
      <c r="Q1720" s="190">
        <v>2.0200000000000001E-3</v>
      </c>
      <c r="R1720" s="190">
        <f>Q1720*H1720</f>
        <v>0.10378760000000001</v>
      </c>
      <c r="S1720" s="190">
        <v>0</v>
      </c>
      <c r="T1720" s="191">
        <f>S1720*H1720</f>
        <v>0</v>
      </c>
      <c r="U1720" s="37"/>
      <c r="V1720" s="37"/>
      <c r="W1720" s="37"/>
      <c r="X1720" s="37"/>
      <c r="Y1720" s="37"/>
      <c r="Z1720" s="37"/>
      <c r="AA1720" s="37"/>
      <c r="AB1720" s="37"/>
      <c r="AC1720" s="37"/>
      <c r="AD1720" s="37"/>
      <c r="AE1720" s="37"/>
      <c r="AR1720" s="192" t="s">
        <v>292</v>
      </c>
      <c r="AT1720" s="192" t="s">
        <v>193</v>
      </c>
      <c r="AU1720" s="192" t="s">
        <v>82</v>
      </c>
      <c r="AY1720" s="20" t="s">
        <v>191</v>
      </c>
      <c r="BE1720" s="193">
        <f>IF(N1720="základní",J1720,0)</f>
        <v>0</v>
      </c>
      <c r="BF1720" s="193">
        <f>IF(N1720="snížená",J1720,0)</f>
        <v>0</v>
      </c>
      <c r="BG1720" s="193">
        <f>IF(N1720="zákl. přenesená",J1720,0)</f>
        <v>0</v>
      </c>
      <c r="BH1720" s="193">
        <f>IF(N1720="sníž. přenesená",J1720,0)</f>
        <v>0</v>
      </c>
      <c r="BI1720" s="193">
        <f>IF(N1720="nulová",J1720,0)</f>
        <v>0</v>
      </c>
      <c r="BJ1720" s="20" t="s">
        <v>80</v>
      </c>
      <c r="BK1720" s="193">
        <f>ROUND(I1720*H1720,2)</f>
        <v>0</v>
      </c>
      <c r="BL1720" s="20" t="s">
        <v>292</v>
      </c>
      <c r="BM1720" s="192" t="s">
        <v>2399</v>
      </c>
    </row>
    <row r="1721" spans="1:65" s="2" customFormat="1" ht="11.25">
      <c r="A1721" s="37"/>
      <c r="B1721" s="38"/>
      <c r="C1721" s="39"/>
      <c r="D1721" s="194" t="s">
        <v>199</v>
      </c>
      <c r="E1721" s="39"/>
      <c r="F1721" s="195" t="s">
        <v>2400</v>
      </c>
      <c r="G1721" s="39"/>
      <c r="H1721" s="39"/>
      <c r="I1721" s="196"/>
      <c r="J1721" s="39"/>
      <c r="K1721" s="39"/>
      <c r="L1721" s="42"/>
      <c r="M1721" s="197"/>
      <c r="N1721" s="198"/>
      <c r="O1721" s="67"/>
      <c r="P1721" s="67"/>
      <c r="Q1721" s="67"/>
      <c r="R1721" s="67"/>
      <c r="S1721" s="67"/>
      <c r="T1721" s="68"/>
      <c r="U1721" s="37"/>
      <c r="V1721" s="37"/>
      <c r="W1721" s="37"/>
      <c r="X1721" s="37"/>
      <c r="Y1721" s="37"/>
      <c r="Z1721" s="37"/>
      <c r="AA1721" s="37"/>
      <c r="AB1721" s="37"/>
      <c r="AC1721" s="37"/>
      <c r="AD1721" s="37"/>
      <c r="AE1721" s="37"/>
      <c r="AT1721" s="20" t="s">
        <v>199</v>
      </c>
      <c r="AU1721" s="20" t="s">
        <v>82</v>
      </c>
    </row>
    <row r="1722" spans="1:65" s="2" customFormat="1" ht="11.25">
      <c r="A1722" s="37"/>
      <c r="B1722" s="38"/>
      <c r="C1722" s="39"/>
      <c r="D1722" s="199" t="s">
        <v>206</v>
      </c>
      <c r="E1722" s="39"/>
      <c r="F1722" s="200" t="s">
        <v>2401</v>
      </c>
      <c r="G1722" s="39"/>
      <c r="H1722" s="39"/>
      <c r="I1722" s="196"/>
      <c r="J1722" s="39"/>
      <c r="K1722" s="39"/>
      <c r="L1722" s="42"/>
      <c r="M1722" s="197"/>
      <c r="N1722" s="198"/>
      <c r="O1722" s="67"/>
      <c r="P1722" s="67"/>
      <c r="Q1722" s="67"/>
      <c r="R1722" s="67"/>
      <c r="S1722" s="67"/>
      <c r="T1722" s="68"/>
      <c r="U1722" s="37"/>
      <c r="V1722" s="37"/>
      <c r="W1722" s="37"/>
      <c r="X1722" s="37"/>
      <c r="Y1722" s="37"/>
      <c r="Z1722" s="37"/>
      <c r="AA1722" s="37"/>
      <c r="AB1722" s="37"/>
      <c r="AC1722" s="37"/>
      <c r="AD1722" s="37"/>
      <c r="AE1722" s="37"/>
      <c r="AT1722" s="20" t="s">
        <v>206</v>
      </c>
      <c r="AU1722" s="20" t="s">
        <v>82</v>
      </c>
    </row>
    <row r="1723" spans="1:65" s="13" customFormat="1" ht="11.25">
      <c r="B1723" s="201"/>
      <c r="C1723" s="202"/>
      <c r="D1723" s="194" t="s">
        <v>208</v>
      </c>
      <c r="E1723" s="203" t="s">
        <v>19</v>
      </c>
      <c r="F1723" s="204" t="s">
        <v>2314</v>
      </c>
      <c r="G1723" s="202"/>
      <c r="H1723" s="205">
        <v>51.38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208</v>
      </c>
      <c r="AU1723" s="211" t="s">
        <v>82</v>
      </c>
      <c r="AV1723" s="13" t="s">
        <v>82</v>
      </c>
      <c r="AW1723" s="13" t="s">
        <v>34</v>
      </c>
      <c r="AX1723" s="13" t="s">
        <v>80</v>
      </c>
      <c r="AY1723" s="211" t="s">
        <v>191</v>
      </c>
    </row>
    <row r="1724" spans="1:65" s="2" customFormat="1" ht="16.5" customHeight="1">
      <c r="A1724" s="37"/>
      <c r="B1724" s="38"/>
      <c r="C1724" s="223" t="s">
        <v>2402</v>
      </c>
      <c r="D1724" s="223" t="s">
        <v>273</v>
      </c>
      <c r="E1724" s="224" t="s">
        <v>2403</v>
      </c>
      <c r="F1724" s="225" t="s">
        <v>2404</v>
      </c>
      <c r="G1724" s="226" t="s">
        <v>301</v>
      </c>
      <c r="H1724" s="227">
        <v>52.228000000000002</v>
      </c>
      <c r="I1724" s="228"/>
      <c r="J1724" s="229">
        <f>ROUND(I1724*H1724,2)</f>
        <v>0</v>
      </c>
      <c r="K1724" s="225" t="s">
        <v>203</v>
      </c>
      <c r="L1724" s="230"/>
      <c r="M1724" s="231" t="s">
        <v>19</v>
      </c>
      <c r="N1724" s="232" t="s">
        <v>44</v>
      </c>
      <c r="O1724" s="67"/>
      <c r="P1724" s="190">
        <f>O1724*H1724</f>
        <v>0</v>
      </c>
      <c r="Q1724" s="190">
        <v>4.5999999999999999E-2</v>
      </c>
      <c r="R1724" s="190">
        <f>Q1724*H1724</f>
        <v>2.402488</v>
      </c>
      <c r="S1724" s="190">
        <v>0</v>
      </c>
      <c r="T1724" s="191">
        <f>S1724*H1724</f>
        <v>0</v>
      </c>
      <c r="U1724" s="37"/>
      <c r="V1724" s="37"/>
      <c r="W1724" s="37"/>
      <c r="X1724" s="37"/>
      <c r="Y1724" s="37"/>
      <c r="Z1724" s="37"/>
      <c r="AA1724" s="37"/>
      <c r="AB1724" s="37"/>
      <c r="AC1724" s="37"/>
      <c r="AD1724" s="37"/>
      <c r="AE1724" s="37"/>
      <c r="AR1724" s="192" t="s">
        <v>405</v>
      </c>
      <c r="AT1724" s="192" t="s">
        <v>273</v>
      </c>
      <c r="AU1724" s="192" t="s">
        <v>82</v>
      </c>
      <c r="AY1724" s="20" t="s">
        <v>191</v>
      </c>
      <c r="BE1724" s="193">
        <f>IF(N1724="základní",J1724,0)</f>
        <v>0</v>
      </c>
      <c r="BF1724" s="193">
        <f>IF(N1724="snížená",J1724,0)</f>
        <v>0</v>
      </c>
      <c r="BG1724" s="193">
        <f>IF(N1724="zákl. přenesená",J1724,0)</f>
        <v>0</v>
      </c>
      <c r="BH1724" s="193">
        <f>IF(N1724="sníž. přenesená",J1724,0)</f>
        <v>0</v>
      </c>
      <c r="BI1724" s="193">
        <f>IF(N1724="nulová",J1724,0)</f>
        <v>0</v>
      </c>
      <c r="BJ1724" s="20" t="s">
        <v>80</v>
      </c>
      <c r="BK1724" s="193">
        <f>ROUND(I1724*H1724,2)</f>
        <v>0</v>
      </c>
      <c r="BL1724" s="20" t="s">
        <v>292</v>
      </c>
      <c r="BM1724" s="192" t="s">
        <v>2405</v>
      </c>
    </row>
    <row r="1725" spans="1:65" s="2" customFormat="1" ht="11.25">
      <c r="A1725" s="37"/>
      <c r="B1725" s="38"/>
      <c r="C1725" s="39"/>
      <c r="D1725" s="194" t="s">
        <v>199</v>
      </c>
      <c r="E1725" s="39"/>
      <c r="F1725" s="195" t="s">
        <v>2404</v>
      </c>
      <c r="G1725" s="39"/>
      <c r="H1725" s="39"/>
      <c r="I1725" s="196"/>
      <c r="J1725" s="39"/>
      <c r="K1725" s="39"/>
      <c r="L1725" s="42"/>
      <c r="M1725" s="197"/>
      <c r="N1725" s="198"/>
      <c r="O1725" s="67"/>
      <c r="P1725" s="67"/>
      <c r="Q1725" s="67"/>
      <c r="R1725" s="67"/>
      <c r="S1725" s="67"/>
      <c r="T1725" s="68"/>
      <c r="U1725" s="37"/>
      <c r="V1725" s="37"/>
      <c r="W1725" s="37"/>
      <c r="X1725" s="37"/>
      <c r="Y1725" s="37"/>
      <c r="Z1725" s="37"/>
      <c r="AA1725" s="37"/>
      <c r="AB1725" s="37"/>
      <c r="AC1725" s="37"/>
      <c r="AD1725" s="37"/>
      <c r="AE1725" s="37"/>
      <c r="AT1725" s="20" t="s">
        <v>199</v>
      </c>
      <c r="AU1725" s="20" t="s">
        <v>82</v>
      </c>
    </row>
    <row r="1726" spans="1:65" s="13" customFormat="1" ht="11.25">
      <c r="B1726" s="201"/>
      <c r="C1726" s="202"/>
      <c r="D1726" s="194" t="s">
        <v>208</v>
      </c>
      <c r="E1726" s="203" t="s">
        <v>19</v>
      </c>
      <c r="F1726" s="204" t="s">
        <v>2406</v>
      </c>
      <c r="G1726" s="202"/>
      <c r="H1726" s="205">
        <v>52.228000000000002</v>
      </c>
      <c r="I1726" s="206"/>
      <c r="J1726" s="202"/>
      <c r="K1726" s="202"/>
      <c r="L1726" s="207"/>
      <c r="M1726" s="208"/>
      <c r="N1726" s="209"/>
      <c r="O1726" s="209"/>
      <c r="P1726" s="209"/>
      <c r="Q1726" s="209"/>
      <c r="R1726" s="209"/>
      <c r="S1726" s="209"/>
      <c r="T1726" s="210"/>
      <c r="AT1726" s="211" t="s">
        <v>208</v>
      </c>
      <c r="AU1726" s="211" t="s">
        <v>82</v>
      </c>
      <c r="AV1726" s="13" t="s">
        <v>82</v>
      </c>
      <c r="AW1726" s="13" t="s">
        <v>34</v>
      </c>
      <c r="AX1726" s="13" t="s">
        <v>80</v>
      </c>
      <c r="AY1726" s="211" t="s">
        <v>191</v>
      </c>
    </row>
    <row r="1727" spans="1:65" s="2" customFormat="1" ht="16.5" customHeight="1">
      <c r="A1727" s="37"/>
      <c r="B1727" s="38"/>
      <c r="C1727" s="223" t="s">
        <v>2407</v>
      </c>
      <c r="D1727" s="223" t="s">
        <v>273</v>
      </c>
      <c r="E1727" s="224" t="s">
        <v>2408</v>
      </c>
      <c r="F1727" s="225" t="s">
        <v>2409</v>
      </c>
      <c r="G1727" s="226" t="s">
        <v>196</v>
      </c>
      <c r="H1727" s="227">
        <v>20</v>
      </c>
      <c r="I1727" s="228"/>
      <c r="J1727" s="229">
        <f>ROUND(I1727*H1727,2)</f>
        <v>0</v>
      </c>
      <c r="K1727" s="225" t="s">
        <v>19</v>
      </c>
      <c r="L1727" s="230"/>
      <c r="M1727" s="231" t="s">
        <v>19</v>
      </c>
      <c r="N1727" s="232" t="s">
        <v>44</v>
      </c>
      <c r="O1727" s="67"/>
      <c r="P1727" s="190">
        <f>O1727*H1727</f>
        <v>0</v>
      </c>
      <c r="Q1727" s="190">
        <v>6.4999999999999997E-3</v>
      </c>
      <c r="R1727" s="190">
        <f>Q1727*H1727</f>
        <v>0.13</v>
      </c>
      <c r="S1727" s="190">
        <v>0</v>
      </c>
      <c r="T1727" s="191">
        <f>S1727*H1727</f>
        <v>0</v>
      </c>
      <c r="U1727" s="37"/>
      <c r="V1727" s="37"/>
      <c r="W1727" s="37"/>
      <c r="X1727" s="37"/>
      <c r="Y1727" s="37"/>
      <c r="Z1727" s="37"/>
      <c r="AA1727" s="37"/>
      <c r="AB1727" s="37"/>
      <c r="AC1727" s="37"/>
      <c r="AD1727" s="37"/>
      <c r="AE1727" s="37"/>
      <c r="AR1727" s="192" t="s">
        <v>405</v>
      </c>
      <c r="AT1727" s="192" t="s">
        <v>273</v>
      </c>
      <c r="AU1727" s="192" t="s">
        <v>82</v>
      </c>
      <c r="AY1727" s="20" t="s">
        <v>191</v>
      </c>
      <c r="BE1727" s="193">
        <f>IF(N1727="základní",J1727,0)</f>
        <v>0</v>
      </c>
      <c r="BF1727" s="193">
        <f>IF(N1727="snížená",J1727,0)</f>
        <v>0</v>
      </c>
      <c r="BG1727" s="193">
        <f>IF(N1727="zákl. přenesená",J1727,0)</f>
        <v>0</v>
      </c>
      <c r="BH1727" s="193">
        <f>IF(N1727="sníž. přenesená",J1727,0)</f>
        <v>0</v>
      </c>
      <c r="BI1727" s="193">
        <f>IF(N1727="nulová",J1727,0)</f>
        <v>0</v>
      </c>
      <c r="BJ1727" s="20" t="s">
        <v>80</v>
      </c>
      <c r="BK1727" s="193">
        <f>ROUND(I1727*H1727,2)</f>
        <v>0</v>
      </c>
      <c r="BL1727" s="20" t="s">
        <v>292</v>
      </c>
      <c r="BM1727" s="192" t="s">
        <v>2410</v>
      </c>
    </row>
    <row r="1728" spans="1:65" s="2" customFormat="1" ht="11.25">
      <c r="A1728" s="37"/>
      <c r="B1728" s="38"/>
      <c r="C1728" s="39"/>
      <c r="D1728" s="194" t="s">
        <v>199</v>
      </c>
      <c r="E1728" s="39"/>
      <c r="F1728" s="195" t="s">
        <v>2409</v>
      </c>
      <c r="G1728" s="39"/>
      <c r="H1728" s="39"/>
      <c r="I1728" s="196"/>
      <c r="J1728" s="39"/>
      <c r="K1728" s="39"/>
      <c r="L1728" s="42"/>
      <c r="M1728" s="197"/>
      <c r="N1728" s="198"/>
      <c r="O1728" s="67"/>
      <c r="P1728" s="67"/>
      <c r="Q1728" s="67"/>
      <c r="R1728" s="67"/>
      <c r="S1728" s="67"/>
      <c r="T1728" s="68"/>
      <c r="U1728" s="37"/>
      <c r="V1728" s="37"/>
      <c r="W1728" s="37"/>
      <c r="X1728" s="37"/>
      <c r="Y1728" s="37"/>
      <c r="Z1728" s="37"/>
      <c r="AA1728" s="37"/>
      <c r="AB1728" s="37"/>
      <c r="AC1728" s="37"/>
      <c r="AD1728" s="37"/>
      <c r="AE1728" s="37"/>
      <c r="AT1728" s="20" t="s">
        <v>199</v>
      </c>
      <c r="AU1728" s="20" t="s">
        <v>82</v>
      </c>
    </row>
    <row r="1729" spans="1:65" s="2" customFormat="1" ht="21.75" customHeight="1">
      <c r="A1729" s="37"/>
      <c r="B1729" s="38"/>
      <c r="C1729" s="181" t="s">
        <v>2411</v>
      </c>
      <c r="D1729" s="181" t="s">
        <v>193</v>
      </c>
      <c r="E1729" s="182" t="s">
        <v>2412</v>
      </c>
      <c r="F1729" s="183" t="s">
        <v>2413</v>
      </c>
      <c r="G1729" s="184" t="s">
        <v>282</v>
      </c>
      <c r="H1729" s="185">
        <v>36.549999999999997</v>
      </c>
      <c r="I1729" s="186"/>
      <c r="J1729" s="187">
        <f>ROUND(I1729*H1729,2)</f>
        <v>0</v>
      </c>
      <c r="K1729" s="183" t="s">
        <v>19</v>
      </c>
      <c r="L1729" s="42"/>
      <c r="M1729" s="188" t="s">
        <v>19</v>
      </c>
      <c r="N1729" s="189" t="s">
        <v>44</v>
      </c>
      <c r="O1729" s="67"/>
      <c r="P1729" s="190">
        <f>O1729*H1729</f>
        <v>0</v>
      </c>
      <c r="Q1729" s="190">
        <v>8.3999999999999995E-3</v>
      </c>
      <c r="R1729" s="190">
        <f>Q1729*H1729</f>
        <v>0.30701999999999996</v>
      </c>
      <c r="S1729" s="190">
        <v>0</v>
      </c>
      <c r="T1729" s="191">
        <f>S1729*H1729</f>
        <v>0</v>
      </c>
      <c r="U1729" s="37"/>
      <c r="V1729" s="37"/>
      <c r="W1729" s="37"/>
      <c r="X1729" s="37"/>
      <c r="Y1729" s="37"/>
      <c r="Z1729" s="37"/>
      <c r="AA1729" s="37"/>
      <c r="AB1729" s="37"/>
      <c r="AC1729" s="37"/>
      <c r="AD1729" s="37"/>
      <c r="AE1729" s="37"/>
      <c r="AR1729" s="192" t="s">
        <v>292</v>
      </c>
      <c r="AT1729" s="192" t="s">
        <v>193</v>
      </c>
      <c r="AU1729" s="192" t="s">
        <v>82</v>
      </c>
      <c r="AY1729" s="20" t="s">
        <v>191</v>
      </c>
      <c r="BE1729" s="193">
        <f>IF(N1729="základní",J1729,0)</f>
        <v>0</v>
      </c>
      <c r="BF1729" s="193">
        <f>IF(N1729="snížená",J1729,0)</f>
        <v>0</v>
      </c>
      <c r="BG1729" s="193">
        <f>IF(N1729="zákl. přenesená",J1729,0)</f>
        <v>0</v>
      </c>
      <c r="BH1729" s="193">
        <f>IF(N1729="sníž. přenesená",J1729,0)</f>
        <v>0</v>
      </c>
      <c r="BI1729" s="193">
        <f>IF(N1729="nulová",J1729,0)</f>
        <v>0</v>
      </c>
      <c r="BJ1729" s="20" t="s">
        <v>80</v>
      </c>
      <c r="BK1729" s="193">
        <f>ROUND(I1729*H1729,2)</f>
        <v>0</v>
      </c>
      <c r="BL1729" s="20" t="s">
        <v>292</v>
      </c>
      <c r="BM1729" s="192" t="s">
        <v>2414</v>
      </c>
    </row>
    <row r="1730" spans="1:65" s="2" customFormat="1" ht="11.25">
      <c r="A1730" s="37"/>
      <c r="B1730" s="38"/>
      <c r="C1730" s="39"/>
      <c r="D1730" s="194" t="s">
        <v>199</v>
      </c>
      <c r="E1730" s="39"/>
      <c r="F1730" s="195" t="s">
        <v>2415</v>
      </c>
      <c r="G1730" s="39"/>
      <c r="H1730" s="39"/>
      <c r="I1730" s="196"/>
      <c r="J1730" s="39"/>
      <c r="K1730" s="39"/>
      <c r="L1730" s="42"/>
      <c r="M1730" s="197"/>
      <c r="N1730" s="198"/>
      <c r="O1730" s="67"/>
      <c r="P1730" s="67"/>
      <c r="Q1730" s="67"/>
      <c r="R1730" s="67"/>
      <c r="S1730" s="67"/>
      <c r="T1730" s="68"/>
      <c r="U1730" s="37"/>
      <c r="V1730" s="37"/>
      <c r="W1730" s="37"/>
      <c r="X1730" s="37"/>
      <c r="Y1730" s="37"/>
      <c r="Z1730" s="37"/>
      <c r="AA1730" s="37"/>
      <c r="AB1730" s="37"/>
      <c r="AC1730" s="37"/>
      <c r="AD1730" s="37"/>
      <c r="AE1730" s="37"/>
      <c r="AT1730" s="20" t="s">
        <v>199</v>
      </c>
      <c r="AU1730" s="20" t="s">
        <v>82</v>
      </c>
    </row>
    <row r="1731" spans="1:65" s="13" customFormat="1" ht="11.25">
      <c r="B1731" s="201"/>
      <c r="C1731" s="202"/>
      <c r="D1731" s="194" t="s">
        <v>208</v>
      </c>
      <c r="E1731" s="203" t="s">
        <v>19</v>
      </c>
      <c r="F1731" s="204" t="s">
        <v>2416</v>
      </c>
      <c r="G1731" s="202"/>
      <c r="H1731" s="205">
        <v>11.93</v>
      </c>
      <c r="I1731" s="206"/>
      <c r="J1731" s="202"/>
      <c r="K1731" s="202"/>
      <c r="L1731" s="207"/>
      <c r="M1731" s="208"/>
      <c r="N1731" s="209"/>
      <c r="O1731" s="209"/>
      <c r="P1731" s="209"/>
      <c r="Q1731" s="209"/>
      <c r="R1731" s="209"/>
      <c r="S1731" s="209"/>
      <c r="T1731" s="210"/>
      <c r="AT1731" s="211" t="s">
        <v>208</v>
      </c>
      <c r="AU1731" s="211" t="s">
        <v>82</v>
      </c>
      <c r="AV1731" s="13" t="s">
        <v>82</v>
      </c>
      <c r="AW1731" s="13" t="s">
        <v>34</v>
      </c>
      <c r="AX1731" s="13" t="s">
        <v>73</v>
      </c>
      <c r="AY1731" s="211" t="s">
        <v>191</v>
      </c>
    </row>
    <row r="1732" spans="1:65" s="13" customFormat="1" ht="11.25">
      <c r="B1732" s="201"/>
      <c r="C1732" s="202"/>
      <c r="D1732" s="194" t="s">
        <v>208</v>
      </c>
      <c r="E1732" s="203" t="s">
        <v>19</v>
      </c>
      <c r="F1732" s="204" t="s">
        <v>2417</v>
      </c>
      <c r="G1732" s="202"/>
      <c r="H1732" s="205">
        <v>24.62</v>
      </c>
      <c r="I1732" s="206"/>
      <c r="J1732" s="202"/>
      <c r="K1732" s="202"/>
      <c r="L1732" s="207"/>
      <c r="M1732" s="208"/>
      <c r="N1732" s="209"/>
      <c r="O1732" s="209"/>
      <c r="P1732" s="209"/>
      <c r="Q1732" s="209"/>
      <c r="R1732" s="209"/>
      <c r="S1732" s="209"/>
      <c r="T1732" s="210"/>
      <c r="AT1732" s="211" t="s">
        <v>208</v>
      </c>
      <c r="AU1732" s="211" t="s">
        <v>82</v>
      </c>
      <c r="AV1732" s="13" t="s">
        <v>82</v>
      </c>
      <c r="AW1732" s="13" t="s">
        <v>34</v>
      </c>
      <c r="AX1732" s="13" t="s">
        <v>73</v>
      </c>
      <c r="AY1732" s="211" t="s">
        <v>191</v>
      </c>
    </row>
    <row r="1733" spans="1:65" s="14" customFormat="1" ht="11.25">
      <c r="B1733" s="212"/>
      <c r="C1733" s="213"/>
      <c r="D1733" s="194" t="s">
        <v>208</v>
      </c>
      <c r="E1733" s="214" t="s">
        <v>19</v>
      </c>
      <c r="F1733" s="215" t="s">
        <v>238</v>
      </c>
      <c r="G1733" s="213"/>
      <c r="H1733" s="216">
        <v>36.549999999999997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208</v>
      </c>
      <c r="AU1733" s="222" t="s">
        <v>82</v>
      </c>
      <c r="AV1733" s="14" t="s">
        <v>197</v>
      </c>
      <c r="AW1733" s="14" t="s">
        <v>34</v>
      </c>
      <c r="AX1733" s="14" t="s">
        <v>80</v>
      </c>
      <c r="AY1733" s="222" t="s">
        <v>191</v>
      </c>
    </row>
    <row r="1734" spans="1:65" s="2" customFormat="1" ht="16.5" customHeight="1">
      <c r="A1734" s="37"/>
      <c r="B1734" s="38"/>
      <c r="C1734" s="223" t="s">
        <v>2418</v>
      </c>
      <c r="D1734" s="223" t="s">
        <v>273</v>
      </c>
      <c r="E1734" s="224" t="s">
        <v>2419</v>
      </c>
      <c r="F1734" s="225" t="s">
        <v>2420</v>
      </c>
      <c r="G1734" s="226" t="s">
        <v>282</v>
      </c>
      <c r="H1734" s="227">
        <v>13.122999999999999</v>
      </c>
      <c r="I1734" s="228"/>
      <c r="J1734" s="229">
        <f>ROUND(I1734*H1734,2)</f>
        <v>0</v>
      </c>
      <c r="K1734" s="225" t="s">
        <v>19</v>
      </c>
      <c r="L1734" s="230"/>
      <c r="M1734" s="231" t="s">
        <v>19</v>
      </c>
      <c r="N1734" s="232" t="s">
        <v>44</v>
      </c>
      <c r="O1734" s="67"/>
      <c r="P1734" s="190">
        <f>O1734*H1734</f>
        <v>0</v>
      </c>
      <c r="Q1734" s="190">
        <v>2.1999999999999999E-2</v>
      </c>
      <c r="R1734" s="190">
        <f>Q1734*H1734</f>
        <v>0.28870599999999996</v>
      </c>
      <c r="S1734" s="190">
        <v>0</v>
      </c>
      <c r="T1734" s="191">
        <f>S1734*H1734</f>
        <v>0</v>
      </c>
      <c r="U1734" s="37"/>
      <c r="V1734" s="37"/>
      <c r="W1734" s="37"/>
      <c r="X1734" s="37"/>
      <c r="Y1734" s="37"/>
      <c r="Z1734" s="37"/>
      <c r="AA1734" s="37"/>
      <c r="AB1734" s="37"/>
      <c r="AC1734" s="37"/>
      <c r="AD1734" s="37"/>
      <c r="AE1734" s="37"/>
      <c r="AR1734" s="192" t="s">
        <v>405</v>
      </c>
      <c r="AT1734" s="192" t="s">
        <v>273</v>
      </c>
      <c r="AU1734" s="192" t="s">
        <v>82</v>
      </c>
      <c r="AY1734" s="20" t="s">
        <v>191</v>
      </c>
      <c r="BE1734" s="193">
        <f>IF(N1734="základní",J1734,0)</f>
        <v>0</v>
      </c>
      <c r="BF1734" s="193">
        <f>IF(N1734="snížená",J1734,0)</f>
        <v>0</v>
      </c>
      <c r="BG1734" s="193">
        <f>IF(N1734="zákl. přenesená",J1734,0)</f>
        <v>0</v>
      </c>
      <c r="BH1734" s="193">
        <f>IF(N1734="sníž. přenesená",J1734,0)</f>
        <v>0</v>
      </c>
      <c r="BI1734" s="193">
        <f>IF(N1734="nulová",J1734,0)</f>
        <v>0</v>
      </c>
      <c r="BJ1734" s="20" t="s">
        <v>80</v>
      </c>
      <c r="BK1734" s="193">
        <f>ROUND(I1734*H1734,2)</f>
        <v>0</v>
      </c>
      <c r="BL1734" s="20" t="s">
        <v>292</v>
      </c>
      <c r="BM1734" s="192" t="s">
        <v>2421</v>
      </c>
    </row>
    <row r="1735" spans="1:65" s="2" customFormat="1" ht="11.25">
      <c r="A1735" s="37"/>
      <c r="B1735" s="38"/>
      <c r="C1735" s="39"/>
      <c r="D1735" s="194" t="s">
        <v>199</v>
      </c>
      <c r="E1735" s="39"/>
      <c r="F1735" s="195" t="s">
        <v>2420</v>
      </c>
      <c r="G1735" s="39"/>
      <c r="H1735" s="39"/>
      <c r="I1735" s="196"/>
      <c r="J1735" s="39"/>
      <c r="K1735" s="39"/>
      <c r="L1735" s="42"/>
      <c r="M1735" s="197"/>
      <c r="N1735" s="198"/>
      <c r="O1735" s="67"/>
      <c r="P1735" s="67"/>
      <c r="Q1735" s="67"/>
      <c r="R1735" s="67"/>
      <c r="S1735" s="67"/>
      <c r="T1735" s="68"/>
      <c r="U1735" s="37"/>
      <c r="V1735" s="37"/>
      <c r="W1735" s="37"/>
      <c r="X1735" s="37"/>
      <c r="Y1735" s="37"/>
      <c r="Z1735" s="37"/>
      <c r="AA1735" s="37"/>
      <c r="AB1735" s="37"/>
      <c r="AC1735" s="37"/>
      <c r="AD1735" s="37"/>
      <c r="AE1735" s="37"/>
      <c r="AT1735" s="20" t="s">
        <v>199</v>
      </c>
      <c r="AU1735" s="20" t="s">
        <v>82</v>
      </c>
    </row>
    <row r="1736" spans="1:65" s="13" customFormat="1" ht="11.25">
      <c r="B1736" s="201"/>
      <c r="C1736" s="202"/>
      <c r="D1736" s="194" t="s">
        <v>208</v>
      </c>
      <c r="E1736" s="203" t="s">
        <v>19</v>
      </c>
      <c r="F1736" s="204" t="s">
        <v>2416</v>
      </c>
      <c r="G1736" s="202"/>
      <c r="H1736" s="205">
        <v>11.93</v>
      </c>
      <c r="I1736" s="206"/>
      <c r="J1736" s="202"/>
      <c r="K1736" s="202"/>
      <c r="L1736" s="207"/>
      <c r="M1736" s="208"/>
      <c r="N1736" s="209"/>
      <c r="O1736" s="209"/>
      <c r="P1736" s="209"/>
      <c r="Q1736" s="209"/>
      <c r="R1736" s="209"/>
      <c r="S1736" s="209"/>
      <c r="T1736" s="210"/>
      <c r="AT1736" s="211" t="s">
        <v>208</v>
      </c>
      <c r="AU1736" s="211" t="s">
        <v>82</v>
      </c>
      <c r="AV1736" s="13" t="s">
        <v>82</v>
      </c>
      <c r="AW1736" s="13" t="s">
        <v>34</v>
      </c>
      <c r="AX1736" s="13" t="s">
        <v>80</v>
      </c>
      <c r="AY1736" s="211" t="s">
        <v>191</v>
      </c>
    </row>
    <row r="1737" spans="1:65" s="13" customFormat="1" ht="11.25">
      <c r="B1737" s="201"/>
      <c r="C1737" s="202"/>
      <c r="D1737" s="194" t="s">
        <v>208</v>
      </c>
      <c r="E1737" s="202"/>
      <c r="F1737" s="204" t="s">
        <v>2422</v>
      </c>
      <c r="G1737" s="202"/>
      <c r="H1737" s="205">
        <v>13.122999999999999</v>
      </c>
      <c r="I1737" s="206"/>
      <c r="J1737" s="202"/>
      <c r="K1737" s="202"/>
      <c r="L1737" s="207"/>
      <c r="M1737" s="208"/>
      <c r="N1737" s="209"/>
      <c r="O1737" s="209"/>
      <c r="P1737" s="209"/>
      <c r="Q1737" s="209"/>
      <c r="R1737" s="209"/>
      <c r="S1737" s="209"/>
      <c r="T1737" s="210"/>
      <c r="AT1737" s="211" t="s">
        <v>208</v>
      </c>
      <c r="AU1737" s="211" t="s">
        <v>82</v>
      </c>
      <c r="AV1737" s="13" t="s">
        <v>82</v>
      </c>
      <c r="AW1737" s="13" t="s">
        <v>4</v>
      </c>
      <c r="AX1737" s="13" t="s">
        <v>80</v>
      </c>
      <c r="AY1737" s="211" t="s">
        <v>191</v>
      </c>
    </row>
    <row r="1738" spans="1:65" s="2" customFormat="1" ht="16.5" customHeight="1">
      <c r="A1738" s="37"/>
      <c r="B1738" s="38"/>
      <c r="C1738" s="223" t="s">
        <v>2423</v>
      </c>
      <c r="D1738" s="223" t="s">
        <v>273</v>
      </c>
      <c r="E1738" s="224" t="s">
        <v>2424</v>
      </c>
      <c r="F1738" s="225" t="s">
        <v>2425</v>
      </c>
      <c r="G1738" s="226" t="s">
        <v>282</v>
      </c>
      <c r="H1738" s="227">
        <v>27.082000000000001</v>
      </c>
      <c r="I1738" s="228"/>
      <c r="J1738" s="229">
        <f>ROUND(I1738*H1738,2)</f>
        <v>0</v>
      </c>
      <c r="K1738" s="225" t="s">
        <v>19</v>
      </c>
      <c r="L1738" s="230"/>
      <c r="M1738" s="231" t="s">
        <v>19</v>
      </c>
      <c r="N1738" s="232" t="s">
        <v>44</v>
      </c>
      <c r="O1738" s="67"/>
      <c r="P1738" s="190">
        <f>O1738*H1738</f>
        <v>0</v>
      </c>
      <c r="Q1738" s="190">
        <v>2.1999999999999999E-2</v>
      </c>
      <c r="R1738" s="190">
        <f>Q1738*H1738</f>
        <v>0.595804</v>
      </c>
      <c r="S1738" s="190">
        <v>0</v>
      </c>
      <c r="T1738" s="191">
        <f>S1738*H1738</f>
        <v>0</v>
      </c>
      <c r="U1738" s="37"/>
      <c r="V1738" s="37"/>
      <c r="W1738" s="37"/>
      <c r="X1738" s="37"/>
      <c r="Y1738" s="37"/>
      <c r="Z1738" s="37"/>
      <c r="AA1738" s="37"/>
      <c r="AB1738" s="37"/>
      <c r="AC1738" s="37"/>
      <c r="AD1738" s="37"/>
      <c r="AE1738" s="37"/>
      <c r="AR1738" s="192" t="s">
        <v>405</v>
      </c>
      <c r="AT1738" s="192" t="s">
        <v>273</v>
      </c>
      <c r="AU1738" s="192" t="s">
        <v>82</v>
      </c>
      <c r="AY1738" s="20" t="s">
        <v>191</v>
      </c>
      <c r="BE1738" s="193">
        <f>IF(N1738="základní",J1738,0)</f>
        <v>0</v>
      </c>
      <c r="BF1738" s="193">
        <f>IF(N1738="snížená",J1738,0)</f>
        <v>0</v>
      </c>
      <c r="BG1738" s="193">
        <f>IF(N1738="zákl. přenesená",J1738,0)</f>
        <v>0</v>
      </c>
      <c r="BH1738" s="193">
        <f>IF(N1738="sníž. přenesená",J1738,0)</f>
        <v>0</v>
      </c>
      <c r="BI1738" s="193">
        <f>IF(N1738="nulová",J1738,0)</f>
        <v>0</v>
      </c>
      <c r="BJ1738" s="20" t="s">
        <v>80</v>
      </c>
      <c r="BK1738" s="193">
        <f>ROUND(I1738*H1738,2)</f>
        <v>0</v>
      </c>
      <c r="BL1738" s="20" t="s">
        <v>292</v>
      </c>
      <c r="BM1738" s="192" t="s">
        <v>2426</v>
      </c>
    </row>
    <row r="1739" spans="1:65" s="2" customFormat="1" ht="11.25">
      <c r="A1739" s="37"/>
      <c r="B1739" s="38"/>
      <c r="C1739" s="39"/>
      <c r="D1739" s="194" t="s">
        <v>199</v>
      </c>
      <c r="E1739" s="39"/>
      <c r="F1739" s="195" t="s">
        <v>2425</v>
      </c>
      <c r="G1739" s="39"/>
      <c r="H1739" s="39"/>
      <c r="I1739" s="196"/>
      <c r="J1739" s="39"/>
      <c r="K1739" s="39"/>
      <c r="L1739" s="42"/>
      <c r="M1739" s="197"/>
      <c r="N1739" s="198"/>
      <c r="O1739" s="67"/>
      <c r="P1739" s="67"/>
      <c r="Q1739" s="67"/>
      <c r="R1739" s="67"/>
      <c r="S1739" s="67"/>
      <c r="T1739" s="68"/>
      <c r="U1739" s="37"/>
      <c r="V1739" s="37"/>
      <c r="W1739" s="37"/>
      <c r="X1739" s="37"/>
      <c r="Y1739" s="37"/>
      <c r="Z1739" s="37"/>
      <c r="AA1739" s="37"/>
      <c r="AB1739" s="37"/>
      <c r="AC1739" s="37"/>
      <c r="AD1739" s="37"/>
      <c r="AE1739" s="37"/>
      <c r="AT1739" s="20" t="s">
        <v>199</v>
      </c>
      <c r="AU1739" s="20" t="s">
        <v>82</v>
      </c>
    </row>
    <row r="1740" spans="1:65" s="13" customFormat="1" ht="11.25">
      <c r="B1740" s="201"/>
      <c r="C1740" s="202"/>
      <c r="D1740" s="194" t="s">
        <v>208</v>
      </c>
      <c r="E1740" s="203" t="s">
        <v>19</v>
      </c>
      <c r="F1740" s="204" t="s">
        <v>2417</v>
      </c>
      <c r="G1740" s="202"/>
      <c r="H1740" s="205">
        <v>24.62</v>
      </c>
      <c r="I1740" s="206"/>
      <c r="J1740" s="202"/>
      <c r="K1740" s="202"/>
      <c r="L1740" s="207"/>
      <c r="M1740" s="208"/>
      <c r="N1740" s="209"/>
      <c r="O1740" s="209"/>
      <c r="P1740" s="209"/>
      <c r="Q1740" s="209"/>
      <c r="R1740" s="209"/>
      <c r="S1740" s="209"/>
      <c r="T1740" s="210"/>
      <c r="AT1740" s="211" t="s">
        <v>208</v>
      </c>
      <c r="AU1740" s="211" t="s">
        <v>82</v>
      </c>
      <c r="AV1740" s="13" t="s">
        <v>82</v>
      </c>
      <c r="AW1740" s="13" t="s">
        <v>34</v>
      </c>
      <c r="AX1740" s="13" t="s">
        <v>80</v>
      </c>
      <c r="AY1740" s="211" t="s">
        <v>191</v>
      </c>
    </row>
    <row r="1741" spans="1:65" s="13" customFormat="1" ht="11.25">
      <c r="B1741" s="201"/>
      <c r="C1741" s="202"/>
      <c r="D1741" s="194" t="s">
        <v>208</v>
      </c>
      <c r="E1741" s="202"/>
      <c r="F1741" s="204" t="s">
        <v>2427</v>
      </c>
      <c r="G1741" s="202"/>
      <c r="H1741" s="205">
        <v>27.082000000000001</v>
      </c>
      <c r="I1741" s="206"/>
      <c r="J1741" s="202"/>
      <c r="K1741" s="202"/>
      <c r="L1741" s="207"/>
      <c r="M1741" s="208"/>
      <c r="N1741" s="209"/>
      <c r="O1741" s="209"/>
      <c r="P1741" s="209"/>
      <c r="Q1741" s="209"/>
      <c r="R1741" s="209"/>
      <c r="S1741" s="209"/>
      <c r="T1741" s="210"/>
      <c r="AT1741" s="211" t="s">
        <v>208</v>
      </c>
      <c r="AU1741" s="211" t="s">
        <v>82</v>
      </c>
      <c r="AV1741" s="13" t="s">
        <v>82</v>
      </c>
      <c r="AW1741" s="13" t="s">
        <v>4</v>
      </c>
      <c r="AX1741" s="13" t="s">
        <v>80</v>
      </c>
      <c r="AY1741" s="211" t="s">
        <v>191</v>
      </c>
    </row>
    <row r="1742" spans="1:65" s="2" customFormat="1" ht="16.5" customHeight="1">
      <c r="A1742" s="37"/>
      <c r="B1742" s="38"/>
      <c r="C1742" s="181" t="s">
        <v>2428</v>
      </c>
      <c r="D1742" s="181" t="s">
        <v>193</v>
      </c>
      <c r="E1742" s="182" t="s">
        <v>2429</v>
      </c>
      <c r="F1742" s="183" t="s">
        <v>2430</v>
      </c>
      <c r="G1742" s="184" t="s">
        <v>282</v>
      </c>
      <c r="H1742" s="185">
        <v>520.9</v>
      </c>
      <c r="I1742" s="186"/>
      <c r="J1742" s="187">
        <f>ROUND(I1742*H1742,2)</f>
        <v>0</v>
      </c>
      <c r="K1742" s="183" t="s">
        <v>203</v>
      </c>
      <c r="L1742" s="42"/>
      <c r="M1742" s="188" t="s">
        <v>19</v>
      </c>
      <c r="N1742" s="189" t="s">
        <v>44</v>
      </c>
      <c r="O1742" s="67"/>
      <c r="P1742" s="190">
        <f>O1742*H1742</f>
        <v>0</v>
      </c>
      <c r="Q1742" s="190">
        <v>1.5E-3</v>
      </c>
      <c r="R1742" s="190">
        <f>Q1742*H1742</f>
        <v>0.78134999999999999</v>
      </c>
      <c r="S1742" s="190">
        <v>0</v>
      </c>
      <c r="T1742" s="191">
        <f>S1742*H1742</f>
        <v>0</v>
      </c>
      <c r="U1742" s="37"/>
      <c r="V1742" s="37"/>
      <c r="W1742" s="37"/>
      <c r="X1742" s="37"/>
      <c r="Y1742" s="37"/>
      <c r="Z1742" s="37"/>
      <c r="AA1742" s="37"/>
      <c r="AB1742" s="37"/>
      <c r="AC1742" s="37"/>
      <c r="AD1742" s="37"/>
      <c r="AE1742" s="37"/>
      <c r="AR1742" s="192" t="s">
        <v>292</v>
      </c>
      <c r="AT1742" s="192" t="s">
        <v>193</v>
      </c>
      <c r="AU1742" s="192" t="s">
        <v>82</v>
      </c>
      <c r="AY1742" s="20" t="s">
        <v>191</v>
      </c>
      <c r="BE1742" s="193">
        <f>IF(N1742="základní",J1742,0)</f>
        <v>0</v>
      </c>
      <c r="BF1742" s="193">
        <f>IF(N1742="snížená",J1742,0)</f>
        <v>0</v>
      </c>
      <c r="BG1742" s="193">
        <f>IF(N1742="zákl. přenesená",J1742,0)</f>
        <v>0</v>
      </c>
      <c r="BH1742" s="193">
        <f>IF(N1742="sníž. přenesená",J1742,0)</f>
        <v>0</v>
      </c>
      <c r="BI1742" s="193">
        <f>IF(N1742="nulová",J1742,0)</f>
        <v>0</v>
      </c>
      <c r="BJ1742" s="20" t="s">
        <v>80</v>
      </c>
      <c r="BK1742" s="193">
        <f>ROUND(I1742*H1742,2)</f>
        <v>0</v>
      </c>
      <c r="BL1742" s="20" t="s">
        <v>292</v>
      </c>
      <c r="BM1742" s="192" t="s">
        <v>2431</v>
      </c>
    </row>
    <row r="1743" spans="1:65" s="2" customFormat="1" ht="11.25">
      <c r="A1743" s="37"/>
      <c r="B1743" s="38"/>
      <c r="C1743" s="39"/>
      <c r="D1743" s="194" t="s">
        <v>199</v>
      </c>
      <c r="E1743" s="39"/>
      <c r="F1743" s="195" t="s">
        <v>2432</v>
      </c>
      <c r="G1743" s="39"/>
      <c r="H1743" s="39"/>
      <c r="I1743" s="196"/>
      <c r="J1743" s="39"/>
      <c r="K1743" s="39"/>
      <c r="L1743" s="42"/>
      <c r="M1743" s="197"/>
      <c r="N1743" s="198"/>
      <c r="O1743" s="67"/>
      <c r="P1743" s="67"/>
      <c r="Q1743" s="67"/>
      <c r="R1743" s="67"/>
      <c r="S1743" s="67"/>
      <c r="T1743" s="68"/>
      <c r="U1743" s="37"/>
      <c r="V1743" s="37"/>
      <c r="W1743" s="37"/>
      <c r="X1743" s="37"/>
      <c r="Y1743" s="37"/>
      <c r="Z1743" s="37"/>
      <c r="AA1743" s="37"/>
      <c r="AB1743" s="37"/>
      <c r="AC1743" s="37"/>
      <c r="AD1743" s="37"/>
      <c r="AE1743" s="37"/>
      <c r="AT1743" s="20" t="s">
        <v>199</v>
      </c>
      <c r="AU1743" s="20" t="s">
        <v>82</v>
      </c>
    </row>
    <row r="1744" spans="1:65" s="2" customFormat="1" ht="11.25">
      <c r="A1744" s="37"/>
      <c r="B1744" s="38"/>
      <c r="C1744" s="39"/>
      <c r="D1744" s="199" t="s">
        <v>206</v>
      </c>
      <c r="E1744" s="39"/>
      <c r="F1744" s="200" t="s">
        <v>2433</v>
      </c>
      <c r="G1744" s="39"/>
      <c r="H1744" s="39"/>
      <c r="I1744" s="196"/>
      <c r="J1744" s="39"/>
      <c r="K1744" s="39"/>
      <c r="L1744" s="42"/>
      <c r="M1744" s="197"/>
      <c r="N1744" s="198"/>
      <c r="O1744" s="67"/>
      <c r="P1744" s="67"/>
      <c r="Q1744" s="67"/>
      <c r="R1744" s="67"/>
      <c r="S1744" s="67"/>
      <c r="T1744" s="68"/>
      <c r="U1744" s="37"/>
      <c r="V1744" s="37"/>
      <c r="W1744" s="37"/>
      <c r="X1744" s="37"/>
      <c r="Y1744" s="37"/>
      <c r="Z1744" s="37"/>
      <c r="AA1744" s="37"/>
      <c r="AB1744" s="37"/>
      <c r="AC1744" s="37"/>
      <c r="AD1744" s="37"/>
      <c r="AE1744" s="37"/>
      <c r="AT1744" s="20" t="s">
        <v>206</v>
      </c>
      <c r="AU1744" s="20" t="s">
        <v>82</v>
      </c>
    </row>
    <row r="1745" spans="1:65" s="13" customFormat="1" ht="11.25">
      <c r="B1745" s="201"/>
      <c r="C1745" s="202"/>
      <c r="D1745" s="194" t="s">
        <v>208</v>
      </c>
      <c r="E1745" s="203" t="s">
        <v>19</v>
      </c>
      <c r="F1745" s="204" t="s">
        <v>861</v>
      </c>
      <c r="G1745" s="202"/>
      <c r="H1745" s="205">
        <v>287.7</v>
      </c>
      <c r="I1745" s="206"/>
      <c r="J1745" s="202"/>
      <c r="K1745" s="202"/>
      <c r="L1745" s="207"/>
      <c r="M1745" s="208"/>
      <c r="N1745" s="209"/>
      <c r="O1745" s="209"/>
      <c r="P1745" s="209"/>
      <c r="Q1745" s="209"/>
      <c r="R1745" s="209"/>
      <c r="S1745" s="209"/>
      <c r="T1745" s="210"/>
      <c r="AT1745" s="211" t="s">
        <v>208</v>
      </c>
      <c r="AU1745" s="211" t="s">
        <v>82</v>
      </c>
      <c r="AV1745" s="13" t="s">
        <v>82</v>
      </c>
      <c r="AW1745" s="13" t="s">
        <v>34</v>
      </c>
      <c r="AX1745" s="13" t="s">
        <v>73</v>
      </c>
      <c r="AY1745" s="211" t="s">
        <v>191</v>
      </c>
    </row>
    <row r="1746" spans="1:65" s="13" customFormat="1" ht="11.25">
      <c r="B1746" s="201"/>
      <c r="C1746" s="202"/>
      <c r="D1746" s="194" t="s">
        <v>208</v>
      </c>
      <c r="E1746" s="203" t="s">
        <v>19</v>
      </c>
      <c r="F1746" s="204" t="s">
        <v>784</v>
      </c>
      <c r="G1746" s="202"/>
      <c r="H1746" s="205">
        <v>89.4</v>
      </c>
      <c r="I1746" s="206"/>
      <c r="J1746" s="202"/>
      <c r="K1746" s="202"/>
      <c r="L1746" s="207"/>
      <c r="M1746" s="208"/>
      <c r="N1746" s="209"/>
      <c r="O1746" s="209"/>
      <c r="P1746" s="209"/>
      <c r="Q1746" s="209"/>
      <c r="R1746" s="209"/>
      <c r="S1746" s="209"/>
      <c r="T1746" s="210"/>
      <c r="AT1746" s="211" t="s">
        <v>208</v>
      </c>
      <c r="AU1746" s="211" t="s">
        <v>82</v>
      </c>
      <c r="AV1746" s="13" t="s">
        <v>82</v>
      </c>
      <c r="AW1746" s="13" t="s">
        <v>34</v>
      </c>
      <c r="AX1746" s="13" t="s">
        <v>73</v>
      </c>
      <c r="AY1746" s="211" t="s">
        <v>191</v>
      </c>
    </row>
    <row r="1747" spans="1:65" s="13" customFormat="1" ht="11.25">
      <c r="B1747" s="201"/>
      <c r="C1747" s="202"/>
      <c r="D1747" s="194" t="s">
        <v>208</v>
      </c>
      <c r="E1747" s="203" t="s">
        <v>19</v>
      </c>
      <c r="F1747" s="204" t="s">
        <v>869</v>
      </c>
      <c r="G1747" s="202"/>
      <c r="H1747" s="205">
        <v>102.99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208</v>
      </c>
      <c r="AU1747" s="211" t="s">
        <v>82</v>
      </c>
      <c r="AV1747" s="13" t="s">
        <v>82</v>
      </c>
      <c r="AW1747" s="13" t="s">
        <v>34</v>
      </c>
      <c r="AX1747" s="13" t="s">
        <v>73</v>
      </c>
      <c r="AY1747" s="211" t="s">
        <v>191</v>
      </c>
    </row>
    <row r="1748" spans="1:65" s="13" customFormat="1" ht="11.25">
      <c r="B1748" s="201"/>
      <c r="C1748" s="202"/>
      <c r="D1748" s="194" t="s">
        <v>208</v>
      </c>
      <c r="E1748" s="203" t="s">
        <v>19</v>
      </c>
      <c r="F1748" s="204" t="s">
        <v>870</v>
      </c>
      <c r="G1748" s="202"/>
      <c r="H1748" s="205">
        <v>40.81</v>
      </c>
      <c r="I1748" s="206"/>
      <c r="J1748" s="202"/>
      <c r="K1748" s="202"/>
      <c r="L1748" s="207"/>
      <c r="M1748" s="208"/>
      <c r="N1748" s="209"/>
      <c r="O1748" s="209"/>
      <c r="P1748" s="209"/>
      <c r="Q1748" s="209"/>
      <c r="R1748" s="209"/>
      <c r="S1748" s="209"/>
      <c r="T1748" s="210"/>
      <c r="AT1748" s="211" t="s">
        <v>208</v>
      </c>
      <c r="AU1748" s="211" t="s">
        <v>82</v>
      </c>
      <c r="AV1748" s="13" t="s">
        <v>82</v>
      </c>
      <c r="AW1748" s="13" t="s">
        <v>34</v>
      </c>
      <c r="AX1748" s="13" t="s">
        <v>73</v>
      </c>
      <c r="AY1748" s="211" t="s">
        <v>191</v>
      </c>
    </row>
    <row r="1749" spans="1:65" s="14" customFormat="1" ht="11.25">
      <c r="B1749" s="212"/>
      <c r="C1749" s="213"/>
      <c r="D1749" s="194" t="s">
        <v>208</v>
      </c>
      <c r="E1749" s="214" t="s">
        <v>19</v>
      </c>
      <c r="F1749" s="215" t="s">
        <v>238</v>
      </c>
      <c r="G1749" s="213"/>
      <c r="H1749" s="216">
        <v>520.90000000000009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208</v>
      </c>
      <c r="AU1749" s="222" t="s">
        <v>82</v>
      </c>
      <c r="AV1749" s="14" t="s">
        <v>197</v>
      </c>
      <c r="AW1749" s="14" t="s">
        <v>34</v>
      </c>
      <c r="AX1749" s="14" t="s">
        <v>80</v>
      </c>
      <c r="AY1749" s="222" t="s">
        <v>191</v>
      </c>
    </row>
    <row r="1750" spans="1:65" s="2" customFormat="1" ht="16.5" customHeight="1">
      <c r="A1750" s="37"/>
      <c r="B1750" s="38"/>
      <c r="C1750" s="181" t="s">
        <v>2434</v>
      </c>
      <c r="D1750" s="181" t="s">
        <v>193</v>
      </c>
      <c r="E1750" s="182" t="s">
        <v>2435</v>
      </c>
      <c r="F1750" s="183" t="s">
        <v>2436</v>
      </c>
      <c r="G1750" s="184" t="s">
        <v>301</v>
      </c>
      <c r="H1750" s="185">
        <v>646.83000000000004</v>
      </c>
      <c r="I1750" s="186"/>
      <c r="J1750" s="187">
        <f>ROUND(I1750*H1750,2)</f>
        <v>0</v>
      </c>
      <c r="K1750" s="183" t="s">
        <v>203</v>
      </c>
      <c r="L1750" s="42"/>
      <c r="M1750" s="188" t="s">
        <v>19</v>
      </c>
      <c r="N1750" s="189" t="s">
        <v>44</v>
      </c>
      <c r="O1750" s="67"/>
      <c r="P1750" s="190">
        <f>O1750*H1750</f>
        <v>0</v>
      </c>
      <c r="Q1750" s="190">
        <v>3.0000000000000001E-5</v>
      </c>
      <c r="R1750" s="190">
        <f>Q1750*H1750</f>
        <v>1.9404900000000003E-2</v>
      </c>
      <c r="S1750" s="190">
        <v>0</v>
      </c>
      <c r="T1750" s="191">
        <f>S1750*H1750</f>
        <v>0</v>
      </c>
      <c r="U1750" s="37"/>
      <c r="V1750" s="37"/>
      <c r="W1750" s="37"/>
      <c r="X1750" s="37"/>
      <c r="Y1750" s="37"/>
      <c r="Z1750" s="37"/>
      <c r="AA1750" s="37"/>
      <c r="AB1750" s="37"/>
      <c r="AC1750" s="37"/>
      <c r="AD1750" s="37"/>
      <c r="AE1750" s="37"/>
      <c r="AR1750" s="192" t="s">
        <v>292</v>
      </c>
      <c r="AT1750" s="192" t="s">
        <v>193</v>
      </c>
      <c r="AU1750" s="192" t="s">
        <v>82</v>
      </c>
      <c r="AY1750" s="20" t="s">
        <v>191</v>
      </c>
      <c r="BE1750" s="193">
        <f>IF(N1750="základní",J1750,0)</f>
        <v>0</v>
      </c>
      <c r="BF1750" s="193">
        <f>IF(N1750="snížená",J1750,0)</f>
        <v>0</v>
      </c>
      <c r="BG1750" s="193">
        <f>IF(N1750="zákl. přenesená",J1750,0)</f>
        <v>0</v>
      </c>
      <c r="BH1750" s="193">
        <f>IF(N1750="sníž. přenesená",J1750,0)</f>
        <v>0</v>
      </c>
      <c r="BI1750" s="193">
        <f>IF(N1750="nulová",J1750,0)</f>
        <v>0</v>
      </c>
      <c r="BJ1750" s="20" t="s">
        <v>80</v>
      </c>
      <c r="BK1750" s="193">
        <f>ROUND(I1750*H1750,2)</f>
        <v>0</v>
      </c>
      <c r="BL1750" s="20" t="s">
        <v>292</v>
      </c>
      <c r="BM1750" s="192" t="s">
        <v>2437</v>
      </c>
    </row>
    <row r="1751" spans="1:65" s="2" customFormat="1" ht="11.25">
      <c r="A1751" s="37"/>
      <c r="B1751" s="38"/>
      <c r="C1751" s="39"/>
      <c r="D1751" s="194" t="s">
        <v>199</v>
      </c>
      <c r="E1751" s="39"/>
      <c r="F1751" s="195" t="s">
        <v>2438</v>
      </c>
      <c r="G1751" s="39"/>
      <c r="H1751" s="39"/>
      <c r="I1751" s="196"/>
      <c r="J1751" s="39"/>
      <c r="K1751" s="39"/>
      <c r="L1751" s="42"/>
      <c r="M1751" s="197"/>
      <c r="N1751" s="198"/>
      <c r="O1751" s="67"/>
      <c r="P1751" s="67"/>
      <c r="Q1751" s="67"/>
      <c r="R1751" s="67"/>
      <c r="S1751" s="67"/>
      <c r="T1751" s="68"/>
      <c r="U1751" s="37"/>
      <c r="V1751" s="37"/>
      <c r="W1751" s="37"/>
      <c r="X1751" s="37"/>
      <c r="Y1751" s="37"/>
      <c r="Z1751" s="37"/>
      <c r="AA1751" s="37"/>
      <c r="AB1751" s="37"/>
      <c r="AC1751" s="37"/>
      <c r="AD1751" s="37"/>
      <c r="AE1751" s="37"/>
      <c r="AT1751" s="20" t="s">
        <v>199</v>
      </c>
      <c r="AU1751" s="20" t="s">
        <v>82</v>
      </c>
    </row>
    <row r="1752" spans="1:65" s="2" customFormat="1" ht="11.25">
      <c r="A1752" s="37"/>
      <c r="B1752" s="38"/>
      <c r="C1752" s="39"/>
      <c r="D1752" s="199" t="s">
        <v>206</v>
      </c>
      <c r="E1752" s="39"/>
      <c r="F1752" s="200" t="s">
        <v>2439</v>
      </c>
      <c r="G1752" s="39"/>
      <c r="H1752" s="39"/>
      <c r="I1752" s="196"/>
      <c r="J1752" s="39"/>
      <c r="K1752" s="39"/>
      <c r="L1752" s="42"/>
      <c r="M1752" s="197"/>
      <c r="N1752" s="198"/>
      <c r="O1752" s="67"/>
      <c r="P1752" s="67"/>
      <c r="Q1752" s="67"/>
      <c r="R1752" s="67"/>
      <c r="S1752" s="67"/>
      <c r="T1752" s="68"/>
      <c r="U1752" s="37"/>
      <c r="V1752" s="37"/>
      <c r="W1752" s="37"/>
      <c r="X1752" s="37"/>
      <c r="Y1752" s="37"/>
      <c r="Z1752" s="37"/>
      <c r="AA1752" s="37"/>
      <c r="AB1752" s="37"/>
      <c r="AC1752" s="37"/>
      <c r="AD1752" s="37"/>
      <c r="AE1752" s="37"/>
      <c r="AT1752" s="20" t="s">
        <v>206</v>
      </c>
      <c r="AU1752" s="20" t="s">
        <v>82</v>
      </c>
    </row>
    <row r="1753" spans="1:65" s="15" customFormat="1" ht="11.25">
      <c r="B1753" s="233"/>
      <c r="C1753" s="234"/>
      <c r="D1753" s="194" t="s">
        <v>208</v>
      </c>
      <c r="E1753" s="235" t="s">
        <v>19</v>
      </c>
      <c r="F1753" s="236" t="s">
        <v>555</v>
      </c>
      <c r="G1753" s="234"/>
      <c r="H1753" s="235" t="s">
        <v>19</v>
      </c>
      <c r="I1753" s="237"/>
      <c r="J1753" s="234"/>
      <c r="K1753" s="234"/>
      <c r="L1753" s="238"/>
      <c r="M1753" s="239"/>
      <c r="N1753" s="240"/>
      <c r="O1753" s="240"/>
      <c r="P1753" s="240"/>
      <c r="Q1753" s="240"/>
      <c r="R1753" s="240"/>
      <c r="S1753" s="240"/>
      <c r="T1753" s="241"/>
      <c r="AT1753" s="242" t="s">
        <v>208</v>
      </c>
      <c r="AU1753" s="242" t="s">
        <v>82</v>
      </c>
      <c r="AV1753" s="15" t="s">
        <v>80</v>
      </c>
      <c r="AW1753" s="15" t="s">
        <v>34</v>
      </c>
      <c r="AX1753" s="15" t="s">
        <v>73</v>
      </c>
      <c r="AY1753" s="242" t="s">
        <v>191</v>
      </c>
    </row>
    <row r="1754" spans="1:65" s="13" customFormat="1" ht="11.25">
      <c r="B1754" s="201"/>
      <c r="C1754" s="202"/>
      <c r="D1754" s="194" t="s">
        <v>208</v>
      </c>
      <c r="E1754" s="203" t="s">
        <v>19</v>
      </c>
      <c r="F1754" s="204" t="s">
        <v>890</v>
      </c>
      <c r="G1754" s="202"/>
      <c r="H1754" s="205">
        <v>12.05</v>
      </c>
      <c r="I1754" s="206"/>
      <c r="J1754" s="202"/>
      <c r="K1754" s="202"/>
      <c r="L1754" s="207"/>
      <c r="M1754" s="208"/>
      <c r="N1754" s="209"/>
      <c r="O1754" s="209"/>
      <c r="P1754" s="209"/>
      <c r="Q1754" s="209"/>
      <c r="R1754" s="209"/>
      <c r="S1754" s="209"/>
      <c r="T1754" s="210"/>
      <c r="AT1754" s="211" t="s">
        <v>208</v>
      </c>
      <c r="AU1754" s="211" t="s">
        <v>82</v>
      </c>
      <c r="AV1754" s="13" t="s">
        <v>82</v>
      </c>
      <c r="AW1754" s="13" t="s">
        <v>34</v>
      </c>
      <c r="AX1754" s="13" t="s">
        <v>73</v>
      </c>
      <c r="AY1754" s="211" t="s">
        <v>191</v>
      </c>
    </row>
    <row r="1755" spans="1:65" s="13" customFormat="1" ht="11.25">
      <c r="B1755" s="201"/>
      <c r="C1755" s="202"/>
      <c r="D1755" s="194" t="s">
        <v>208</v>
      </c>
      <c r="E1755" s="203" t="s">
        <v>19</v>
      </c>
      <c r="F1755" s="204" t="s">
        <v>891</v>
      </c>
      <c r="G1755" s="202"/>
      <c r="H1755" s="205">
        <v>13.4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208</v>
      </c>
      <c r="AU1755" s="211" t="s">
        <v>82</v>
      </c>
      <c r="AV1755" s="13" t="s">
        <v>82</v>
      </c>
      <c r="AW1755" s="13" t="s">
        <v>34</v>
      </c>
      <c r="AX1755" s="13" t="s">
        <v>73</v>
      </c>
      <c r="AY1755" s="211" t="s">
        <v>191</v>
      </c>
    </row>
    <row r="1756" spans="1:65" s="13" customFormat="1" ht="11.25">
      <c r="B1756" s="201"/>
      <c r="C1756" s="202"/>
      <c r="D1756" s="194" t="s">
        <v>208</v>
      </c>
      <c r="E1756" s="203" t="s">
        <v>19</v>
      </c>
      <c r="F1756" s="204" t="s">
        <v>2440</v>
      </c>
      <c r="G1756" s="202"/>
      <c r="H1756" s="205">
        <v>5.84</v>
      </c>
      <c r="I1756" s="206"/>
      <c r="J1756" s="202"/>
      <c r="K1756" s="202"/>
      <c r="L1756" s="207"/>
      <c r="M1756" s="208"/>
      <c r="N1756" s="209"/>
      <c r="O1756" s="209"/>
      <c r="P1756" s="209"/>
      <c r="Q1756" s="209"/>
      <c r="R1756" s="209"/>
      <c r="S1756" s="209"/>
      <c r="T1756" s="210"/>
      <c r="AT1756" s="211" t="s">
        <v>208</v>
      </c>
      <c r="AU1756" s="211" t="s">
        <v>82</v>
      </c>
      <c r="AV1756" s="13" t="s">
        <v>82</v>
      </c>
      <c r="AW1756" s="13" t="s">
        <v>34</v>
      </c>
      <c r="AX1756" s="13" t="s">
        <v>73</v>
      </c>
      <c r="AY1756" s="211" t="s">
        <v>191</v>
      </c>
    </row>
    <row r="1757" spans="1:65" s="13" customFormat="1" ht="11.25">
      <c r="B1757" s="201"/>
      <c r="C1757" s="202"/>
      <c r="D1757" s="194" t="s">
        <v>208</v>
      </c>
      <c r="E1757" s="203" t="s">
        <v>19</v>
      </c>
      <c r="F1757" s="204" t="s">
        <v>893</v>
      </c>
      <c r="G1757" s="202"/>
      <c r="H1757" s="205">
        <v>5.94</v>
      </c>
      <c r="I1757" s="206"/>
      <c r="J1757" s="202"/>
      <c r="K1757" s="202"/>
      <c r="L1757" s="207"/>
      <c r="M1757" s="208"/>
      <c r="N1757" s="209"/>
      <c r="O1757" s="209"/>
      <c r="P1757" s="209"/>
      <c r="Q1757" s="209"/>
      <c r="R1757" s="209"/>
      <c r="S1757" s="209"/>
      <c r="T1757" s="210"/>
      <c r="AT1757" s="211" t="s">
        <v>208</v>
      </c>
      <c r="AU1757" s="211" t="s">
        <v>82</v>
      </c>
      <c r="AV1757" s="13" t="s">
        <v>82</v>
      </c>
      <c r="AW1757" s="13" t="s">
        <v>34</v>
      </c>
      <c r="AX1757" s="13" t="s">
        <v>73</v>
      </c>
      <c r="AY1757" s="211" t="s">
        <v>191</v>
      </c>
    </row>
    <row r="1758" spans="1:65" s="15" customFormat="1" ht="11.25">
      <c r="B1758" s="233"/>
      <c r="C1758" s="234"/>
      <c r="D1758" s="194" t="s">
        <v>208</v>
      </c>
      <c r="E1758" s="235" t="s">
        <v>19</v>
      </c>
      <c r="F1758" s="236" t="s">
        <v>570</v>
      </c>
      <c r="G1758" s="234"/>
      <c r="H1758" s="235" t="s">
        <v>19</v>
      </c>
      <c r="I1758" s="237"/>
      <c r="J1758" s="234"/>
      <c r="K1758" s="234"/>
      <c r="L1758" s="238"/>
      <c r="M1758" s="239"/>
      <c r="N1758" s="240"/>
      <c r="O1758" s="240"/>
      <c r="P1758" s="240"/>
      <c r="Q1758" s="240"/>
      <c r="R1758" s="240"/>
      <c r="S1758" s="240"/>
      <c r="T1758" s="241"/>
      <c r="AT1758" s="242" t="s">
        <v>208</v>
      </c>
      <c r="AU1758" s="242" t="s">
        <v>82</v>
      </c>
      <c r="AV1758" s="15" t="s">
        <v>80</v>
      </c>
      <c r="AW1758" s="15" t="s">
        <v>34</v>
      </c>
      <c r="AX1758" s="15" t="s">
        <v>73</v>
      </c>
      <c r="AY1758" s="242" t="s">
        <v>191</v>
      </c>
    </row>
    <row r="1759" spans="1:65" s="13" customFormat="1" ht="11.25">
      <c r="B1759" s="201"/>
      <c r="C1759" s="202"/>
      <c r="D1759" s="194" t="s">
        <v>208</v>
      </c>
      <c r="E1759" s="203" t="s">
        <v>19</v>
      </c>
      <c r="F1759" s="204" t="s">
        <v>2441</v>
      </c>
      <c r="G1759" s="202"/>
      <c r="H1759" s="205">
        <v>129.28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208</v>
      </c>
      <c r="AU1759" s="211" t="s">
        <v>82</v>
      </c>
      <c r="AV1759" s="13" t="s">
        <v>82</v>
      </c>
      <c r="AW1759" s="13" t="s">
        <v>34</v>
      </c>
      <c r="AX1759" s="13" t="s">
        <v>73</v>
      </c>
      <c r="AY1759" s="211" t="s">
        <v>191</v>
      </c>
    </row>
    <row r="1760" spans="1:65" s="15" customFormat="1" ht="11.25">
      <c r="B1760" s="233"/>
      <c r="C1760" s="234"/>
      <c r="D1760" s="194" t="s">
        <v>208</v>
      </c>
      <c r="E1760" s="235" t="s">
        <v>19</v>
      </c>
      <c r="F1760" s="236" t="s">
        <v>570</v>
      </c>
      <c r="G1760" s="234"/>
      <c r="H1760" s="235" t="s">
        <v>19</v>
      </c>
      <c r="I1760" s="237"/>
      <c r="J1760" s="234"/>
      <c r="K1760" s="234"/>
      <c r="L1760" s="238"/>
      <c r="M1760" s="239"/>
      <c r="N1760" s="240"/>
      <c r="O1760" s="240"/>
      <c r="P1760" s="240"/>
      <c r="Q1760" s="240"/>
      <c r="R1760" s="240"/>
      <c r="S1760" s="240"/>
      <c r="T1760" s="241"/>
      <c r="AT1760" s="242" t="s">
        <v>208</v>
      </c>
      <c r="AU1760" s="242" t="s">
        <v>82</v>
      </c>
      <c r="AV1760" s="15" t="s">
        <v>80</v>
      </c>
      <c r="AW1760" s="15" t="s">
        <v>34</v>
      </c>
      <c r="AX1760" s="15" t="s">
        <v>73</v>
      </c>
      <c r="AY1760" s="242" t="s">
        <v>191</v>
      </c>
    </row>
    <row r="1761" spans="2:51" s="13" customFormat="1" ht="11.25">
      <c r="B1761" s="201"/>
      <c r="C1761" s="202"/>
      <c r="D1761" s="194" t="s">
        <v>208</v>
      </c>
      <c r="E1761" s="203" t="s">
        <v>19</v>
      </c>
      <c r="F1761" s="204" t="s">
        <v>899</v>
      </c>
      <c r="G1761" s="202"/>
      <c r="H1761" s="205">
        <v>7.4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208</v>
      </c>
      <c r="AU1761" s="211" t="s">
        <v>82</v>
      </c>
      <c r="AV1761" s="13" t="s">
        <v>82</v>
      </c>
      <c r="AW1761" s="13" t="s">
        <v>34</v>
      </c>
      <c r="AX1761" s="13" t="s">
        <v>73</v>
      </c>
      <c r="AY1761" s="211" t="s">
        <v>191</v>
      </c>
    </row>
    <row r="1762" spans="2:51" s="13" customFormat="1" ht="11.25">
      <c r="B1762" s="201"/>
      <c r="C1762" s="202"/>
      <c r="D1762" s="194" t="s">
        <v>208</v>
      </c>
      <c r="E1762" s="203" t="s">
        <v>19</v>
      </c>
      <c r="F1762" s="204" t="s">
        <v>900</v>
      </c>
      <c r="G1762" s="202"/>
      <c r="H1762" s="205">
        <v>9.15</v>
      </c>
      <c r="I1762" s="206"/>
      <c r="J1762" s="202"/>
      <c r="K1762" s="202"/>
      <c r="L1762" s="207"/>
      <c r="M1762" s="208"/>
      <c r="N1762" s="209"/>
      <c r="O1762" s="209"/>
      <c r="P1762" s="209"/>
      <c r="Q1762" s="209"/>
      <c r="R1762" s="209"/>
      <c r="S1762" s="209"/>
      <c r="T1762" s="210"/>
      <c r="AT1762" s="211" t="s">
        <v>208</v>
      </c>
      <c r="AU1762" s="211" t="s">
        <v>82</v>
      </c>
      <c r="AV1762" s="13" t="s">
        <v>82</v>
      </c>
      <c r="AW1762" s="13" t="s">
        <v>34</v>
      </c>
      <c r="AX1762" s="13" t="s">
        <v>73</v>
      </c>
      <c r="AY1762" s="211" t="s">
        <v>191</v>
      </c>
    </row>
    <row r="1763" spans="2:51" s="13" customFormat="1" ht="11.25">
      <c r="B1763" s="201"/>
      <c r="C1763" s="202"/>
      <c r="D1763" s="194" t="s">
        <v>208</v>
      </c>
      <c r="E1763" s="203" t="s">
        <v>19</v>
      </c>
      <c r="F1763" s="204" t="s">
        <v>901</v>
      </c>
      <c r="G1763" s="202"/>
      <c r="H1763" s="205">
        <v>9.15</v>
      </c>
      <c r="I1763" s="206"/>
      <c r="J1763" s="202"/>
      <c r="K1763" s="202"/>
      <c r="L1763" s="207"/>
      <c r="M1763" s="208"/>
      <c r="N1763" s="209"/>
      <c r="O1763" s="209"/>
      <c r="P1763" s="209"/>
      <c r="Q1763" s="209"/>
      <c r="R1763" s="209"/>
      <c r="S1763" s="209"/>
      <c r="T1763" s="210"/>
      <c r="AT1763" s="211" t="s">
        <v>208</v>
      </c>
      <c r="AU1763" s="211" t="s">
        <v>82</v>
      </c>
      <c r="AV1763" s="13" t="s">
        <v>82</v>
      </c>
      <c r="AW1763" s="13" t="s">
        <v>34</v>
      </c>
      <c r="AX1763" s="13" t="s">
        <v>73</v>
      </c>
      <c r="AY1763" s="211" t="s">
        <v>191</v>
      </c>
    </row>
    <row r="1764" spans="2:51" s="13" customFormat="1" ht="11.25">
      <c r="B1764" s="201"/>
      <c r="C1764" s="202"/>
      <c r="D1764" s="194" t="s">
        <v>208</v>
      </c>
      <c r="E1764" s="203" t="s">
        <v>19</v>
      </c>
      <c r="F1764" s="204" t="s">
        <v>902</v>
      </c>
      <c r="G1764" s="202"/>
      <c r="H1764" s="205">
        <v>15.4</v>
      </c>
      <c r="I1764" s="206"/>
      <c r="J1764" s="202"/>
      <c r="K1764" s="202"/>
      <c r="L1764" s="207"/>
      <c r="M1764" s="208"/>
      <c r="N1764" s="209"/>
      <c r="O1764" s="209"/>
      <c r="P1764" s="209"/>
      <c r="Q1764" s="209"/>
      <c r="R1764" s="209"/>
      <c r="S1764" s="209"/>
      <c r="T1764" s="210"/>
      <c r="AT1764" s="211" t="s">
        <v>208</v>
      </c>
      <c r="AU1764" s="211" t="s">
        <v>82</v>
      </c>
      <c r="AV1764" s="13" t="s">
        <v>82</v>
      </c>
      <c r="AW1764" s="13" t="s">
        <v>34</v>
      </c>
      <c r="AX1764" s="13" t="s">
        <v>73</v>
      </c>
      <c r="AY1764" s="211" t="s">
        <v>191</v>
      </c>
    </row>
    <row r="1765" spans="2:51" s="13" customFormat="1" ht="11.25">
      <c r="B1765" s="201"/>
      <c r="C1765" s="202"/>
      <c r="D1765" s="194" t="s">
        <v>208</v>
      </c>
      <c r="E1765" s="203" t="s">
        <v>19</v>
      </c>
      <c r="F1765" s="204" t="s">
        <v>903</v>
      </c>
      <c r="G1765" s="202"/>
      <c r="H1765" s="205">
        <v>10.4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208</v>
      </c>
      <c r="AU1765" s="211" t="s">
        <v>82</v>
      </c>
      <c r="AV1765" s="13" t="s">
        <v>82</v>
      </c>
      <c r="AW1765" s="13" t="s">
        <v>34</v>
      </c>
      <c r="AX1765" s="13" t="s">
        <v>73</v>
      </c>
      <c r="AY1765" s="211" t="s">
        <v>191</v>
      </c>
    </row>
    <row r="1766" spans="2:51" s="13" customFormat="1" ht="11.25">
      <c r="B1766" s="201"/>
      <c r="C1766" s="202"/>
      <c r="D1766" s="194" t="s">
        <v>208</v>
      </c>
      <c r="E1766" s="203" t="s">
        <v>19</v>
      </c>
      <c r="F1766" s="204" t="s">
        <v>904</v>
      </c>
      <c r="G1766" s="202"/>
      <c r="H1766" s="205">
        <v>18.8</v>
      </c>
      <c r="I1766" s="206"/>
      <c r="J1766" s="202"/>
      <c r="K1766" s="202"/>
      <c r="L1766" s="207"/>
      <c r="M1766" s="208"/>
      <c r="N1766" s="209"/>
      <c r="O1766" s="209"/>
      <c r="P1766" s="209"/>
      <c r="Q1766" s="209"/>
      <c r="R1766" s="209"/>
      <c r="S1766" s="209"/>
      <c r="T1766" s="210"/>
      <c r="AT1766" s="211" t="s">
        <v>208</v>
      </c>
      <c r="AU1766" s="211" t="s">
        <v>82</v>
      </c>
      <c r="AV1766" s="13" t="s">
        <v>82</v>
      </c>
      <c r="AW1766" s="13" t="s">
        <v>34</v>
      </c>
      <c r="AX1766" s="13" t="s">
        <v>73</v>
      </c>
      <c r="AY1766" s="211" t="s">
        <v>191</v>
      </c>
    </row>
    <row r="1767" spans="2:51" s="13" customFormat="1" ht="11.25">
      <c r="B1767" s="201"/>
      <c r="C1767" s="202"/>
      <c r="D1767" s="194" t="s">
        <v>208</v>
      </c>
      <c r="E1767" s="203" t="s">
        <v>19</v>
      </c>
      <c r="F1767" s="204" t="s">
        <v>905</v>
      </c>
      <c r="G1767" s="202"/>
      <c r="H1767" s="205">
        <v>12.5</v>
      </c>
      <c r="I1767" s="206"/>
      <c r="J1767" s="202"/>
      <c r="K1767" s="202"/>
      <c r="L1767" s="207"/>
      <c r="M1767" s="208"/>
      <c r="N1767" s="209"/>
      <c r="O1767" s="209"/>
      <c r="P1767" s="209"/>
      <c r="Q1767" s="209"/>
      <c r="R1767" s="209"/>
      <c r="S1767" s="209"/>
      <c r="T1767" s="210"/>
      <c r="AT1767" s="211" t="s">
        <v>208</v>
      </c>
      <c r="AU1767" s="211" t="s">
        <v>82</v>
      </c>
      <c r="AV1767" s="13" t="s">
        <v>82</v>
      </c>
      <c r="AW1767" s="13" t="s">
        <v>34</v>
      </c>
      <c r="AX1767" s="13" t="s">
        <v>73</v>
      </c>
      <c r="AY1767" s="211" t="s">
        <v>191</v>
      </c>
    </row>
    <row r="1768" spans="2:51" s="13" customFormat="1" ht="11.25">
      <c r="B1768" s="201"/>
      <c r="C1768" s="202"/>
      <c r="D1768" s="194" t="s">
        <v>208</v>
      </c>
      <c r="E1768" s="203" t="s">
        <v>19</v>
      </c>
      <c r="F1768" s="204" t="s">
        <v>906</v>
      </c>
      <c r="G1768" s="202"/>
      <c r="H1768" s="205">
        <v>8.6</v>
      </c>
      <c r="I1768" s="206"/>
      <c r="J1768" s="202"/>
      <c r="K1768" s="202"/>
      <c r="L1768" s="207"/>
      <c r="M1768" s="208"/>
      <c r="N1768" s="209"/>
      <c r="O1768" s="209"/>
      <c r="P1768" s="209"/>
      <c r="Q1768" s="209"/>
      <c r="R1768" s="209"/>
      <c r="S1768" s="209"/>
      <c r="T1768" s="210"/>
      <c r="AT1768" s="211" t="s">
        <v>208</v>
      </c>
      <c r="AU1768" s="211" t="s">
        <v>82</v>
      </c>
      <c r="AV1768" s="13" t="s">
        <v>82</v>
      </c>
      <c r="AW1768" s="13" t="s">
        <v>34</v>
      </c>
      <c r="AX1768" s="13" t="s">
        <v>73</v>
      </c>
      <c r="AY1768" s="211" t="s">
        <v>191</v>
      </c>
    </row>
    <row r="1769" spans="2:51" s="13" customFormat="1" ht="11.25">
      <c r="B1769" s="201"/>
      <c r="C1769" s="202"/>
      <c r="D1769" s="194" t="s">
        <v>208</v>
      </c>
      <c r="E1769" s="203" t="s">
        <v>19</v>
      </c>
      <c r="F1769" s="204" t="s">
        <v>907</v>
      </c>
      <c r="G1769" s="202"/>
      <c r="H1769" s="205">
        <v>16.75</v>
      </c>
      <c r="I1769" s="206"/>
      <c r="J1769" s="202"/>
      <c r="K1769" s="202"/>
      <c r="L1769" s="207"/>
      <c r="M1769" s="208"/>
      <c r="N1769" s="209"/>
      <c r="O1769" s="209"/>
      <c r="P1769" s="209"/>
      <c r="Q1769" s="209"/>
      <c r="R1769" s="209"/>
      <c r="S1769" s="209"/>
      <c r="T1769" s="210"/>
      <c r="AT1769" s="211" t="s">
        <v>208</v>
      </c>
      <c r="AU1769" s="211" t="s">
        <v>82</v>
      </c>
      <c r="AV1769" s="13" t="s">
        <v>82</v>
      </c>
      <c r="AW1769" s="13" t="s">
        <v>34</v>
      </c>
      <c r="AX1769" s="13" t="s">
        <v>73</v>
      </c>
      <c r="AY1769" s="211" t="s">
        <v>191</v>
      </c>
    </row>
    <row r="1770" spans="2:51" s="13" customFormat="1" ht="11.25">
      <c r="B1770" s="201"/>
      <c r="C1770" s="202"/>
      <c r="D1770" s="194" t="s">
        <v>208</v>
      </c>
      <c r="E1770" s="203" t="s">
        <v>19</v>
      </c>
      <c r="F1770" s="204" t="s">
        <v>908</v>
      </c>
      <c r="G1770" s="202"/>
      <c r="H1770" s="205">
        <v>13.15</v>
      </c>
      <c r="I1770" s="206"/>
      <c r="J1770" s="202"/>
      <c r="K1770" s="202"/>
      <c r="L1770" s="207"/>
      <c r="M1770" s="208"/>
      <c r="N1770" s="209"/>
      <c r="O1770" s="209"/>
      <c r="P1770" s="209"/>
      <c r="Q1770" s="209"/>
      <c r="R1770" s="209"/>
      <c r="S1770" s="209"/>
      <c r="T1770" s="210"/>
      <c r="AT1770" s="211" t="s">
        <v>208</v>
      </c>
      <c r="AU1770" s="211" t="s">
        <v>82</v>
      </c>
      <c r="AV1770" s="13" t="s">
        <v>82</v>
      </c>
      <c r="AW1770" s="13" t="s">
        <v>34</v>
      </c>
      <c r="AX1770" s="13" t="s">
        <v>73</v>
      </c>
      <c r="AY1770" s="211" t="s">
        <v>191</v>
      </c>
    </row>
    <row r="1771" spans="2:51" s="13" customFormat="1" ht="11.25">
      <c r="B1771" s="201"/>
      <c r="C1771" s="202"/>
      <c r="D1771" s="194" t="s">
        <v>208</v>
      </c>
      <c r="E1771" s="203" t="s">
        <v>19</v>
      </c>
      <c r="F1771" s="204" t="s">
        <v>909</v>
      </c>
      <c r="G1771" s="202"/>
      <c r="H1771" s="205">
        <v>10.6</v>
      </c>
      <c r="I1771" s="206"/>
      <c r="J1771" s="202"/>
      <c r="K1771" s="202"/>
      <c r="L1771" s="207"/>
      <c r="M1771" s="208"/>
      <c r="N1771" s="209"/>
      <c r="O1771" s="209"/>
      <c r="P1771" s="209"/>
      <c r="Q1771" s="209"/>
      <c r="R1771" s="209"/>
      <c r="S1771" s="209"/>
      <c r="T1771" s="210"/>
      <c r="AT1771" s="211" t="s">
        <v>208</v>
      </c>
      <c r="AU1771" s="211" t="s">
        <v>82</v>
      </c>
      <c r="AV1771" s="13" t="s">
        <v>82</v>
      </c>
      <c r="AW1771" s="13" t="s">
        <v>34</v>
      </c>
      <c r="AX1771" s="13" t="s">
        <v>73</v>
      </c>
      <c r="AY1771" s="211" t="s">
        <v>191</v>
      </c>
    </row>
    <row r="1772" spans="2:51" s="13" customFormat="1" ht="11.25">
      <c r="B1772" s="201"/>
      <c r="C1772" s="202"/>
      <c r="D1772" s="194" t="s">
        <v>208</v>
      </c>
      <c r="E1772" s="203" t="s">
        <v>19</v>
      </c>
      <c r="F1772" s="204" t="s">
        <v>910</v>
      </c>
      <c r="G1772" s="202"/>
      <c r="H1772" s="205">
        <v>18.899999999999999</v>
      </c>
      <c r="I1772" s="206"/>
      <c r="J1772" s="202"/>
      <c r="K1772" s="202"/>
      <c r="L1772" s="207"/>
      <c r="M1772" s="208"/>
      <c r="N1772" s="209"/>
      <c r="O1772" s="209"/>
      <c r="P1772" s="209"/>
      <c r="Q1772" s="209"/>
      <c r="R1772" s="209"/>
      <c r="S1772" s="209"/>
      <c r="T1772" s="210"/>
      <c r="AT1772" s="211" t="s">
        <v>208</v>
      </c>
      <c r="AU1772" s="211" t="s">
        <v>82</v>
      </c>
      <c r="AV1772" s="13" t="s">
        <v>82</v>
      </c>
      <c r="AW1772" s="13" t="s">
        <v>34</v>
      </c>
      <c r="AX1772" s="13" t="s">
        <v>73</v>
      </c>
      <c r="AY1772" s="211" t="s">
        <v>191</v>
      </c>
    </row>
    <row r="1773" spans="2:51" s="13" customFormat="1" ht="11.25">
      <c r="B1773" s="201"/>
      <c r="C1773" s="202"/>
      <c r="D1773" s="194" t="s">
        <v>208</v>
      </c>
      <c r="E1773" s="203" t="s">
        <v>19</v>
      </c>
      <c r="F1773" s="204" t="s">
        <v>911</v>
      </c>
      <c r="G1773" s="202"/>
      <c r="H1773" s="205">
        <v>12.5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208</v>
      </c>
      <c r="AU1773" s="211" t="s">
        <v>82</v>
      </c>
      <c r="AV1773" s="13" t="s">
        <v>82</v>
      </c>
      <c r="AW1773" s="13" t="s">
        <v>34</v>
      </c>
      <c r="AX1773" s="13" t="s">
        <v>73</v>
      </c>
      <c r="AY1773" s="211" t="s">
        <v>191</v>
      </c>
    </row>
    <row r="1774" spans="2:51" s="13" customFormat="1" ht="11.25">
      <c r="B1774" s="201"/>
      <c r="C1774" s="202"/>
      <c r="D1774" s="194" t="s">
        <v>208</v>
      </c>
      <c r="E1774" s="203" t="s">
        <v>19</v>
      </c>
      <c r="F1774" s="204" t="s">
        <v>912</v>
      </c>
      <c r="G1774" s="202"/>
      <c r="H1774" s="205">
        <v>9.1999999999999993</v>
      </c>
      <c r="I1774" s="206"/>
      <c r="J1774" s="202"/>
      <c r="K1774" s="202"/>
      <c r="L1774" s="207"/>
      <c r="M1774" s="208"/>
      <c r="N1774" s="209"/>
      <c r="O1774" s="209"/>
      <c r="P1774" s="209"/>
      <c r="Q1774" s="209"/>
      <c r="R1774" s="209"/>
      <c r="S1774" s="209"/>
      <c r="T1774" s="210"/>
      <c r="AT1774" s="211" t="s">
        <v>208</v>
      </c>
      <c r="AU1774" s="211" t="s">
        <v>82</v>
      </c>
      <c r="AV1774" s="13" t="s">
        <v>82</v>
      </c>
      <c r="AW1774" s="13" t="s">
        <v>34</v>
      </c>
      <c r="AX1774" s="13" t="s">
        <v>73</v>
      </c>
      <c r="AY1774" s="211" t="s">
        <v>191</v>
      </c>
    </row>
    <row r="1775" spans="2:51" s="13" customFormat="1" ht="11.25">
      <c r="B1775" s="201"/>
      <c r="C1775" s="202"/>
      <c r="D1775" s="194" t="s">
        <v>208</v>
      </c>
      <c r="E1775" s="203" t="s">
        <v>19</v>
      </c>
      <c r="F1775" s="204" t="s">
        <v>913</v>
      </c>
      <c r="G1775" s="202"/>
      <c r="H1775" s="205">
        <v>22.3</v>
      </c>
      <c r="I1775" s="206"/>
      <c r="J1775" s="202"/>
      <c r="K1775" s="202"/>
      <c r="L1775" s="207"/>
      <c r="M1775" s="208"/>
      <c r="N1775" s="209"/>
      <c r="O1775" s="209"/>
      <c r="P1775" s="209"/>
      <c r="Q1775" s="209"/>
      <c r="R1775" s="209"/>
      <c r="S1775" s="209"/>
      <c r="T1775" s="210"/>
      <c r="AT1775" s="211" t="s">
        <v>208</v>
      </c>
      <c r="AU1775" s="211" t="s">
        <v>82</v>
      </c>
      <c r="AV1775" s="13" t="s">
        <v>82</v>
      </c>
      <c r="AW1775" s="13" t="s">
        <v>34</v>
      </c>
      <c r="AX1775" s="13" t="s">
        <v>73</v>
      </c>
      <c r="AY1775" s="211" t="s">
        <v>191</v>
      </c>
    </row>
    <row r="1776" spans="2:51" s="13" customFormat="1" ht="11.25">
      <c r="B1776" s="201"/>
      <c r="C1776" s="202"/>
      <c r="D1776" s="194" t="s">
        <v>208</v>
      </c>
      <c r="E1776" s="203" t="s">
        <v>19</v>
      </c>
      <c r="F1776" s="204" t="s">
        <v>914</v>
      </c>
      <c r="G1776" s="202"/>
      <c r="H1776" s="205">
        <v>12.45</v>
      </c>
      <c r="I1776" s="206"/>
      <c r="J1776" s="202"/>
      <c r="K1776" s="202"/>
      <c r="L1776" s="207"/>
      <c r="M1776" s="208"/>
      <c r="N1776" s="209"/>
      <c r="O1776" s="209"/>
      <c r="P1776" s="209"/>
      <c r="Q1776" s="209"/>
      <c r="R1776" s="209"/>
      <c r="S1776" s="209"/>
      <c r="T1776" s="210"/>
      <c r="AT1776" s="211" t="s">
        <v>208</v>
      </c>
      <c r="AU1776" s="211" t="s">
        <v>82</v>
      </c>
      <c r="AV1776" s="13" t="s">
        <v>82</v>
      </c>
      <c r="AW1776" s="13" t="s">
        <v>34</v>
      </c>
      <c r="AX1776" s="13" t="s">
        <v>73</v>
      </c>
      <c r="AY1776" s="211" t="s">
        <v>191</v>
      </c>
    </row>
    <row r="1777" spans="1:65" s="13" customFormat="1" ht="11.25">
      <c r="B1777" s="201"/>
      <c r="C1777" s="202"/>
      <c r="D1777" s="194" t="s">
        <v>208</v>
      </c>
      <c r="E1777" s="203" t="s">
        <v>19</v>
      </c>
      <c r="F1777" s="204" t="s">
        <v>915</v>
      </c>
      <c r="G1777" s="202"/>
      <c r="H1777" s="205">
        <v>6.85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208</v>
      </c>
      <c r="AU1777" s="211" t="s">
        <v>82</v>
      </c>
      <c r="AV1777" s="13" t="s">
        <v>82</v>
      </c>
      <c r="AW1777" s="13" t="s">
        <v>34</v>
      </c>
      <c r="AX1777" s="13" t="s">
        <v>73</v>
      </c>
      <c r="AY1777" s="211" t="s">
        <v>191</v>
      </c>
    </row>
    <row r="1778" spans="1:65" s="13" customFormat="1" ht="11.25">
      <c r="B1778" s="201"/>
      <c r="C1778" s="202"/>
      <c r="D1778" s="194" t="s">
        <v>208</v>
      </c>
      <c r="E1778" s="203" t="s">
        <v>19</v>
      </c>
      <c r="F1778" s="204" t="s">
        <v>916</v>
      </c>
      <c r="G1778" s="202"/>
      <c r="H1778" s="205">
        <v>21.5</v>
      </c>
      <c r="I1778" s="206"/>
      <c r="J1778" s="202"/>
      <c r="K1778" s="202"/>
      <c r="L1778" s="207"/>
      <c r="M1778" s="208"/>
      <c r="N1778" s="209"/>
      <c r="O1778" s="209"/>
      <c r="P1778" s="209"/>
      <c r="Q1778" s="209"/>
      <c r="R1778" s="209"/>
      <c r="S1778" s="209"/>
      <c r="T1778" s="210"/>
      <c r="AT1778" s="211" t="s">
        <v>208</v>
      </c>
      <c r="AU1778" s="211" t="s">
        <v>82</v>
      </c>
      <c r="AV1778" s="13" t="s">
        <v>82</v>
      </c>
      <c r="AW1778" s="13" t="s">
        <v>34</v>
      </c>
      <c r="AX1778" s="13" t="s">
        <v>73</v>
      </c>
      <c r="AY1778" s="211" t="s">
        <v>191</v>
      </c>
    </row>
    <row r="1779" spans="1:65" s="13" customFormat="1" ht="11.25">
      <c r="B1779" s="201"/>
      <c r="C1779" s="202"/>
      <c r="D1779" s="194" t="s">
        <v>208</v>
      </c>
      <c r="E1779" s="203" t="s">
        <v>19</v>
      </c>
      <c r="F1779" s="204" t="s">
        <v>917</v>
      </c>
      <c r="G1779" s="202"/>
      <c r="H1779" s="205">
        <v>14.4</v>
      </c>
      <c r="I1779" s="206"/>
      <c r="J1779" s="202"/>
      <c r="K1779" s="202"/>
      <c r="L1779" s="207"/>
      <c r="M1779" s="208"/>
      <c r="N1779" s="209"/>
      <c r="O1779" s="209"/>
      <c r="P1779" s="209"/>
      <c r="Q1779" s="209"/>
      <c r="R1779" s="209"/>
      <c r="S1779" s="209"/>
      <c r="T1779" s="210"/>
      <c r="AT1779" s="211" t="s">
        <v>208</v>
      </c>
      <c r="AU1779" s="211" t="s">
        <v>82</v>
      </c>
      <c r="AV1779" s="13" t="s">
        <v>82</v>
      </c>
      <c r="AW1779" s="13" t="s">
        <v>34</v>
      </c>
      <c r="AX1779" s="13" t="s">
        <v>73</v>
      </c>
      <c r="AY1779" s="211" t="s">
        <v>191</v>
      </c>
    </row>
    <row r="1780" spans="1:65" s="13" customFormat="1" ht="11.25">
      <c r="B1780" s="201"/>
      <c r="C1780" s="202"/>
      <c r="D1780" s="194" t="s">
        <v>208</v>
      </c>
      <c r="E1780" s="203" t="s">
        <v>19</v>
      </c>
      <c r="F1780" s="204" t="s">
        <v>918</v>
      </c>
      <c r="G1780" s="202"/>
      <c r="H1780" s="205">
        <v>27.65</v>
      </c>
      <c r="I1780" s="206"/>
      <c r="J1780" s="202"/>
      <c r="K1780" s="202"/>
      <c r="L1780" s="207"/>
      <c r="M1780" s="208"/>
      <c r="N1780" s="209"/>
      <c r="O1780" s="209"/>
      <c r="P1780" s="209"/>
      <c r="Q1780" s="209"/>
      <c r="R1780" s="209"/>
      <c r="S1780" s="209"/>
      <c r="T1780" s="210"/>
      <c r="AT1780" s="211" t="s">
        <v>208</v>
      </c>
      <c r="AU1780" s="211" t="s">
        <v>82</v>
      </c>
      <c r="AV1780" s="13" t="s">
        <v>82</v>
      </c>
      <c r="AW1780" s="13" t="s">
        <v>34</v>
      </c>
      <c r="AX1780" s="13" t="s">
        <v>73</v>
      </c>
      <c r="AY1780" s="211" t="s">
        <v>191</v>
      </c>
    </row>
    <row r="1781" spans="1:65" s="13" customFormat="1" ht="11.25">
      <c r="B1781" s="201"/>
      <c r="C1781" s="202"/>
      <c r="D1781" s="194" t="s">
        <v>208</v>
      </c>
      <c r="E1781" s="203" t="s">
        <v>19</v>
      </c>
      <c r="F1781" s="204" t="s">
        <v>919</v>
      </c>
      <c r="G1781" s="202"/>
      <c r="H1781" s="205">
        <v>8</v>
      </c>
      <c r="I1781" s="206"/>
      <c r="J1781" s="202"/>
      <c r="K1781" s="202"/>
      <c r="L1781" s="207"/>
      <c r="M1781" s="208"/>
      <c r="N1781" s="209"/>
      <c r="O1781" s="209"/>
      <c r="P1781" s="209"/>
      <c r="Q1781" s="209"/>
      <c r="R1781" s="209"/>
      <c r="S1781" s="209"/>
      <c r="T1781" s="210"/>
      <c r="AT1781" s="211" t="s">
        <v>208</v>
      </c>
      <c r="AU1781" s="211" t="s">
        <v>82</v>
      </c>
      <c r="AV1781" s="13" t="s">
        <v>82</v>
      </c>
      <c r="AW1781" s="13" t="s">
        <v>34</v>
      </c>
      <c r="AX1781" s="13" t="s">
        <v>73</v>
      </c>
      <c r="AY1781" s="211" t="s">
        <v>191</v>
      </c>
    </row>
    <row r="1782" spans="1:65" s="13" customFormat="1" ht="11.25">
      <c r="B1782" s="201"/>
      <c r="C1782" s="202"/>
      <c r="D1782" s="194" t="s">
        <v>208</v>
      </c>
      <c r="E1782" s="203" t="s">
        <v>19</v>
      </c>
      <c r="F1782" s="204" t="s">
        <v>920</v>
      </c>
      <c r="G1782" s="202"/>
      <c r="H1782" s="205">
        <v>9.75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208</v>
      </c>
      <c r="AU1782" s="211" t="s">
        <v>82</v>
      </c>
      <c r="AV1782" s="13" t="s">
        <v>82</v>
      </c>
      <c r="AW1782" s="13" t="s">
        <v>34</v>
      </c>
      <c r="AX1782" s="13" t="s">
        <v>73</v>
      </c>
      <c r="AY1782" s="211" t="s">
        <v>191</v>
      </c>
    </row>
    <row r="1783" spans="1:65" s="13" customFormat="1" ht="11.25">
      <c r="B1783" s="201"/>
      <c r="C1783" s="202"/>
      <c r="D1783" s="194" t="s">
        <v>208</v>
      </c>
      <c r="E1783" s="203" t="s">
        <v>19</v>
      </c>
      <c r="F1783" s="204" t="s">
        <v>921</v>
      </c>
      <c r="G1783" s="202"/>
      <c r="H1783" s="205">
        <v>11.45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208</v>
      </c>
      <c r="AU1783" s="211" t="s">
        <v>82</v>
      </c>
      <c r="AV1783" s="13" t="s">
        <v>82</v>
      </c>
      <c r="AW1783" s="13" t="s">
        <v>34</v>
      </c>
      <c r="AX1783" s="13" t="s">
        <v>73</v>
      </c>
      <c r="AY1783" s="211" t="s">
        <v>191</v>
      </c>
    </row>
    <row r="1784" spans="1:65" s="13" customFormat="1" ht="11.25">
      <c r="B1784" s="201"/>
      <c r="C1784" s="202"/>
      <c r="D1784" s="194" t="s">
        <v>208</v>
      </c>
      <c r="E1784" s="203" t="s">
        <v>19</v>
      </c>
      <c r="F1784" s="204" t="s">
        <v>922</v>
      </c>
      <c r="G1784" s="202"/>
      <c r="H1784" s="205">
        <v>11.75</v>
      </c>
      <c r="I1784" s="206"/>
      <c r="J1784" s="202"/>
      <c r="K1784" s="202"/>
      <c r="L1784" s="207"/>
      <c r="M1784" s="208"/>
      <c r="N1784" s="209"/>
      <c r="O1784" s="209"/>
      <c r="P1784" s="209"/>
      <c r="Q1784" s="209"/>
      <c r="R1784" s="209"/>
      <c r="S1784" s="209"/>
      <c r="T1784" s="210"/>
      <c r="AT1784" s="211" t="s">
        <v>208</v>
      </c>
      <c r="AU1784" s="211" t="s">
        <v>82</v>
      </c>
      <c r="AV1784" s="13" t="s">
        <v>82</v>
      </c>
      <c r="AW1784" s="13" t="s">
        <v>34</v>
      </c>
      <c r="AX1784" s="13" t="s">
        <v>73</v>
      </c>
      <c r="AY1784" s="211" t="s">
        <v>191</v>
      </c>
    </row>
    <row r="1785" spans="1:65" s="13" customFormat="1" ht="11.25">
      <c r="B1785" s="201"/>
      <c r="C1785" s="202"/>
      <c r="D1785" s="194" t="s">
        <v>208</v>
      </c>
      <c r="E1785" s="203" t="s">
        <v>19</v>
      </c>
      <c r="F1785" s="204" t="s">
        <v>923</v>
      </c>
      <c r="G1785" s="202"/>
      <c r="H1785" s="205">
        <v>112.46</v>
      </c>
      <c r="I1785" s="206"/>
      <c r="J1785" s="202"/>
      <c r="K1785" s="202"/>
      <c r="L1785" s="207"/>
      <c r="M1785" s="208"/>
      <c r="N1785" s="209"/>
      <c r="O1785" s="209"/>
      <c r="P1785" s="209"/>
      <c r="Q1785" s="209"/>
      <c r="R1785" s="209"/>
      <c r="S1785" s="209"/>
      <c r="T1785" s="210"/>
      <c r="AT1785" s="211" t="s">
        <v>208</v>
      </c>
      <c r="AU1785" s="211" t="s">
        <v>82</v>
      </c>
      <c r="AV1785" s="13" t="s">
        <v>82</v>
      </c>
      <c r="AW1785" s="13" t="s">
        <v>34</v>
      </c>
      <c r="AX1785" s="13" t="s">
        <v>73</v>
      </c>
      <c r="AY1785" s="211" t="s">
        <v>191</v>
      </c>
    </row>
    <row r="1786" spans="1:65" s="13" customFormat="1" ht="11.25">
      <c r="B1786" s="201"/>
      <c r="C1786" s="202"/>
      <c r="D1786" s="194" t="s">
        <v>208</v>
      </c>
      <c r="E1786" s="203" t="s">
        <v>19</v>
      </c>
      <c r="F1786" s="204" t="s">
        <v>924</v>
      </c>
      <c r="G1786" s="202"/>
      <c r="H1786" s="205">
        <v>40.26</v>
      </c>
      <c r="I1786" s="206"/>
      <c r="J1786" s="202"/>
      <c r="K1786" s="202"/>
      <c r="L1786" s="207"/>
      <c r="M1786" s="208"/>
      <c r="N1786" s="209"/>
      <c r="O1786" s="209"/>
      <c r="P1786" s="209"/>
      <c r="Q1786" s="209"/>
      <c r="R1786" s="209"/>
      <c r="S1786" s="209"/>
      <c r="T1786" s="210"/>
      <c r="AT1786" s="211" t="s">
        <v>208</v>
      </c>
      <c r="AU1786" s="211" t="s">
        <v>82</v>
      </c>
      <c r="AV1786" s="13" t="s">
        <v>82</v>
      </c>
      <c r="AW1786" s="13" t="s">
        <v>34</v>
      </c>
      <c r="AX1786" s="13" t="s">
        <v>73</v>
      </c>
      <c r="AY1786" s="211" t="s">
        <v>191</v>
      </c>
    </row>
    <row r="1787" spans="1:65" s="13" customFormat="1" ht="11.25">
      <c r="B1787" s="201"/>
      <c r="C1787" s="202"/>
      <c r="D1787" s="194" t="s">
        <v>208</v>
      </c>
      <c r="E1787" s="203" t="s">
        <v>19</v>
      </c>
      <c r="F1787" s="204" t="s">
        <v>925</v>
      </c>
      <c r="G1787" s="202"/>
      <c r="H1787" s="205">
        <v>9</v>
      </c>
      <c r="I1787" s="206"/>
      <c r="J1787" s="202"/>
      <c r="K1787" s="202"/>
      <c r="L1787" s="207"/>
      <c r="M1787" s="208"/>
      <c r="N1787" s="209"/>
      <c r="O1787" s="209"/>
      <c r="P1787" s="209"/>
      <c r="Q1787" s="209"/>
      <c r="R1787" s="209"/>
      <c r="S1787" s="209"/>
      <c r="T1787" s="210"/>
      <c r="AT1787" s="211" t="s">
        <v>208</v>
      </c>
      <c r="AU1787" s="211" t="s">
        <v>82</v>
      </c>
      <c r="AV1787" s="13" t="s">
        <v>82</v>
      </c>
      <c r="AW1787" s="13" t="s">
        <v>34</v>
      </c>
      <c r="AX1787" s="13" t="s">
        <v>73</v>
      </c>
      <c r="AY1787" s="211" t="s">
        <v>191</v>
      </c>
    </row>
    <row r="1788" spans="1:65" s="14" customFormat="1" ht="11.25">
      <c r="B1788" s="212"/>
      <c r="C1788" s="213"/>
      <c r="D1788" s="194" t="s">
        <v>208</v>
      </c>
      <c r="E1788" s="214" t="s">
        <v>19</v>
      </c>
      <c r="F1788" s="215" t="s">
        <v>238</v>
      </c>
      <c r="G1788" s="213"/>
      <c r="H1788" s="216">
        <v>646.82999999999993</v>
      </c>
      <c r="I1788" s="217"/>
      <c r="J1788" s="213"/>
      <c r="K1788" s="213"/>
      <c r="L1788" s="218"/>
      <c r="M1788" s="219"/>
      <c r="N1788" s="220"/>
      <c r="O1788" s="220"/>
      <c r="P1788" s="220"/>
      <c r="Q1788" s="220"/>
      <c r="R1788" s="220"/>
      <c r="S1788" s="220"/>
      <c r="T1788" s="221"/>
      <c r="AT1788" s="222" t="s">
        <v>208</v>
      </c>
      <c r="AU1788" s="222" t="s">
        <v>82</v>
      </c>
      <c r="AV1788" s="14" t="s">
        <v>197</v>
      </c>
      <c r="AW1788" s="14" t="s">
        <v>34</v>
      </c>
      <c r="AX1788" s="14" t="s">
        <v>80</v>
      </c>
      <c r="AY1788" s="222" t="s">
        <v>191</v>
      </c>
    </row>
    <row r="1789" spans="1:65" s="2" customFormat="1" ht="16.5" customHeight="1">
      <c r="A1789" s="37"/>
      <c r="B1789" s="38"/>
      <c r="C1789" s="181" t="s">
        <v>2442</v>
      </c>
      <c r="D1789" s="181" t="s">
        <v>193</v>
      </c>
      <c r="E1789" s="182" t="s">
        <v>2443</v>
      </c>
      <c r="F1789" s="183" t="s">
        <v>2444</v>
      </c>
      <c r="G1789" s="184" t="s">
        <v>301</v>
      </c>
      <c r="H1789" s="185">
        <v>51.38</v>
      </c>
      <c r="I1789" s="186"/>
      <c r="J1789" s="187">
        <f>ROUND(I1789*H1789,2)</f>
        <v>0</v>
      </c>
      <c r="K1789" s="183" t="s">
        <v>203</v>
      </c>
      <c r="L1789" s="42"/>
      <c r="M1789" s="188" t="s">
        <v>19</v>
      </c>
      <c r="N1789" s="189" t="s">
        <v>44</v>
      </c>
      <c r="O1789" s="67"/>
      <c r="P1789" s="190">
        <f>O1789*H1789</f>
        <v>0</v>
      </c>
      <c r="Q1789" s="190">
        <v>2.7999999999999998E-4</v>
      </c>
      <c r="R1789" s="190">
        <f>Q1789*H1789</f>
        <v>1.4386399999999999E-2</v>
      </c>
      <c r="S1789" s="190">
        <v>0</v>
      </c>
      <c r="T1789" s="191">
        <f>S1789*H1789</f>
        <v>0</v>
      </c>
      <c r="U1789" s="37"/>
      <c r="V1789" s="37"/>
      <c r="W1789" s="37"/>
      <c r="X1789" s="37"/>
      <c r="Y1789" s="37"/>
      <c r="Z1789" s="37"/>
      <c r="AA1789" s="37"/>
      <c r="AB1789" s="37"/>
      <c r="AC1789" s="37"/>
      <c r="AD1789" s="37"/>
      <c r="AE1789" s="37"/>
      <c r="AR1789" s="192" t="s">
        <v>292</v>
      </c>
      <c r="AT1789" s="192" t="s">
        <v>193</v>
      </c>
      <c r="AU1789" s="192" t="s">
        <v>82</v>
      </c>
      <c r="AY1789" s="20" t="s">
        <v>191</v>
      </c>
      <c r="BE1789" s="193">
        <f>IF(N1789="základní",J1789,0)</f>
        <v>0</v>
      </c>
      <c r="BF1789" s="193">
        <f>IF(N1789="snížená",J1789,0)</f>
        <v>0</v>
      </c>
      <c r="BG1789" s="193">
        <f>IF(N1789="zákl. přenesená",J1789,0)</f>
        <v>0</v>
      </c>
      <c r="BH1789" s="193">
        <f>IF(N1789="sníž. přenesená",J1789,0)</f>
        <v>0</v>
      </c>
      <c r="BI1789" s="193">
        <f>IF(N1789="nulová",J1789,0)</f>
        <v>0</v>
      </c>
      <c r="BJ1789" s="20" t="s">
        <v>80</v>
      </c>
      <c r="BK1789" s="193">
        <f>ROUND(I1789*H1789,2)</f>
        <v>0</v>
      </c>
      <c r="BL1789" s="20" t="s">
        <v>292</v>
      </c>
      <c r="BM1789" s="192" t="s">
        <v>2445</v>
      </c>
    </row>
    <row r="1790" spans="1:65" s="2" customFormat="1" ht="11.25">
      <c r="A1790" s="37"/>
      <c r="B1790" s="38"/>
      <c r="C1790" s="39"/>
      <c r="D1790" s="194" t="s">
        <v>199</v>
      </c>
      <c r="E1790" s="39"/>
      <c r="F1790" s="195" t="s">
        <v>2446</v>
      </c>
      <c r="G1790" s="39"/>
      <c r="H1790" s="39"/>
      <c r="I1790" s="196"/>
      <c r="J1790" s="39"/>
      <c r="K1790" s="39"/>
      <c r="L1790" s="42"/>
      <c r="M1790" s="197"/>
      <c r="N1790" s="198"/>
      <c r="O1790" s="67"/>
      <c r="P1790" s="67"/>
      <c r="Q1790" s="67"/>
      <c r="R1790" s="67"/>
      <c r="S1790" s="67"/>
      <c r="T1790" s="68"/>
      <c r="U1790" s="37"/>
      <c r="V1790" s="37"/>
      <c r="W1790" s="37"/>
      <c r="X1790" s="37"/>
      <c r="Y1790" s="37"/>
      <c r="Z1790" s="37"/>
      <c r="AA1790" s="37"/>
      <c r="AB1790" s="37"/>
      <c r="AC1790" s="37"/>
      <c r="AD1790" s="37"/>
      <c r="AE1790" s="37"/>
      <c r="AT1790" s="20" t="s">
        <v>199</v>
      </c>
      <c r="AU1790" s="20" t="s">
        <v>82</v>
      </c>
    </row>
    <row r="1791" spans="1:65" s="2" customFormat="1" ht="11.25">
      <c r="A1791" s="37"/>
      <c r="B1791" s="38"/>
      <c r="C1791" s="39"/>
      <c r="D1791" s="199" t="s">
        <v>206</v>
      </c>
      <c r="E1791" s="39"/>
      <c r="F1791" s="200" t="s">
        <v>2447</v>
      </c>
      <c r="G1791" s="39"/>
      <c r="H1791" s="39"/>
      <c r="I1791" s="196"/>
      <c r="J1791" s="39"/>
      <c r="K1791" s="39"/>
      <c r="L1791" s="42"/>
      <c r="M1791" s="197"/>
      <c r="N1791" s="198"/>
      <c r="O1791" s="67"/>
      <c r="P1791" s="67"/>
      <c r="Q1791" s="67"/>
      <c r="R1791" s="67"/>
      <c r="S1791" s="67"/>
      <c r="T1791" s="68"/>
      <c r="U1791" s="37"/>
      <c r="V1791" s="37"/>
      <c r="W1791" s="37"/>
      <c r="X1791" s="37"/>
      <c r="Y1791" s="37"/>
      <c r="Z1791" s="37"/>
      <c r="AA1791" s="37"/>
      <c r="AB1791" s="37"/>
      <c r="AC1791" s="37"/>
      <c r="AD1791" s="37"/>
      <c r="AE1791" s="37"/>
      <c r="AT1791" s="20" t="s">
        <v>206</v>
      </c>
      <c r="AU1791" s="20" t="s">
        <v>82</v>
      </c>
    </row>
    <row r="1792" spans="1:65" s="13" customFormat="1" ht="11.25">
      <c r="B1792" s="201"/>
      <c r="C1792" s="202"/>
      <c r="D1792" s="194" t="s">
        <v>208</v>
      </c>
      <c r="E1792" s="203" t="s">
        <v>19</v>
      </c>
      <c r="F1792" s="204" t="s">
        <v>2314</v>
      </c>
      <c r="G1792" s="202"/>
      <c r="H1792" s="205">
        <v>51.38</v>
      </c>
      <c r="I1792" s="206"/>
      <c r="J1792" s="202"/>
      <c r="K1792" s="202"/>
      <c r="L1792" s="207"/>
      <c r="M1792" s="208"/>
      <c r="N1792" s="209"/>
      <c r="O1792" s="209"/>
      <c r="P1792" s="209"/>
      <c r="Q1792" s="209"/>
      <c r="R1792" s="209"/>
      <c r="S1792" s="209"/>
      <c r="T1792" s="210"/>
      <c r="AT1792" s="211" t="s">
        <v>208</v>
      </c>
      <c r="AU1792" s="211" t="s">
        <v>82</v>
      </c>
      <c r="AV1792" s="13" t="s">
        <v>82</v>
      </c>
      <c r="AW1792" s="13" t="s">
        <v>34</v>
      </c>
      <c r="AX1792" s="13" t="s">
        <v>80</v>
      </c>
      <c r="AY1792" s="211" t="s">
        <v>191</v>
      </c>
    </row>
    <row r="1793" spans="1:65" s="2" customFormat="1" ht="16.5" customHeight="1">
      <c r="A1793" s="37"/>
      <c r="B1793" s="38"/>
      <c r="C1793" s="181" t="s">
        <v>2448</v>
      </c>
      <c r="D1793" s="181" t="s">
        <v>193</v>
      </c>
      <c r="E1793" s="182" t="s">
        <v>2449</v>
      </c>
      <c r="F1793" s="183" t="s">
        <v>2450</v>
      </c>
      <c r="G1793" s="184" t="s">
        <v>301</v>
      </c>
      <c r="H1793" s="185">
        <v>7.2</v>
      </c>
      <c r="I1793" s="186"/>
      <c r="J1793" s="187">
        <f>ROUND(I1793*H1793,2)</f>
        <v>0</v>
      </c>
      <c r="K1793" s="183" t="s">
        <v>19</v>
      </c>
      <c r="L1793" s="42"/>
      <c r="M1793" s="188" t="s">
        <v>19</v>
      </c>
      <c r="N1793" s="189" t="s">
        <v>44</v>
      </c>
      <c r="O1793" s="67"/>
      <c r="P1793" s="190">
        <f>O1793*H1793</f>
        <v>0</v>
      </c>
      <c r="Q1793" s="190">
        <v>2.1000000000000001E-4</v>
      </c>
      <c r="R1793" s="190">
        <f>Q1793*H1793</f>
        <v>1.5120000000000001E-3</v>
      </c>
      <c r="S1793" s="190">
        <v>0</v>
      </c>
      <c r="T1793" s="191">
        <f>S1793*H1793</f>
        <v>0</v>
      </c>
      <c r="U1793" s="37"/>
      <c r="V1793" s="37"/>
      <c r="W1793" s="37"/>
      <c r="X1793" s="37"/>
      <c r="Y1793" s="37"/>
      <c r="Z1793" s="37"/>
      <c r="AA1793" s="37"/>
      <c r="AB1793" s="37"/>
      <c r="AC1793" s="37"/>
      <c r="AD1793" s="37"/>
      <c r="AE1793" s="37"/>
      <c r="AR1793" s="192" t="s">
        <v>292</v>
      </c>
      <c r="AT1793" s="192" t="s">
        <v>193</v>
      </c>
      <c r="AU1793" s="192" t="s">
        <v>82</v>
      </c>
      <c r="AY1793" s="20" t="s">
        <v>191</v>
      </c>
      <c r="BE1793" s="193">
        <f>IF(N1793="základní",J1793,0)</f>
        <v>0</v>
      </c>
      <c r="BF1793" s="193">
        <f>IF(N1793="snížená",J1793,0)</f>
        <v>0</v>
      </c>
      <c r="BG1793" s="193">
        <f>IF(N1793="zákl. přenesená",J1793,0)</f>
        <v>0</v>
      </c>
      <c r="BH1793" s="193">
        <f>IF(N1793="sníž. přenesená",J1793,0)</f>
        <v>0</v>
      </c>
      <c r="BI1793" s="193">
        <f>IF(N1793="nulová",J1793,0)</f>
        <v>0</v>
      </c>
      <c r="BJ1793" s="20" t="s">
        <v>80</v>
      </c>
      <c r="BK1793" s="193">
        <f>ROUND(I1793*H1793,2)</f>
        <v>0</v>
      </c>
      <c r="BL1793" s="20" t="s">
        <v>292</v>
      </c>
      <c r="BM1793" s="192" t="s">
        <v>2451</v>
      </c>
    </row>
    <row r="1794" spans="1:65" s="2" customFormat="1" ht="11.25">
      <c r="A1794" s="37"/>
      <c r="B1794" s="38"/>
      <c r="C1794" s="39"/>
      <c r="D1794" s="194" t="s">
        <v>199</v>
      </c>
      <c r="E1794" s="39"/>
      <c r="F1794" s="195" t="s">
        <v>2452</v>
      </c>
      <c r="G1794" s="39"/>
      <c r="H1794" s="39"/>
      <c r="I1794" s="196"/>
      <c r="J1794" s="39"/>
      <c r="K1794" s="39"/>
      <c r="L1794" s="42"/>
      <c r="M1794" s="197"/>
      <c r="N1794" s="198"/>
      <c r="O1794" s="67"/>
      <c r="P1794" s="67"/>
      <c r="Q1794" s="67"/>
      <c r="R1794" s="67"/>
      <c r="S1794" s="67"/>
      <c r="T1794" s="68"/>
      <c r="U1794" s="37"/>
      <c r="V1794" s="37"/>
      <c r="W1794" s="37"/>
      <c r="X1794" s="37"/>
      <c r="Y1794" s="37"/>
      <c r="Z1794" s="37"/>
      <c r="AA1794" s="37"/>
      <c r="AB1794" s="37"/>
      <c r="AC1794" s="37"/>
      <c r="AD1794" s="37"/>
      <c r="AE1794" s="37"/>
      <c r="AT1794" s="20" t="s">
        <v>199</v>
      </c>
      <c r="AU1794" s="20" t="s">
        <v>82</v>
      </c>
    </row>
    <row r="1795" spans="1:65" s="13" customFormat="1" ht="11.25">
      <c r="B1795" s="201"/>
      <c r="C1795" s="202"/>
      <c r="D1795" s="194" t="s">
        <v>208</v>
      </c>
      <c r="E1795" s="203" t="s">
        <v>19</v>
      </c>
      <c r="F1795" s="204" t="s">
        <v>2453</v>
      </c>
      <c r="G1795" s="202"/>
      <c r="H1795" s="205">
        <v>7.2</v>
      </c>
      <c r="I1795" s="206"/>
      <c r="J1795" s="202"/>
      <c r="K1795" s="202"/>
      <c r="L1795" s="207"/>
      <c r="M1795" s="208"/>
      <c r="N1795" s="209"/>
      <c r="O1795" s="209"/>
      <c r="P1795" s="209"/>
      <c r="Q1795" s="209"/>
      <c r="R1795" s="209"/>
      <c r="S1795" s="209"/>
      <c r="T1795" s="210"/>
      <c r="AT1795" s="211" t="s">
        <v>208</v>
      </c>
      <c r="AU1795" s="211" t="s">
        <v>82</v>
      </c>
      <c r="AV1795" s="13" t="s">
        <v>82</v>
      </c>
      <c r="AW1795" s="13" t="s">
        <v>34</v>
      </c>
      <c r="AX1795" s="13" t="s">
        <v>80</v>
      </c>
      <c r="AY1795" s="211" t="s">
        <v>191</v>
      </c>
    </row>
    <row r="1796" spans="1:65" s="2" customFormat="1" ht="16.5" customHeight="1">
      <c r="A1796" s="37"/>
      <c r="B1796" s="38"/>
      <c r="C1796" s="181" t="s">
        <v>2454</v>
      </c>
      <c r="D1796" s="181" t="s">
        <v>193</v>
      </c>
      <c r="E1796" s="182" t="s">
        <v>2455</v>
      </c>
      <c r="F1796" s="183" t="s">
        <v>2456</v>
      </c>
      <c r="G1796" s="184" t="s">
        <v>301</v>
      </c>
      <c r="H1796" s="185">
        <v>70.84</v>
      </c>
      <c r="I1796" s="186"/>
      <c r="J1796" s="187">
        <f>ROUND(I1796*H1796,2)</f>
        <v>0</v>
      </c>
      <c r="K1796" s="183" t="s">
        <v>203</v>
      </c>
      <c r="L1796" s="42"/>
      <c r="M1796" s="188" t="s">
        <v>19</v>
      </c>
      <c r="N1796" s="189" t="s">
        <v>44</v>
      </c>
      <c r="O1796" s="67"/>
      <c r="P1796" s="190">
        <f>O1796*H1796</f>
        <v>0</v>
      </c>
      <c r="Q1796" s="190">
        <v>3.2000000000000003E-4</v>
      </c>
      <c r="R1796" s="190">
        <f>Q1796*H1796</f>
        <v>2.2668800000000003E-2</v>
      </c>
      <c r="S1796" s="190">
        <v>0</v>
      </c>
      <c r="T1796" s="191">
        <f>S1796*H1796</f>
        <v>0</v>
      </c>
      <c r="U1796" s="37"/>
      <c r="V1796" s="37"/>
      <c r="W1796" s="37"/>
      <c r="X1796" s="37"/>
      <c r="Y1796" s="37"/>
      <c r="Z1796" s="37"/>
      <c r="AA1796" s="37"/>
      <c r="AB1796" s="37"/>
      <c r="AC1796" s="37"/>
      <c r="AD1796" s="37"/>
      <c r="AE1796" s="37"/>
      <c r="AR1796" s="192" t="s">
        <v>292</v>
      </c>
      <c r="AT1796" s="192" t="s">
        <v>193</v>
      </c>
      <c r="AU1796" s="192" t="s">
        <v>82</v>
      </c>
      <c r="AY1796" s="20" t="s">
        <v>191</v>
      </c>
      <c r="BE1796" s="193">
        <f>IF(N1796="základní",J1796,0)</f>
        <v>0</v>
      </c>
      <c r="BF1796" s="193">
        <f>IF(N1796="snížená",J1796,0)</f>
        <v>0</v>
      </c>
      <c r="BG1796" s="193">
        <f>IF(N1796="zákl. přenesená",J1796,0)</f>
        <v>0</v>
      </c>
      <c r="BH1796" s="193">
        <f>IF(N1796="sníž. přenesená",J1796,0)</f>
        <v>0</v>
      </c>
      <c r="BI1796" s="193">
        <f>IF(N1796="nulová",J1796,0)</f>
        <v>0</v>
      </c>
      <c r="BJ1796" s="20" t="s">
        <v>80</v>
      </c>
      <c r="BK1796" s="193">
        <f>ROUND(I1796*H1796,2)</f>
        <v>0</v>
      </c>
      <c r="BL1796" s="20" t="s">
        <v>292</v>
      </c>
      <c r="BM1796" s="192" t="s">
        <v>2457</v>
      </c>
    </row>
    <row r="1797" spans="1:65" s="2" customFormat="1" ht="11.25">
      <c r="A1797" s="37"/>
      <c r="B1797" s="38"/>
      <c r="C1797" s="39"/>
      <c r="D1797" s="194" t="s">
        <v>199</v>
      </c>
      <c r="E1797" s="39"/>
      <c r="F1797" s="195" t="s">
        <v>2458</v>
      </c>
      <c r="G1797" s="39"/>
      <c r="H1797" s="39"/>
      <c r="I1797" s="196"/>
      <c r="J1797" s="39"/>
      <c r="K1797" s="39"/>
      <c r="L1797" s="42"/>
      <c r="M1797" s="197"/>
      <c r="N1797" s="198"/>
      <c r="O1797" s="67"/>
      <c r="P1797" s="67"/>
      <c r="Q1797" s="67"/>
      <c r="R1797" s="67"/>
      <c r="S1797" s="67"/>
      <c r="T1797" s="68"/>
      <c r="U1797" s="37"/>
      <c r="V1797" s="37"/>
      <c r="W1797" s="37"/>
      <c r="X1797" s="37"/>
      <c r="Y1797" s="37"/>
      <c r="Z1797" s="37"/>
      <c r="AA1797" s="37"/>
      <c r="AB1797" s="37"/>
      <c r="AC1797" s="37"/>
      <c r="AD1797" s="37"/>
      <c r="AE1797" s="37"/>
      <c r="AT1797" s="20" t="s">
        <v>199</v>
      </c>
      <c r="AU1797" s="20" t="s">
        <v>82</v>
      </c>
    </row>
    <row r="1798" spans="1:65" s="2" customFormat="1" ht="11.25">
      <c r="A1798" s="37"/>
      <c r="B1798" s="38"/>
      <c r="C1798" s="39"/>
      <c r="D1798" s="199" t="s">
        <v>206</v>
      </c>
      <c r="E1798" s="39"/>
      <c r="F1798" s="200" t="s">
        <v>2459</v>
      </c>
      <c r="G1798" s="39"/>
      <c r="H1798" s="39"/>
      <c r="I1798" s="196"/>
      <c r="J1798" s="39"/>
      <c r="K1798" s="39"/>
      <c r="L1798" s="42"/>
      <c r="M1798" s="197"/>
      <c r="N1798" s="198"/>
      <c r="O1798" s="67"/>
      <c r="P1798" s="67"/>
      <c r="Q1798" s="67"/>
      <c r="R1798" s="67"/>
      <c r="S1798" s="67"/>
      <c r="T1798" s="68"/>
      <c r="U1798" s="37"/>
      <c r="V1798" s="37"/>
      <c r="W1798" s="37"/>
      <c r="X1798" s="37"/>
      <c r="Y1798" s="37"/>
      <c r="Z1798" s="37"/>
      <c r="AA1798" s="37"/>
      <c r="AB1798" s="37"/>
      <c r="AC1798" s="37"/>
      <c r="AD1798" s="37"/>
      <c r="AE1798" s="37"/>
      <c r="AT1798" s="20" t="s">
        <v>206</v>
      </c>
      <c r="AU1798" s="20" t="s">
        <v>82</v>
      </c>
    </row>
    <row r="1799" spans="1:65" s="13" customFormat="1" ht="11.25">
      <c r="B1799" s="201"/>
      <c r="C1799" s="202"/>
      <c r="D1799" s="194" t="s">
        <v>208</v>
      </c>
      <c r="E1799" s="203" t="s">
        <v>19</v>
      </c>
      <c r="F1799" s="204" t="s">
        <v>2460</v>
      </c>
      <c r="G1799" s="202"/>
      <c r="H1799" s="205">
        <v>70.84</v>
      </c>
      <c r="I1799" s="206"/>
      <c r="J1799" s="202"/>
      <c r="K1799" s="202"/>
      <c r="L1799" s="207"/>
      <c r="M1799" s="208"/>
      <c r="N1799" s="209"/>
      <c r="O1799" s="209"/>
      <c r="P1799" s="209"/>
      <c r="Q1799" s="209"/>
      <c r="R1799" s="209"/>
      <c r="S1799" s="209"/>
      <c r="T1799" s="210"/>
      <c r="AT1799" s="211" t="s">
        <v>208</v>
      </c>
      <c r="AU1799" s="211" t="s">
        <v>82</v>
      </c>
      <c r="AV1799" s="13" t="s">
        <v>82</v>
      </c>
      <c r="AW1799" s="13" t="s">
        <v>34</v>
      </c>
      <c r="AX1799" s="13" t="s">
        <v>80</v>
      </c>
      <c r="AY1799" s="211" t="s">
        <v>191</v>
      </c>
    </row>
    <row r="1800" spans="1:65" s="2" customFormat="1" ht="16.5" customHeight="1">
      <c r="A1800" s="37"/>
      <c r="B1800" s="38"/>
      <c r="C1800" s="181" t="s">
        <v>2461</v>
      </c>
      <c r="D1800" s="181" t="s">
        <v>193</v>
      </c>
      <c r="E1800" s="182" t="s">
        <v>2462</v>
      </c>
      <c r="F1800" s="183" t="s">
        <v>2463</v>
      </c>
      <c r="G1800" s="184" t="s">
        <v>282</v>
      </c>
      <c r="H1800" s="185">
        <v>1118.55</v>
      </c>
      <c r="I1800" s="186"/>
      <c r="J1800" s="187">
        <f>ROUND(I1800*H1800,2)</f>
        <v>0</v>
      </c>
      <c r="K1800" s="183" t="s">
        <v>19</v>
      </c>
      <c r="L1800" s="42"/>
      <c r="M1800" s="188" t="s">
        <v>19</v>
      </c>
      <c r="N1800" s="189" t="s">
        <v>44</v>
      </c>
      <c r="O1800" s="67"/>
      <c r="P1800" s="190">
        <f>O1800*H1800</f>
        <v>0</v>
      </c>
      <c r="Q1800" s="190">
        <v>0</v>
      </c>
      <c r="R1800" s="190">
        <f>Q1800*H1800</f>
        <v>0</v>
      </c>
      <c r="S1800" s="190">
        <v>0</v>
      </c>
      <c r="T1800" s="191">
        <f>S1800*H1800</f>
        <v>0</v>
      </c>
      <c r="U1800" s="37"/>
      <c r="V1800" s="37"/>
      <c r="W1800" s="37"/>
      <c r="X1800" s="37"/>
      <c r="Y1800" s="37"/>
      <c r="Z1800" s="37"/>
      <c r="AA1800" s="37"/>
      <c r="AB1800" s="37"/>
      <c r="AC1800" s="37"/>
      <c r="AD1800" s="37"/>
      <c r="AE1800" s="37"/>
      <c r="AR1800" s="192" t="s">
        <v>292</v>
      </c>
      <c r="AT1800" s="192" t="s">
        <v>193</v>
      </c>
      <c r="AU1800" s="192" t="s">
        <v>82</v>
      </c>
      <c r="AY1800" s="20" t="s">
        <v>191</v>
      </c>
      <c r="BE1800" s="193">
        <f>IF(N1800="základní",J1800,0)</f>
        <v>0</v>
      </c>
      <c r="BF1800" s="193">
        <f>IF(N1800="snížená",J1800,0)</f>
        <v>0</v>
      </c>
      <c r="BG1800" s="193">
        <f>IF(N1800="zákl. přenesená",J1800,0)</f>
        <v>0</v>
      </c>
      <c r="BH1800" s="193">
        <f>IF(N1800="sníž. přenesená",J1800,0)</f>
        <v>0</v>
      </c>
      <c r="BI1800" s="193">
        <f>IF(N1800="nulová",J1800,0)</f>
        <v>0</v>
      </c>
      <c r="BJ1800" s="20" t="s">
        <v>80</v>
      </c>
      <c r="BK1800" s="193">
        <f>ROUND(I1800*H1800,2)</f>
        <v>0</v>
      </c>
      <c r="BL1800" s="20" t="s">
        <v>292</v>
      </c>
      <c r="BM1800" s="192" t="s">
        <v>2464</v>
      </c>
    </row>
    <row r="1801" spans="1:65" s="2" customFormat="1" ht="11.25">
      <c r="A1801" s="37"/>
      <c r="B1801" s="38"/>
      <c r="C1801" s="39"/>
      <c r="D1801" s="194" t="s">
        <v>199</v>
      </c>
      <c r="E1801" s="39"/>
      <c r="F1801" s="195" t="s">
        <v>2463</v>
      </c>
      <c r="G1801" s="39"/>
      <c r="H1801" s="39"/>
      <c r="I1801" s="196"/>
      <c r="J1801" s="39"/>
      <c r="K1801" s="39"/>
      <c r="L1801" s="42"/>
      <c r="M1801" s="197"/>
      <c r="N1801" s="198"/>
      <c r="O1801" s="67"/>
      <c r="P1801" s="67"/>
      <c r="Q1801" s="67"/>
      <c r="R1801" s="67"/>
      <c r="S1801" s="67"/>
      <c r="T1801" s="68"/>
      <c r="U1801" s="37"/>
      <c r="V1801" s="37"/>
      <c r="W1801" s="37"/>
      <c r="X1801" s="37"/>
      <c r="Y1801" s="37"/>
      <c r="Z1801" s="37"/>
      <c r="AA1801" s="37"/>
      <c r="AB1801" s="37"/>
      <c r="AC1801" s="37"/>
      <c r="AD1801" s="37"/>
      <c r="AE1801" s="37"/>
      <c r="AT1801" s="20" t="s">
        <v>199</v>
      </c>
      <c r="AU1801" s="20" t="s">
        <v>82</v>
      </c>
    </row>
    <row r="1802" spans="1:65" s="13" customFormat="1" ht="11.25">
      <c r="B1802" s="201"/>
      <c r="C1802" s="202"/>
      <c r="D1802" s="194" t="s">
        <v>208</v>
      </c>
      <c r="E1802" s="203" t="s">
        <v>19</v>
      </c>
      <c r="F1802" s="204" t="s">
        <v>780</v>
      </c>
      <c r="G1802" s="202"/>
      <c r="H1802" s="205">
        <v>9.91</v>
      </c>
      <c r="I1802" s="206"/>
      <c r="J1802" s="202"/>
      <c r="K1802" s="202"/>
      <c r="L1802" s="207"/>
      <c r="M1802" s="208"/>
      <c r="N1802" s="209"/>
      <c r="O1802" s="209"/>
      <c r="P1802" s="209"/>
      <c r="Q1802" s="209"/>
      <c r="R1802" s="209"/>
      <c r="S1802" s="209"/>
      <c r="T1802" s="210"/>
      <c r="AT1802" s="211" t="s">
        <v>208</v>
      </c>
      <c r="AU1802" s="211" t="s">
        <v>82</v>
      </c>
      <c r="AV1802" s="13" t="s">
        <v>82</v>
      </c>
      <c r="AW1802" s="13" t="s">
        <v>34</v>
      </c>
      <c r="AX1802" s="13" t="s">
        <v>73</v>
      </c>
      <c r="AY1802" s="211" t="s">
        <v>191</v>
      </c>
    </row>
    <row r="1803" spans="1:65" s="13" customFormat="1" ht="11.25">
      <c r="B1803" s="201"/>
      <c r="C1803" s="202"/>
      <c r="D1803" s="194" t="s">
        <v>208</v>
      </c>
      <c r="E1803" s="203" t="s">
        <v>19</v>
      </c>
      <c r="F1803" s="204" t="s">
        <v>861</v>
      </c>
      <c r="G1803" s="202"/>
      <c r="H1803" s="205">
        <v>287.7</v>
      </c>
      <c r="I1803" s="206"/>
      <c r="J1803" s="202"/>
      <c r="K1803" s="202"/>
      <c r="L1803" s="207"/>
      <c r="M1803" s="208"/>
      <c r="N1803" s="209"/>
      <c r="O1803" s="209"/>
      <c r="P1803" s="209"/>
      <c r="Q1803" s="209"/>
      <c r="R1803" s="209"/>
      <c r="S1803" s="209"/>
      <c r="T1803" s="210"/>
      <c r="AT1803" s="211" t="s">
        <v>208</v>
      </c>
      <c r="AU1803" s="211" t="s">
        <v>82</v>
      </c>
      <c r="AV1803" s="13" t="s">
        <v>82</v>
      </c>
      <c r="AW1803" s="13" t="s">
        <v>34</v>
      </c>
      <c r="AX1803" s="13" t="s">
        <v>73</v>
      </c>
      <c r="AY1803" s="211" t="s">
        <v>191</v>
      </c>
    </row>
    <row r="1804" spans="1:65" s="13" customFormat="1" ht="11.25">
      <c r="B1804" s="201"/>
      <c r="C1804" s="202"/>
      <c r="D1804" s="194" t="s">
        <v>208</v>
      </c>
      <c r="E1804" s="203" t="s">
        <v>19</v>
      </c>
      <c r="F1804" s="204" t="s">
        <v>784</v>
      </c>
      <c r="G1804" s="202"/>
      <c r="H1804" s="205">
        <v>89.4</v>
      </c>
      <c r="I1804" s="206"/>
      <c r="J1804" s="202"/>
      <c r="K1804" s="202"/>
      <c r="L1804" s="207"/>
      <c r="M1804" s="208"/>
      <c r="N1804" s="209"/>
      <c r="O1804" s="209"/>
      <c r="P1804" s="209"/>
      <c r="Q1804" s="209"/>
      <c r="R1804" s="209"/>
      <c r="S1804" s="209"/>
      <c r="T1804" s="210"/>
      <c r="AT1804" s="211" t="s">
        <v>208</v>
      </c>
      <c r="AU1804" s="211" t="s">
        <v>82</v>
      </c>
      <c r="AV1804" s="13" t="s">
        <v>82</v>
      </c>
      <c r="AW1804" s="13" t="s">
        <v>34</v>
      </c>
      <c r="AX1804" s="13" t="s">
        <v>73</v>
      </c>
      <c r="AY1804" s="211" t="s">
        <v>191</v>
      </c>
    </row>
    <row r="1805" spans="1:65" s="13" customFormat="1" ht="11.25">
      <c r="B1805" s="201"/>
      <c r="C1805" s="202"/>
      <c r="D1805" s="194" t="s">
        <v>208</v>
      </c>
      <c r="E1805" s="203" t="s">
        <v>19</v>
      </c>
      <c r="F1805" s="204" t="s">
        <v>869</v>
      </c>
      <c r="G1805" s="202"/>
      <c r="H1805" s="205">
        <v>102.99</v>
      </c>
      <c r="I1805" s="206"/>
      <c r="J1805" s="202"/>
      <c r="K1805" s="202"/>
      <c r="L1805" s="207"/>
      <c r="M1805" s="208"/>
      <c r="N1805" s="209"/>
      <c r="O1805" s="209"/>
      <c r="P1805" s="209"/>
      <c r="Q1805" s="209"/>
      <c r="R1805" s="209"/>
      <c r="S1805" s="209"/>
      <c r="T1805" s="210"/>
      <c r="AT1805" s="211" t="s">
        <v>208</v>
      </c>
      <c r="AU1805" s="211" t="s">
        <v>82</v>
      </c>
      <c r="AV1805" s="13" t="s">
        <v>82</v>
      </c>
      <c r="AW1805" s="13" t="s">
        <v>34</v>
      </c>
      <c r="AX1805" s="13" t="s">
        <v>73</v>
      </c>
      <c r="AY1805" s="211" t="s">
        <v>191</v>
      </c>
    </row>
    <row r="1806" spans="1:65" s="13" customFormat="1" ht="11.25">
      <c r="B1806" s="201"/>
      <c r="C1806" s="202"/>
      <c r="D1806" s="194" t="s">
        <v>208</v>
      </c>
      <c r="E1806" s="203" t="s">
        <v>19</v>
      </c>
      <c r="F1806" s="204" t="s">
        <v>870</v>
      </c>
      <c r="G1806" s="202"/>
      <c r="H1806" s="205">
        <v>40.81</v>
      </c>
      <c r="I1806" s="206"/>
      <c r="J1806" s="202"/>
      <c r="K1806" s="202"/>
      <c r="L1806" s="207"/>
      <c r="M1806" s="208"/>
      <c r="N1806" s="209"/>
      <c r="O1806" s="209"/>
      <c r="P1806" s="209"/>
      <c r="Q1806" s="209"/>
      <c r="R1806" s="209"/>
      <c r="S1806" s="209"/>
      <c r="T1806" s="210"/>
      <c r="AT1806" s="211" t="s">
        <v>208</v>
      </c>
      <c r="AU1806" s="211" t="s">
        <v>82</v>
      </c>
      <c r="AV1806" s="13" t="s">
        <v>82</v>
      </c>
      <c r="AW1806" s="13" t="s">
        <v>34</v>
      </c>
      <c r="AX1806" s="13" t="s">
        <v>73</v>
      </c>
      <c r="AY1806" s="211" t="s">
        <v>191</v>
      </c>
    </row>
    <row r="1807" spans="1:65" s="13" customFormat="1" ht="11.25">
      <c r="B1807" s="201"/>
      <c r="C1807" s="202"/>
      <c r="D1807" s="194" t="s">
        <v>208</v>
      </c>
      <c r="E1807" s="203" t="s">
        <v>19</v>
      </c>
      <c r="F1807" s="204" t="s">
        <v>1409</v>
      </c>
      <c r="G1807" s="202"/>
      <c r="H1807" s="205">
        <v>587.74</v>
      </c>
      <c r="I1807" s="206"/>
      <c r="J1807" s="202"/>
      <c r="K1807" s="202"/>
      <c r="L1807" s="207"/>
      <c r="M1807" s="208"/>
      <c r="N1807" s="209"/>
      <c r="O1807" s="209"/>
      <c r="P1807" s="209"/>
      <c r="Q1807" s="209"/>
      <c r="R1807" s="209"/>
      <c r="S1807" s="209"/>
      <c r="T1807" s="210"/>
      <c r="AT1807" s="211" t="s">
        <v>208</v>
      </c>
      <c r="AU1807" s="211" t="s">
        <v>82</v>
      </c>
      <c r="AV1807" s="13" t="s">
        <v>82</v>
      </c>
      <c r="AW1807" s="13" t="s">
        <v>34</v>
      </c>
      <c r="AX1807" s="13" t="s">
        <v>73</v>
      </c>
      <c r="AY1807" s="211" t="s">
        <v>191</v>
      </c>
    </row>
    <row r="1808" spans="1:65" s="14" customFormat="1" ht="11.25">
      <c r="B1808" s="212"/>
      <c r="C1808" s="213"/>
      <c r="D1808" s="194" t="s">
        <v>208</v>
      </c>
      <c r="E1808" s="214" t="s">
        <v>19</v>
      </c>
      <c r="F1808" s="215" t="s">
        <v>238</v>
      </c>
      <c r="G1808" s="213"/>
      <c r="H1808" s="216">
        <v>1118.55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208</v>
      </c>
      <c r="AU1808" s="222" t="s">
        <v>82</v>
      </c>
      <c r="AV1808" s="14" t="s">
        <v>197</v>
      </c>
      <c r="AW1808" s="14" t="s">
        <v>34</v>
      </c>
      <c r="AX1808" s="14" t="s">
        <v>80</v>
      </c>
      <c r="AY1808" s="222" t="s">
        <v>191</v>
      </c>
    </row>
    <row r="1809" spans="1:65" s="2" customFormat="1" ht="16.5" customHeight="1">
      <c r="A1809" s="37"/>
      <c r="B1809" s="38"/>
      <c r="C1809" s="181" t="s">
        <v>2465</v>
      </c>
      <c r="D1809" s="181" t="s">
        <v>193</v>
      </c>
      <c r="E1809" s="182" t="s">
        <v>2466</v>
      </c>
      <c r="F1809" s="183" t="s">
        <v>2467</v>
      </c>
      <c r="G1809" s="184" t="s">
        <v>255</v>
      </c>
      <c r="H1809" s="185">
        <v>45.146999999999998</v>
      </c>
      <c r="I1809" s="186"/>
      <c r="J1809" s="187">
        <f>ROUND(I1809*H1809,2)</f>
        <v>0</v>
      </c>
      <c r="K1809" s="183" t="s">
        <v>203</v>
      </c>
      <c r="L1809" s="42"/>
      <c r="M1809" s="188" t="s">
        <v>19</v>
      </c>
      <c r="N1809" s="189" t="s">
        <v>44</v>
      </c>
      <c r="O1809" s="67"/>
      <c r="P1809" s="190">
        <f>O1809*H1809</f>
        <v>0</v>
      </c>
      <c r="Q1809" s="190">
        <v>0</v>
      </c>
      <c r="R1809" s="190">
        <f>Q1809*H1809</f>
        <v>0</v>
      </c>
      <c r="S1809" s="190">
        <v>0</v>
      </c>
      <c r="T1809" s="191">
        <f>S1809*H1809</f>
        <v>0</v>
      </c>
      <c r="U1809" s="37"/>
      <c r="V1809" s="37"/>
      <c r="W1809" s="37"/>
      <c r="X1809" s="37"/>
      <c r="Y1809" s="37"/>
      <c r="Z1809" s="37"/>
      <c r="AA1809" s="37"/>
      <c r="AB1809" s="37"/>
      <c r="AC1809" s="37"/>
      <c r="AD1809" s="37"/>
      <c r="AE1809" s="37"/>
      <c r="AR1809" s="192" t="s">
        <v>292</v>
      </c>
      <c r="AT1809" s="192" t="s">
        <v>193</v>
      </c>
      <c r="AU1809" s="192" t="s">
        <v>82</v>
      </c>
      <c r="AY1809" s="20" t="s">
        <v>191</v>
      </c>
      <c r="BE1809" s="193">
        <f>IF(N1809="základní",J1809,0)</f>
        <v>0</v>
      </c>
      <c r="BF1809" s="193">
        <f>IF(N1809="snížená",J1809,0)</f>
        <v>0</v>
      </c>
      <c r="BG1809" s="193">
        <f>IF(N1809="zákl. přenesená",J1809,0)</f>
        <v>0</v>
      </c>
      <c r="BH1809" s="193">
        <f>IF(N1809="sníž. přenesená",J1809,0)</f>
        <v>0</v>
      </c>
      <c r="BI1809" s="193">
        <f>IF(N1809="nulová",J1809,0)</f>
        <v>0</v>
      </c>
      <c r="BJ1809" s="20" t="s">
        <v>80</v>
      </c>
      <c r="BK1809" s="193">
        <f>ROUND(I1809*H1809,2)</f>
        <v>0</v>
      </c>
      <c r="BL1809" s="20" t="s">
        <v>292</v>
      </c>
      <c r="BM1809" s="192" t="s">
        <v>2468</v>
      </c>
    </row>
    <row r="1810" spans="1:65" s="2" customFormat="1" ht="19.5">
      <c r="A1810" s="37"/>
      <c r="B1810" s="38"/>
      <c r="C1810" s="39"/>
      <c r="D1810" s="194" t="s">
        <v>199</v>
      </c>
      <c r="E1810" s="39"/>
      <c r="F1810" s="195" t="s">
        <v>2469</v>
      </c>
      <c r="G1810" s="39"/>
      <c r="H1810" s="39"/>
      <c r="I1810" s="196"/>
      <c r="J1810" s="39"/>
      <c r="K1810" s="39"/>
      <c r="L1810" s="42"/>
      <c r="M1810" s="197"/>
      <c r="N1810" s="198"/>
      <c r="O1810" s="67"/>
      <c r="P1810" s="67"/>
      <c r="Q1810" s="67"/>
      <c r="R1810" s="67"/>
      <c r="S1810" s="67"/>
      <c r="T1810" s="68"/>
      <c r="U1810" s="37"/>
      <c r="V1810" s="37"/>
      <c r="W1810" s="37"/>
      <c r="X1810" s="37"/>
      <c r="Y1810" s="37"/>
      <c r="Z1810" s="37"/>
      <c r="AA1810" s="37"/>
      <c r="AB1810" s="37"/>
      <c r="AC1810" s="37"/>
      <c r="AD1810" s="37"/>
      <c r="AE1810" s="37"/>
      <c r="AT1810" s="20" t="s">
        <v>199</v>
      </c>
      <c r="AU1810" s="20" t="s">
        <v>82</v>
      </c>
    </row>
    <row r="1811" spans="1:65" s="2" customFormat="1" ht="11.25">
      <c r="A1811" s="37"/>
      <c r="B1811" s="38"/>
      <c r="C1811" s="39"/>
      <c r="D1811" s="199" t="s">
        <v>206</v>
      </c>
      <c r="E1811" s="39"/>
      <c r="F1811" s="200" t="s">
        <v>2470</v>
      </c>
      <c r="G1811" s="39"/>
      <c r="H1811" s="39"/>
      <c r="I1811" s="196"/>
      <c r="J1811" s="39"/>
      <c r="K1811" s="39"/>
      <c r="L1811" s="42"/>
      <c r="M1811" s="197"/>
      <c r="N1811" s="198"/>
      <c r="O1811" s="67"/>
      <c r="P1811" s="67"/>
      <c r="Q1811" s="67"/>
      <c r="R1811" s="67"/>
      <c r="S1811" s="67"/>
      <c r="T1811" s="68"/>
      <c r="U1811" s="37"/>
      <c r="V1811" s="37"/>
      <c r="W1811" s="37"/>
      <c r="X1811" s="37"/>
      <c r="Y1811" s="37"/>
      <c r="Z1811" s="37"/>
      <c r="AA1811" s="37"/>
      <c r="AB1811" s="37"/>
      <c r="AC1811" s="37"/>
      <c r="AD1811" s="37"/>
      <c r="AE1811" s="37"/>
      <c r="AT1811" s="20" t="s">
        <v>206</v>
      </c>
      <c r="AU1811" s="20" t="s">
        <v>82</v>
      </c>
    </row>
    <row r="1812" spans="1:65" s="12" customFormat="1" ht="22.9" customHeight="1">
      <c r="B1812" s="165"/>
      <c r="C1812" s="166"/>
      <c r="D1812" s="167" t="s">
        <v>72</v>
      </c>
      <c r="E1812" s="179" t="s">
        <v>2471</v>
      </c>
      <c r="F1812" s="179" t="s">
        <v>2472</v>
      </c>
      <c r="G1812" s="166"/>
      <c r="H1812" s="166"/>
      <c r="I1812" s="169"/>
      <c r="J1812" s="180">
        <f>BK1812</f>
        <v>0</v>
      </c>
      <c r="K1812" s="166"/>
      <c r="L1812" s="171"/>
      <c r="M1812" s="172"/>
      <c r="N1812" s="173"/>
      <c r="O1812" s="173"/>
      <c r="P1812" s="174">
        <f>SUM(P1813:P1871)</f>
        <v>0</v>
      </c>
      <c r="Q1812" s="173"/>
      <c r="R1812" s="174">
        <f>SUM(R1813:R1871)</f>
        <v>1.9833367900000001</v>
      </c>
      <c r="S1812" s="173"/>
      <c r="T1812" s="175">
        <f>SUM(T1813:T1871)</f>
        <v>0</v>
      </c>
      <c r="AR1812" s="176" t="s">
        <v>82</v>
      </c>
      <c r="AT1812" s="177" t="s">
        <v>72</v>
      </c>
      <c r="AU1812" s="177" t="s">
        <v>80</v>
      </c>
      <c r="AY1812" s="176" t="s">
        <v>191</v>
      </c>
      <c r="BK1812" s="178">
        <f>SUM(BK1813:BK1871)</f>
        <v>0</v>
      </c>
    </row>
    <row r="1813" spans="1:65" s="2" customFormat="1" ht="16.5" customHeight="1">
      <c r="A1813" s="37"/>
      <c r="B1813" s="38"/>
      <c r="C1813" s="181" t="s">
        <v>2473</v>
      </c>
      <c r="D1813" s="181" t="s">
        <v>193</v>
      </c>
      <c r="E1813" s="182" t="s">
        <v>2474</v>
      </c>
      <c r="F1813" s="183" t="s">
        <v>2475</v>
      </c>
      <c r="G1813" s="184" t="s">
        <v>282</v>
      </c>
      <c r="H1813" s="185">
        <v>364.30500000000001</v>
      </c>
      <c r="I1813" s="186"/>
      <c r="J1813" s="187">
        <f>ROUND(I1813*H1813,2)</f>
        <v>0</v>
      </c>
      <c r="K1813" s="183" t="s">
        <v>203</v>
      </c>
      <c r="L1813" s="42"/>
      <c r="M1813" s="188" t="s">
        <v>19</v>
      </c>
      <c r="N1813" s="189" t="s">
        <v>44</v>
      </c>
      <c r="O1813" s="67"/>
      <c r="P1813" s="190">
        <f>O1813*H1813</f>
        <v>0</v>
      </c>
      <c r="Q1813" s="190">
        <v>2.9999999999999997E-4</v>
      </c>
      <c r="R1813" s="190">
        <f>Q1813*H1813</f>
        <v>0.10929149999999999</v>
      </c>
      <c r="S1813" s="190">
        <v>0</v>
      </c>
      <c r="T1813" s="191">
        <f>S1813*H1813</f>
        <v>0</v>
      </c>
      <c r="U1813" s="37"/>
      <c r="V1813" s="37"/>
      <c r="W1813" s="37"/>
      <c r="X1813" s="37"/>
      <c r="Y1813" s="37"/>
      <c r="Z1813" s="37"/>
      <c r="AA1813" s="37"/>
      <c r="AB1813" s="37"/>
      <c r="AC1813" s="37"/>
      <c r="AD1813" s="37"/>
      <c r="AE1813" s="37"/>
      <c r="AR1813" s="192" t="s">
        <v>292</v>
      </c>
      <c r="AT1813" s="192" t="s">
        <v>193</v>
      </c>
      <c r="AU1813" s="192" t="s">
        <v>82</v>
      </c>
      <c r="AY1813" s="20" t="s">
        <v>191</v>
      </c>
      <c r="BE1813" s="193">
        <f>IF(N1813="základní",J1813,0)</f>
        <v>0</v>
      </c>
      <c r="BF1813" s="193">
        <f>IF(N1813="snížená",J1813,0)</f>
        <v>0</v>
      </c>
      <c r="BG1813" s="193">
        <f>IF(N1813="zákl. přenesená",J1813,0)</f>
        <v>0</v>
      </c>
      <c r="BH1813" s="193">
        <f>IF(N1813="sníž. přenesená",J1813,0)</f>
        <v>0</v>
      </c>
      <c r="BI1813" s="193">
        <f>IF(N1813="nulová",J1813,0)</f>
        <v>0</v>
      </c>
      <c r="BJ1813" s="20" t="s">
        <v>80</v>
      </c>
      <c r="BK1813" s="193">
        <f>ROUND(I1813*H1813,2)</f>
        <v>0</v>
      </c>
      <c r="BL1813" s="20" t="s">
        <v>292</v>
      </c>
      <c r="BM1813" s="192" t="s">
        <v>2476</v>
      </c>
    </row>
    <row r="1814" spans="1:65" s="2" customFormat="1" ht="11.25">
      <c r="A1814" s="37"/>
      <c r="B1814" s="38"/>
      <c r="C1814" s="39"/>
      <c r="D1814" s="194" t="s">
        <v>199</v>
      </c>
      <c r="E1814" s="39"/>
      <c r="F1814" s="195" t="s">
        <v>2477</v>
      </c>
      <c r="G1814" s="39"/>
      <c r="H1814" s="39"/>
      <c r="I1814" s="196"/>
      <c r="J1814" s="39"/>
      <c r="K1814" s="39"/>
      <c r="L1814" s="42"/>
      <c r="M1814" s="197"/>
      <c r="N1814" s="198"/>
      <c r="O1814" s="67"/>
      <c r="P1814" s="67"/>
      <c r="Q1814" s="67"/>
      <c r="R1814" s="67"/>
      <c r="S1814" s="67"/>
      <c r="T1814" s="68"/>
      <c r="U1814" s="37"/>
      <c r="V1814" s="37"/>
      <c r="W1814" s="37"/>
      <c r="X1814" s="37"/>
      <c r="Y1814" s="37"/>
      <c r="Z1814" s="37"/>
      <c r="AA1814" s="37"/>
      <c r="AB1814" s="37"/>
      <c r="AC1814" s="37"/>
      <c r="AD1814" s="37"/>
      <c r="AE1814" s="37"/>
      <c r="AT1814" s="20" t="s">
        <v>199</v>
      </c>
      <c r="AU1814" s="20" t="s">
        <v>82</v>
      </c>
    </row>
    <row r="1815" spans="1:65" s="2" customFormat="1" ht="11.25">
      <c r="A1815" s="37"/>
      <c r="B1815" s="38"/>
      <c r="C1815" s="39"/>
      <c r="D1815" s="199" t="s">
        <v>206</v>
      </c>
      <c r="E1815" s="39"/>
      <c r="F1815" s="200" t="s">
        <v>2478</v>
      </c>
      <c r="G1815" s="39"/>
      <c r="H1815" s="39"/>
      <c r="I1815" s="196"/>
      <c r="J1815" s="39"/>
      <c r="K1815" s="39"/>
      <c r="L1815" s="42"/>
      <c r="M1815" s="197"/>
      <c r="N1815" s="198"/>
      <c r="O1815" s="67"/>
      <c r="P1815" s="67"/>
      <c r="Q1815" s="67"/>
      <c r="R1815" s="67"/>
      <c r="S1815" s="67"/>
      <c r="T1815" s="68"/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T1815" s="20" t="s">
        <v>206</v>
      </c>
      <c r="AU1815" s="20" t="s">
        <v>82</v>
      </c>
    </row>
    <row r="1816" spans="1:65" s="13" customFormat="1" ht="11.25">
      <c r="B1816" s="201"/>
      <c r="C1816" s="202"/>
      <c r="D1816" s="194" t="s">
        <v>208</v>
      </c>
      <c r="E1816" s="203" t="s">
        <v>19</v>
      </c>
      <c r="F1816" s="204" t="s">
        <v>806</v>
      </c>
      <c r="G1816" s="202"/>
      <c r="H1816" s="205">
        <v>181.6</v>
      </c>
      <c r="I1816" s="206"/>
      <c r="J1816" s="202"/>
      <c r="K1816" s="202"/>
      <c r="L1816" s="207"/>
      <c r="M1816" s="208"/>
      <c r="N1816" s="209"/>
      <c r="O1816" s="209"/>
      <c r="P1816" s="209"/>
      <c r="Q1816" s="209"/>
      <c r="R1816" s="209"/>
      <c r="S1816" s="209"/>
      <c r="T1816" s="210"/>
      <c r="AT1816" s="211" t="s">
        <v>208</v>
      </c>
      <c r="AU1816" s="211" t="s">
        <v>82</v>
      </c>
      <c r="AV1816" s="13" t="s">
        <v>82</v>
      </c>
      <c r="AW1816" s="13" t="s">
        <v>34</v>
      </c>
      <c r="AX1816" s="13" t="s">
        <v>73</v>
      </c>
      <c r="AY1816" s="211" t="s">
        <v>191</v>
      </c>
    </row>
    <row r="1817" spans="1:65" s="13" customFormat="1" ht="11.25">
      <c r="B1817" s="201"/>
      <c r="C1817" s="202"/>
      <c r="D1817" s="194" t="s">
        <v>208</v>
      </c>
      <c r="E1817" s="203" t="s">
        <v>19</v>
      </c>
      <c r="F1817" s="204" t="s">
        <v>1421</v>
      </c>
      <c r="G1817" s="202"/>
      <c r="H1817" s="205">
        <v>32.594000000000001</v>
      </c>
      <c r="I1817" s="206"/>
      <c r="J1817" s="202"/>
      <c r="K1817" s="202"/>
      <c r="L1817" s="207"/>
      <c r="M1817" s="208"/>
      <c r="N1817" s="209"/>
      <c r="O1817" s="209"/>
      <c r="P1817" s="209"/>
      <c r="Q1817" s="209"/>
      <c r="R1817" s="209"/>
      <c r="S1817" s="209"/>
      <c r="T1817" s="210"/>
      <c r="AT1817" s="211" t="s">
        <v>208</v>
      </c>
      <c r="AU1817" s="211" t="s">
        <v>82</v>
      </c>
      <c r="AV1817" s="13" t="s">
        <v>82</v>
      </c>
      <c r="AW1817" s="13" t="s">
        <v>34</v>
      </c>
      <c r="AX1817" s="13" t="s">
        <v>73</v>
      </c>
      <c r="AY1817" s="211" t="s">
        <v>191</v>
      </c>
    </row>
    <row r="1818" spans="1:65" s="13" customFormat="1" ht="11.25">
      <c r="B1818" s="201"/>
      <c r="C1818" s="202"/>
      <c r="D1818" s="194" t="s">
        <v>208</v>
      </c>
      <c r="E1818" s="203" t="s">
        <v>19</v>
      </c>
      <c r="F1818" s="204" t="s">
        <v>1296</v>
      </c>
      <c r="G1818" s="202"/>
      <c r="H1818" s="205">
        <v>56.88</v>
      </c>
      <c r="I1818" s="206"/>
      <c r="J1818" s="202"/>
      <c r="K1818" s="202"/>
      <c r="L1818" s="207"/>
      <c r="M1818" s="208"/>
      <c r="N1818" s="209"/>
      <c r="O1818" s="209"/>
      <c r="P1818" s="209"/>
      <c r="Q1818" s="209"/>
      <c r="R1818" s="209"/>
      <c r="S1818" s="209"/>
      <c r="T1818" s="210"/>
      <c r="AT1818" s="211" t="s">
        <v>208</v>
      </c>
      <c r="AU1818" s="211" t="s">
        <v>82</v>
      </c>
      <c r="AV1818" s="13" t="s">
        <v>82</v>
      </c>
      <c r="AW1818" s="13" t="s">
        <v>34</v>
      </c>
      <c r="AX1818" s="13" t="s">
        <v>73</v>
      </c>
      <c r="AY1818" s="211" t="s">
        <v>191</v>
      </c>
    </row>
    <row r="1819" spans="1:65" s="13" customFormat="1" ht="11.25">
      <c r="B1819" s="201"/>
      <c r="C1819" s="202"/>
      <c r="D1819" s="194" t="s">
        <v>208</v>
      </c>
      <c r="E1819" s="203" t="s">
        <v>19</v>
      </c>
      <c r="F1819" s="204" t="s">
        <v>1422</v>
      </c>
      <c r="G1819" s="202"/>
      <c r="H1819" s="205">
        <v>6.6319999999999997</v>
      </c>
      <c r="I1819" s="206"/>
      <c r="J1819" s="202"/>
      <c r="K1819" s="202"/>
      <c r="L1819" s="207"/>
      <c r="M1819" s="208"/>
      <c r="N1819" s="209"/>
      <c r="O1819" s="209"/>
      <c r="P1819" s="209"/>
      <c r="Q1819" s="209"/>
      <c r="R1819" s="209"/>
      <c r="S1819" s="209"/>
      <c r="T1819" s="210"/>
      <c r="AT1819" s="211" t="s">
        <v>208</v>
      </c>
      <c r="AU1819" s="211" t="s">
        <v>82</v>
      </c>
      <c r="AV1819" s="13" t="s">
        <v>82</v>
      </c>
      <c r="AW1819" s="13" t="s">
        <v>34</v>
      </c>
      <c r="AX1819" s="13" t="s">
        <v>73</v>
      </c>
      <c r="AY1819" s="211" t="s">
        <v>191</v>
      </c>
    </row>
    <row r="1820" spans="1:65" s="13" customFormat="1" ht="11.25">
      <c r="B1820" s="201"/>
      <c r="C1820" s="202"/>
      <c r="D1820" s="194" t="s">
        <v>208</v>
      </c>
      <c r="E1820" s="203" t="s">
        <v>19</v>
      </c>
      <c r="F1820" s="204" t="s">
        <v>2479</v>
      </c>
      <c r="G1820" s="202"/>
      <c r="H1820" s="205">
        <v>86.599000000000004</v>
      </c>
      <c r="I1820" s="206"/>
      <c r="J1820" s="202"/>
      <c r="K1820" s="202"/>
      <c r="L1820" s="207"/>
      <c r="M1820" s="208"/>
      <c r="N1820" s="209"/>
      <c r="O1820" s="209"/>
      <c r="P1820" s="209"/>
      <c r="Q1820" s="209"/>
      <c r="R1820" s="209"/>
      <c r="S1820" s="209"/>
      <c r="T1820" s="210"/>
      <c r="AT1820" s="211" t="s">
        <v>208</v>
      </c>
      <c r="AU1820" s="211" t="s">
        <v>82</v>
      </c>
      <c r="AV1820" s="13" t="s">
        <v>82</v>
      </c>
      <c r="AW1820" s="13" t="s">
        <v>34</v>
      </c>
      <c r="AX1820" s="13" t="s">
        <v>73</v>
      </c>
      <c r="AY1820" s="211" t="s">
        <v>191</v>
      </c>
    </row>
    <row r="1821" spans="1:65" s="14" customFormat="1" ht="11.25">
      <c r="B1821" s="212"/>
      <c r="C1821" s="213"/>
      <c r="D1821" s="194" t="s">
        <v>208</v>
      </c>
      <c r="E1821" s="214" t="s">
        <v>19</v>
      </c>
      <c r="F1821" s="215" t="s">
        <v>238</v>
      </c>
      <c r="G1821" s="213"/>
      <c r="H1821" s="216">
        <v>364.30500000000001</v>
      </c>
      <c r="I1821" s="217"/>
      <c r="J1821" s="213"/>
      <c r="K1821" s="213"/>
      <c r="L1821" s="218"/>
      <c r="M1821" s="219"/>
      <c r="N1821" s="220"/>
      <c r="O1821" s="220"/>
      <c r="P1821" s="220"/>
      <c r="Q1821" s="220"/>
      <c r="R1821" s="220"/>
      <c r="S1821" s="220"/>
      <c r="T1821" s="221"/>
      <c r="AT1821" s="222" t="s">
        <v>208</v>
      </c>
      <c r="AU1821" s="222" t="s">
        <v>82</v>
      </c>
      <c r="AV1821" s="14" t="s">
        <v>197</v>
      </c>
      <c r="AW1821" s="14" t="s">
        <v>34</v>
      </c>
      <c r="AX1821" s="14" t="s">
        <v>80</v>
      </c>
      <c r="AY1821" s="222" t="s">
        <v>191</v>
      </c>
    </row>
    <row r="1822" spans="1:65" s="2" customFormat="1" ht="16.5" customHeight="1">
      <c r="A1822" s="37"/>
      <c r="B1822" s="38"/>
      <c r="C1822" s="181" t="s">
        <v>2480</v>
      </c>
      <c r="D1822" s="181" t="s">
        <v>193</v>
      </c>
      <c r="E1822" s="182" t="s">
        <v>2481</v>
      </c>
      <c r="F1822" s="183" t="s">
        <v>2482</v>
      </c>
      <c r="G1822" s="184" t="s">
        <v>282</v>
      </c>
      <c r="H1822" s="185">
        <v>92.975999999999999</v>
      </c>
      <c r="I1822" s="186"/>
      <c r="J1822" s="187">
        <f>ROUND(I1822*H1822,2)</f>
        <v>0</v>
      </c>
      <c r="K1822" s="183" t="s">
        <v>203</v>
      </c>
      <c r="L1822" s="42"/>
      <c r="M1822" s="188" t="s">
        <v>19</v>
      </c>
      <c r="N1822" s="189" t="s">
        <v>44</v>
      </c>
      <c r="O1822" s="67"/>
      <c r="P1822" s="190">
        <f>O1822*H1822</f>
        <v>0</v>
      </c>
      <c r="Q1822" s="190">
        <v>7.1000000000000002E-4</v>
      </c>
      <c r="R1822" s="190">
        <f>Q1822*H1822</f>
        <v>6.6012959999999996E-2</v>
      </c>
      <c r="S1822" s="190">
        <v>0</v>
      </c>
      <c r="T1822" s="191">
        <f>S1822*H1822</f>
        <v>0</v>
      </c>
      <c r="U1822" s="37"/>
      <c r="V1822" s="37"/>
      <c r="W1822" s="37"/>
      <c r="X1822" s="37"/>
      <c r="Y1822" s="37"/>
      <c r="Z1822" s="37"/>
      <c r="AA1822" s="37"/>
      <c r="AB1822" s="37"/>
      <c r="AC1822" s="37"/>
      <c r="AD1822" s="37"/>
      <c r="AE1822" s="37"/>
      <c r="AR1822" s="192" t="s">
        <v>292</v>
      </c>
      <c r="AT1822" s="192" t="s">
        <v>193</v>
      </c>
      <c r="AU1822" s="192" t="s">
        <v>82</v>
      </c>
      <c r="AY1822" s="20" t="s">
        <v>191</v>
      </c>
      <c r="BE1822" s="193">
        <f>IF(N1822="základní",J1822,0)</f>
        <v>0</v>
      </c>
      <c r="BF1822" s="193">
        <f>IF(N1822="snížená",J1822,0)</f>
        <v>0</v>
      </c>
      <c r="BG1822" s="193">
        <f>IF(N1822="zákl. přenesená",J1822,0)</f>
        <v>0</v>
      </c>
      <c r="BH1822" s="193">
        <f>IF(N1822="sníž. přenesená",J1822,0)</f>
        <v>0</v>
      </c>
      <c r="BI1822" s="193">
        <f>IF(N1822="nulová",J1822,0)</f>
        <v>0</v>
      </c>
      <c r="BJ1822" s="20" t="s">
        <v>80</v>
      </c>
      <c r="BK1822" s="193">
        <f>ROUND(I1822*H1822,2)</f>
        <v>0</v>
      </c>
      <c r="BL1822" s="20" t="s">
        <v>292</v>
      </c>
      <c r="BM1822" s="192" t="s">
        <v>2483</v>
      </c>
    </row>
    <row r="1823" spans="1:65" s="2" customFormat="1" ht="11.25">
      <c r="A1823" s="37"/>
      <c r="B1823" s="38"/>
      <c r="C1823" s="39"/>
      <c r="D1823" s="194" t="s">
        <v>199</v>
      </c>
      <c r="E1823" s="39"/>
      <c r="F1823" s="195" t="s">
        <v>2484</v>
      </c>
      <c r="G1823" s="39"/>
      <c r="H1823" s="39"/>
      <c r="I1823" s="196"/>
      <c r="J1823" s="39"/>
      <c r="K1823" s="39"/>
      <c r="L1823" s="42"/>
      <c r="M1823" s="197"/>
      <c r="N1823" s="198"/>
      <c r="O1823" s="67"/>
      <c r="P1823" s="67"/>
      <c r="Q1823" s="67"/>
      <c r="R1823" s="67"/>
      <c r="S1823" s="67"/>
      <c r="T1823" s="68"/>
      <c r="U1823" s="37"/>
      <c r="V1823" s="37"/>
      <c r="W1823" s="37"/>
      <c r="X1823" s="37"/>
      <c r="Y1823" s="37"/>
      <c r="Z1823" s="37"/>
      <c r="AA1823" s="37"/>
      <c r="AB1823" s="37"/>
      <c r="AC1823" s="37"/>
      <c r="AD1823" s="37"/>
      <c r="AE1823" s="37"/>
      <c r="AT1823" s="20" t="s">
        <v>199</v>
      </c>
      <c r="AU1823" s="20" t="s">
        <v>82</v>
      </c>
    </row>
    <row r="1824" spans="1:65" s="2" customFormat="1" ht="11.25">
      <c r="A1824" s="37"/>
      <c r="B1824" s="38"/>
      <c r="C1824" s="39"/>
      <c r="D1824" s="199" t="s">
        <v>206</v>
      </c>
      <c r="E1824" s="39"/>
      <c r="F1824" s="200" t="s">
        <v>2485</v>
      </c>
      <c r="G1824" s="39"/>
      <c r="H1824" s="39"/>
      <c r="I1824" s="196"/>
      <c r="J1824" s="39"/>
      <c r="K1824" s="39"/>
      <c r="L1824" s="42"/>
      <c r="M1824" s="197"/>
      <c r="N1824" s="198"/>
      <c r="O1824" s="67"/>
      <c r="P1824" s="67"/>
      <c r="Q1824" s="67"/>
      <c r="R1824" s="67"/>
      <c r="S1824" s="67"/>
      <c r="T1824" s="68"/>
      <c r="U1824" s="37"/>
      <c r="V1824" s="37"/>
      <c r="W1824" s="37"/>
      <c r="X1824" s="37"/>
      <c r="Y1824" s="37"/>
      <c r="Z1824" s="37"/>
      <c r="AA1824" s="37"/>
      <c r="AB1824" s="37"/>
      <c r="AC1824" s="37"/>
      <c r="AD1824" s="37"/>
      <c r="AE1824" s="37"/>
      <c r="AT1824" s="20" t="s">
        <v>206</v>
      </c>
      <c r="AU1824" s="20" t="s">
        <v>82</v>
      </c>
    </row>
    <row r="1825" spans="1:65" s="13" customFormat="1" ht="11.25">
      <c r="B1825" s="201"/>
      <c r="C1825" s="202"/>
      <c r="D1825" s="194" t="s">
        <v>208</v>
      </c>
      <c r="E1825" s="203" t="s">
        <v>19</v>
      </c>
      <c r="F1825" s="204" t="s">
        <v>2486</v>
      </c>
      <c r="G1825" s="202"/>
      <c r="H1825" s="205">
        <v>28.85</v>
      </c>
      <c r="I1825" s="206"/>
      <c r="J1825" s="202"/>
      <c r="K1825" s="202"/>
      <c r="L1825" s="207"/>
      <c r="M1825" s="208"/>
      <c r="N1825" s="209"/>
      <c r="O1825" s="209"/>
      <c r="P1825" s="209"/>
      <c r="Q1825" s="209"/>
      <c r="R1825" s="209"/>
      <c r="S1825" s="209"/>
      <c r="T1825" s="210"/>
      <c r="AT1825" s="211" t="s">
        <v>208</v>
      </c>
      <c r="AU1825" s="211" t="s">
        <v>82</v>
      </c>
      <c r="AV1825" s="13" t="s">
        <v>82</v>
      </c>
      <c r="AW1825" s="13" t="s">
        <v>34</v>
      </c>
      <c r="AX1825" s="13" t="s">
        <v>73</v>
      </c>
      <c r="AY1825" s="211" t="s">
        <v>191</v>
      </c>
    </row>
    <row r="1826" spans="1:65" s="13" customFormat="1" ht="11.25">
      <c r="B1826" s="201"/>
      <c r="C1826" s="202"/>
      <c r="D1826" s="194" t="s">
        <v>208</v>
      </c>
      <c r="E1826" s="203" t="s">
        <v>19</v>
      </c>
      <c r="F1826" s="204" t="s">
        <v>2487</v>
      </c>
      <c r="G1826" s="202"/>
      <c r="H1826" s="205">
        <v>64.126000000000005</v>
      </c>
      <c r="I1826" s="206"/>
      <c r="J1826" s="202"/>
      <c r="K1826" s="202"/>
      <c r="L1826" s="207"/>
      <c r="M1826" s="208"/>
      <c r="N1826" s="209"/>
      <c r="O1826" s="209"/>
      <c r="P1826" s="209"/>
      <c r="Q1826" s="209"/>
      <c r="R1826" s="209"/>
      <c r="S1826" s="209"/>
      <c r="T1826" s="210"/>
      <c r="AT1826" s="211" t="s">
        <v>208</v>
      </c>
      <c r="AU1826" s="211" t="s">
        <v>82</v>
      </c>
      <c r="AV1826" s="13" t="s">
        <v>82</v>
      </c>
      <c r="AW1826" s="13" t="s">
        <v>34</v>
      </c>
      <c r="AX1826" s="13" t="s">
        <v>73</v>
      </c>
      <c r="AY1826" s="211" t="s">
        <v>191</v>
      </c>
    </row>
    <row r="1827" spans="1:65" s="14" customFormat="1" ht="11.25">
      <c r="B1827" s="212"/>
      <c r="C1827" s="213"/>
      <c r="D1827" s="194" t="s">
        <v>208</v>
      </c>
      <c r="E1827" s="214" t="s">
        <v>19</v>
      </c>
      <c r="F1827" s="215" t="s">
        <v>238</v>
      </c>
      <c r="G1827" s="213"/>
      <c r="H1827" s="216">
        <v>92.975999999999999</v>
      </c>
      <c r="I1827" s="217"/>
      <c r="J1827" s="213"/>
      <c r="K1827" s="213"/>
      <c r="L1827" s="218"/>
      <c r="M1827" s="219"/>
      <c r="N1827" s="220"/>
      <c r="O1827" s="220"/>
      <c r="P1827" s="220"/>
      <c r="Q1827" s="220"/>
      <c r="R1827" s="220"/>
      <c r="S1827" s="220"/>
      <c r="T1827" s="221"/>
      <c r="AT1827" s="222" t="s">
        <v>208</v>
      </c>
      <c r="AU1827" s="222" t="s">
        <v>82</v>
      </c>
      <c r="AV1827" s="14" t="s">
        <v>197</v>
      </c>
      <c r="AW1827" s="14" t="s">
        <v>34</v>
      </c>
      <c r="AX1827" s="14" t="s">
        <v>80</v>
      </c>
      <c r="AY1827" s="222" t="s">
        <v>191</v>
      </c>
    </row>
    <row r="1828" spans="1:65" s="2" customFormat="1" ht="16.5" customHeight="1">
      <c r="A1828" s="37"/>
      <c r="B1828" s="38"/>
      <c r="C1828" s="181" t="s">
        <v>2488</v>
      </c>
      <c r="D1828" s="181" t="s">
        <v>193</v>
      </c>
      <c r="E1828" s="182" t="s">
        <v>2489</v>
      </c>
      <c r="F1828" s="183" t="s">
        <v>2490</v>
      </c>
      <c r="G1828" s="184" t="s">
        <v>282</v>
      </c>
      <c r="H1828" s="185">
        <v>23.218</v>
      </c>
      <c r="I1828" s="186"/>
      <c r="J1828" s="187">
        <f>ROUND(I1828*H1828,2)</f>
        <v>0</v>
      </c>
      <c r="K1828" s="183" t="s">
        <v>19</v>
      </c>
      <c r="L1828" s="42"/>
      <c r="M1828" s="188" t="s">
        <v>19</v>
      </c>
      <c r="N1828" s="189" t="s">
        <v>44</v>
      </c>
      <c r="O1828" s="67"/>
      <c r="P1828" s="190">
        <f>O1828*H1828</f>
        <v>0</v>
      </c>
      <c r="Q1828" s="190">
        <v>7.1000000000000002E-4</v>
      </c>
      <c r="R1828" s="190">
        <f>Q1828*H1828</f>
        <v>1.6484780000000001E-2</v>
      </c>
      <c r="S1828" s="190">
        <v>0</v>
      </c>
      <c r="T1828" s="191">
        <f>S1828*H1828</f>
        <v>0</v>
      </c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R1828" s="192" t="s">
        <v>292</v>
      </c>
      <c r="AT1828" s="192" t="s">
        <v>193</v>
      </c>
      <c r="AU1828" s="192" t="s">
        <v>82</v>
      </c>
      <c r="AY1828" s="20" t="s">
        <v>191</v>
      </c>
      <c r="BE1828" s="193">
        <f>IF(N1828="základní",J1828,0)</f>
        <v>0</v>
      </c>
      <c r="BF1828" s="193">
        <f>IF(N1828="snížená",J1828,0)</f>
        <v>0</v>
      </c>
      <c r="BG1828" s="193">
        <f>IF(N1828="zákl. přenesená",J1828,0)</f>
        <v>0</v>
      </c>
      <c r="BH1828" s="193">
        <f>IF(N1828="sníž. přenesená",J1828,0)</f>
        <v>0</v>
      </c>
      <c r="BI1828" s="193">
        <f>IF(N1828="nulová",J1828,0)</f>
        <v>0</v>
      </c>
      <c r="BJ1828" s="20" t="s">
        <v>80</v>
      </c>
      <c r="BK1828" s="193">
        <f>ROUND(I1828*H1828,2)</f>
        <v>0</v>
      </c>
      <c r="BL1828" s="20" t="s">
        <v>292</v>
      </c>
      <c r="BM1828" s="192" t="s">
        <v>2491</v>
      </c>
    </row>
    <row r="1829" spans="1:65" s="2" customFormat="1" ht="11.25">
      <c r="A1829" s="37"/>
      <c r="B1829" s="38"/>
      <c r="C1829" s="39"/>
      <c r="D1829" s="194" t="s">
        <v>199</v>
      </c>
      <c r="E1829" s="39"/>
      <c r="F1829" s="195" t="s">
        <v>2490</v>
      </c>
      <c r="G1829" s="39"/>
      <c r="H1829" s="39"/>
      <c r="I1829" s="196"/>
      <c r="J1829" s="39"/>
      <c r="K1829" s="39"/>
      <c r="L1829" s="42"/>
      <c r="M1829" s="197"/>
      <c r="N1829" s="198"/>
      <c r="O1829" s="67"/>
      <c r="P1829" s="67"/>
      <c r="Q1829" s="67"/>
      <c r="R1829" s="67"/>
      <c r="S1829" s="67"/>
      <c r="T1829" s="68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T1829" s="20" t="s">
        <v>199</v>
      </c>
      <c r="AU1829" s="20" t="s">
        <v>82</v>
      </c>
    </row>
    <row r="1830" spans="1:65" s="13" customFormat="1" ht="11.25">
      <c r="B1830" s="201"/>
      <c r="C1830" s="202"/>
      <c r="D1830" s="194" t="s">
        <v>208</v>
      </c>
      <c r="E1830" s="203" t="s">
        <v>19</v>
      </c>
      <c r="F1830" s="204" t="s">
        <v>2492</v>
      </c>
      <c r="G1830" s="202"/>
      <c r="H1830" s="205">
        <v>23.218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208</v>
      </c>
      <c r="AU1830" s="211" t="s">
        <v>82</v>
      </c>
      <c r="AV1830" s="13" t="s">
        <v>82</v>
      </c>
      <c r="AW1830" s="13" t="s">
        <v>34</v>
      </c>
      <c r="AX1830" s="13" t="s">
        <v>80</v>
      </c>
      <c r="AY1830" s="211" t="s">
        <v>191</v>
      </c>
    </row>
    <row r="1831" spans="1:65" s="2" customFormat="1" ht="16.5" customHeight="1">
      <c r="A1831" s="37"/>
      <c r="B1831" s="38"/>
      <c r="C1831" s="181" t="s">
        <v>2493</v>
      </c>
      <c r="D1831" s="181" t="s">
        <v>193</v>
      </c>
      <c r="E1831" s="182" t="s">
        <v>2494</v>
      </c>
      <c r="F1831" s="183" t="s">
        <v>2495</v>
      </c>
      <c r="G1831" s="184" t="s">
        <v>282</v>
      </c>
      <c r="H1831" s="185">
        <v>364.30500000000001</v>
      </c>
      <c r="I1831" s="186"/>
      <c r="J1831" s="187">
        <f>ROUND(I1831*H1831,2)</f>
        <v>0</v>
      </c>
      <c r="K1831" s="183" t="s">
        <v>203</v>
      </c>
      <c r="L1831" s="42"/>
      <c r="M1831" s="188" t="s">
        <v>19</v>
      </c>
      <c r="N1831" s="189" t="s">
        <v>44</v>
      </c>
      <c r="O1831" s="67"/>
      <c r="P1831" s="190">
        <f>O1831*H1831</f>
        <v>0</v>
      </c>
      <c r="Q1831" s="190">
        <v>2.4000000000000001E-4</v>
      </c>
      <c r="R1831" s="190">
        <f>Q1831*H1831</f>
        <v>8.7433200000000003E-2</v>
      </c>
      <c r="S1831" s="190">
        <v>0</v>
      </c>
      <c r="T1831" s="191">
        <f>S1831*H1831</f>
        <v>0</v>
      </c>
      <c r="U1831" s="37"/>
      <c r="V1831" s="37"/>
      <c r="W1831" s="37"/>
      <c r="X1831" s="37"/>
      <c r="Y1831" s="37"/>
      <c r="Z1831" s="37"/>
      <c r="AA1831" s="37"/>
      <c r="AB1831" s="37"/>
      <c r="AC1831" s="37"/>
      <c r="AD1831" s="37"/>
      <c r="AE1831" s="37"/>
      <c r="AR1831" s="192" t="s">
        <v>292</v>
      </c>
      <c r="AT1831" s="192" t="s">
        <v>193</v>
      </c>
      <c r="AU1831" s="192" t="s">
        <v>82</v>
      </c>
      <c r="AY1831" s="20" t="s">
        <v>191</v>
      </c>
      <c r="BE1831" s="193">
        <f>IF(N1831="základní",J1831,0)</f>
        <v>0</v>
      </c>
      <c r="BF1831" s="193">
        <f>IF(N1831="snížená",J1831,0)</f>
        <v>0</v>
      </c>
      <c r="BG1831" s="193">
        <f>IF(N1831="zákl. přenesená",J1831,0)</f>
        <v>0</v>
      </c>
      <c r="BH1831" s="193">
        <f>IF(N1831="sníž. přenesená",J1831,0)</f>
        <v>0</v>
      </c>
      <c r="BI1831" s="193">
        <f>IF(N1831="nulová",J1831,0)</f>
        <v>0</v>
      </c>
      <c r="BJ1831" s="20" t="s">
        <v>80</v>
      </c>
      <c r="BK1831" s="193">
        <f>ROUND(I1831*H1831,2)</f>
        <v>0</v>
      </c>
      <c r="BL1831" s="20" t="s">
        <v>292</v>
      </c>
      <c r="BM1831" s="192" t="s">
        <v>2496</v>
      </c>
    </row>
    <row r="1832" spans="1:65" s="2" customFormat="1" ht="11.25">
      <c r="A1832" s="37"/>
      <c r="B1832" s="38"/>
      <c r="C1832" s="39"/>
      <c r="D1832" s="194" t="s">
        <v>199</v>
      </c>
      <c r="E1832" s="39"/>
      <c r="F1832" s="195" t="s">
        <v>2497</v>
      </c>
      <c r="G1832" s="39"/>
      <c r="H1832" s="39"/>
      <c r="I1832" s="196"/>
      <c r="J1832" s="39"/>
      <c r="K1832" s="39"/>
      <c r="L1832" s="42"/>
      <c r="M1832" s="197"/>
      <c r="N1832" s="198"/>
      <c r="O1832" s="67"/>
      <c r="P1832" s="67"/>
      <c r="Q1832" s="67"/>
      <c r="R1832" s="67"/>
      <c r="S1832" s="67"/>
      <c r="T1832" s="68"/>
      <c r="U1832" s="37"/>
      <c r="V1832" s="37"/>
      <c r="W1832" s="37"/>
      <c r="X1832" s="37"/>
      <c r="Y1832" s="37"/>
      <c r="Z1832" s="37"/>
      <c r="AA1832" s="37"/>
      <c r="AB1832" s="37"/>
      <c r="AC1832" s="37"/>
      <c r="AD1832" s="37"/>
      <c r="AE1832" s="37"/>
      <c r="AT1832" s="20" t="s">
        <v>199</v>
      </c>
      <c r="AU1832" s="20" t="s">
        <v>82</v>
      </c>
    </row>
    <row r="1833" spans="1:65" s="2" customFormat="1" ht="11.25">
      <c r="A1833" s="37"/>
      <c r="B1833" s="38"/>
      <c r="C1833" s="39"/>
      <c r="D1833" s="199" t="s">
        <v>206</v>
      </c>
      <c r="E1833" s="39"/>
      <c r="F1833" s="200" t="s">
        <v>2498</v>
      </c>
      <c r="G1833" s="39"/>
      <c r="H1833" s="39"/>
      <c r="I1833" s="196"/>
      <c r="J1833" s="39"/>
      <c r="K1833" s="39"/>
      <c r="L1833" s="42"/>
      <c r="M1833" s="197"/>
      <c r="N1833" s="198"/>
      <c r="O1833" s="67"/>
      <c r="P1833" s="67"/>
      <c r="Q1833" s="67"/>
      <c r="R1833" s="67"/>
      <c r="S1833" s="67"/>
      <c r="T1833" s="68"/>
      <c r="U1833" s="37"/>
      <c r="V1833" s="37"/>
      <c r="W1833" s="37"/>
      <c r="X1833" s="37"/>
      <c r="Y1833" s="37"/>
      <c r="Z1833" s="37"/>
      <c r="AA1833" s="37"/>
      <c r="AB1833" s="37"/>
      <c r="AC1833" s="37"/>
      <c r="AD1833" s="37"/>
      <c r="AE1833" s="37"/>
      <c r="AT1833" s="20" t="s">
        <v>206</v>
      </c>
      <c r="AU1833" s="20" t="s">
        <v>82</v>
      </c>
    </row>
    <row r="1834" spans="1:65" s="13" customFormat="1" ht="11.25">
      <c r="B1834" s="201"/>
      <c r="C1834" s="202"/>
      <c r="D1834" s="194" t="s">
        <v>208</v>
      </c>
      <c r="E1834" s="203" t="s">
        <v>19</v>
      </c>
      <c r="F1834" s="204" t="s">
        <v>806</v>
      </c>
      <c r="G1834" s="202"/>
      <c r="H1834" s="205">
        <v>181.6</v>
      </c>
      <c r="I1834" s="206"/>
      <c r="J1834" s="202"/>
      <c r="K1834" s="202"/>
      <c r="L1834" s="207"/>
      <c r="M1834" s="208"/>
      <c r="N1834" s="209"/>
      <c r="O1834" s="209"/>
      <c r="P1834" s="209"/>
      <c r="Q1834" s="209"/>
      <c r="R1834" s="209"/>
      <c r="S1834" s="209"/>
      <c r="T1834" s="210"/>
      <c r="AT1834" s="211" t="s">
        <v>208</v>
      </c>
      <c r="AU1834" s="211" t="s">
        <v>82</v>
      </c>
      <c r="AV1834" s="13" t="s">
        <v>82</v>
      </c>
      <c r="AW1834" s="13" t="s">
        <v>34</v>
      </c>
      <c r="AX1834" s="13" t="s">
        <v>73</v>
      </c>
      <c r="AY1834" s="211" t="s">
        <v>191</v>
      </c>
    </row>
    <row r="1835" spans="1:65" s="13" customFormat="1" ht="11.25">
      <c r="B1835" s="201"/>
      <c r="C1835" s="202"/>
      <c r="D1835" s="194" t="s">
        <v>208</v>
      </c>
      <c r="E1835" s="203" t="s">
        <v>19</v>
      </c>
      <c r="F1835" s="204" t="s">
        <v>1421</v>
      </c>
      <c r="G1835" s="202"/>
      <c r="H1835" s="205">
        <v>32.594000000000001</v>
      </c>
      <c r="I1835" s="206"/>
      <c r="J1835" s="202"/>
      <c r="K1835" s="202"/>
      <c r="L1835" s="207"/>
      <c r="M1835" s="208"/>
      <c r="N1835" s="209"/>
      <c r="O1835" s="209"/>
      <c r="P1835" s="209"/>
      <c r="Q1835" s="209"/>
      <c r="R1835" s="209"/>
      <c r="S1835" s="209"/>
      <c r="T1835" s="210"/>
      <c r="AT1835" s="211" t="s">
        <v>208</v>
      </c>
      <c r="AU1835" s="211" t="s">
        <v>82</v>
      </c>
      <c r="AV1835" s="13" t="s">
        <v>82</v>
      </c>
      <c r="AW1835" s="13" t="s">
        <v>34</v>
      </c>
      <c r="AX1835" s="13" t="s">
        <v>73</v>
      </c>
      <c r="AY1835" s="211" t="s">
        <v>191</v>
      </c>
    </row>
    <row r="1836" spans="1:65" s="13" customFormat="1" ht="11.25">
      <c r="B1836" s="201"/>
      <c r="C1836" s="202"/>
      <c r="D1836" s="194" t="s">
        <v>208</v>
      </c>
      <c r="E1836" s="203" t="s">
        <v>19</v>
      </c>
      <c r="F1836" s="204" t="s">
        <v>1296</v>
      </c>
      <c r="G1836" s="202"/>
      <c r="H1836" s="205">
        <v>56.88</v>
      </c>
      <c r="I1836" s="206"/>
      <c r="J1836" s="202"/>
      <c r="K1836" s="202"/>
      <c r="L1836" s="207"/>
      <c r="M1836" s="208"/>
      <c r="N1836" s="209"/>
      <c r="O1836" s="209"/>
      <c r="P1836" s="209"/>
      <c r="Q1836" s="209"/>
      <c r="R1836" s="209"/>
      <c r="S1836" s="209"/>
      <c r="T1836" s="210"/>
      <c r="AT1836" s="211" t="s">
        <v>208</v>
      </c>
      <c r="AU1836" s="211" t="s">
        <v>82</v>
      </c>
      <c r="AV1836" s="13" t="s">
        <v>82</v>
      </c>
      <c r="AW1836" s="13" t="s">
        <v>34</v>
      </c>
      <c r="AX1836" s="13" t="s">
        <v>73</v>
      </c>
      <c r="AY1836" s="211" t="s">
        <v>191</v>
      </c>
    </row>
    <row r="1837" spans="1:65" s="13" customFormat="1" ht="11.25">
      <c r="B1837" s="201"/>
      <c r="C1837" s="202"/>
      <c r="D1837" s="194" t="s">
        <v>208</v>
      </c>
      <c r="E1837" s="203" t="s">
        <v>19</v>
      </c>
      <c r="F1837" s="204" t="s">
        <v>1422</v>
      </c>
      <c r="G1837" s="202"/>
      <c r="H1837" s="205">
        <v>6.6319999999999997</v>
      </c>
      <c r="I1837" s="206"/>
      <c r="J1837" s="202"/>
      <c r="K1837" s="202"/>
      <c r="L1837" s="207"/>
      <c r="M1837" s="208"/>
      <c r="N1837" s="209"/>
      <c r="O1837" s="209"/>
      <c r="P1837" s="209"/>
      <c r="Q1837" s="209"/>
      <c r="R1837" s="209"/>
      <c r="S1837" s="209"/>
      <c r="T1837" s="210"/>
      <c r="AT1837" s="211" t="s">
        <v>208</v>
      </c>
      <c r="AU1837" s="211" t="s">
        <v>82</v>
      </c>
      <c r="AV1837" s="13" t="s">
        <v>82</v>
      </c>
      <c r="AW1837" s="13" t="s">
        <v>34</v>
      </c>
      <c r="AX1837" s="13" t="s">
        <v>73</v>
      </c>
      <c r="AY1837" s="211" t="s">
        <v>191</v>
      </c>
    </row>
    <row r="1838" spans="1:65" s="13" customFormat="1" ht="11.25">
      <c r="B1838" s="201"/>
      <c r="C1838" s="202"/>
      <c r="D1838" s="194" t="s">
        <v>208</v>
      </c>
      <c r="E1838" s="203" t="s">
        <v>19</v>
      </c>
      <c r="F1838" s="204" t="s">
        <v>2479</v>
      </c>
      <c r="G1838" s="202"/>
      <c r="H1838" s="205">
        <v>86.599000000000004</v>
      </c>
      <c r="I1838" s="206"/>
      <c r="J1838" s="202"/>
      <c r="K1838" s="202"/>
      <c r="L1838" s="207"/>
      <c r="M1838" s="208"/>
      <c r="N1838" s="209"/>
      <c r="O1838" s="209"/>
      <c r="P1838" s="209"/>
      <c r="Q1838" s="209"/>
      <c r="R1838" s="209"/>
      <c r="S1838" s="209"/>
      <c r="T1838" s="210"/>
      <c r="AT1838" s="211" t="s">
        <v>208</v>
      </c>
      <c r="AU1838" s="211" t="s">
        <v>82</v>
      </c>
      <c r="AV1838" s="13" t="s">
        <v>82</v>
      </c>
      <c r="AW1838" s="13" t="s">
        <v>34</v>
      </c>
      <c r="AX1838" s="13" t="s">
        <v>73</v>
      </c>
      <c r="AY1838" s="211" t="s">
        <v>191</v>
      </c>
    </row>
    <row r="1839" spans="1:65" s="14" customFormat="1" ht="11.25">
      <c r="B1839" s="212"/>
      <c r="C1839" s="213"/>
      <c r="D1839" s="194" t="s">
        <v>208</v>
      </c>
      <c r="E1839" s="214" t="s">
        <v>19</v>
      </c>
      <c r="F1839" s="215" t="s">
        <v>238</v>
      </c>
      <c r="G1839" s="213"/>
      <c r="H1839" s="216">
        <v>364.30500000000001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208</v>
      </c>
      <c r="AU1839" s="222" t="s">
        <v>82</v>
      </c>
      <c r="AV1839" s="14" t="s">
        <v>197</v>
      </c>
      <c r="AW1839" s="14" t="s">
        <v>34</v>
      </c>
      <c r="AX1839" s="14" t="s">
        <v>80</v>
      </c>
      <c r="AY1839" s="222" t="s">
        <v>191</v>
      </c>
    </row>
    <row r="1840" spans="1:65" s="2" customFormat="1" ht="16.5" customHeight="1">
      <c r="A1840" s="37"/>
      <c r="B1840" s="38"/>
      <c r="C1840" s="181" t="s">
        <v>2499</v>
      </c>
      <c r="D1840" s="181" t="s">
        <v>193</v>
      </c>
      <c r="E1840" s="182" t="s">
        <v>2500</v>
      </c>
      <c r="F1840" s="183" t="s">
        <v>2501</v>
      </c>
      <c r="G1840" s="184" t="s">
        <v>282</v>
      </c>
      <c r="H1840" s="185">
        <v>116.194</v>
      </c>
      <c r="I1840" s="186"/>
      <c r="J1840" s="187">
        <f>ROUND(I1840*H1840,2)</f>
        <v>0</v>
      </c>
      <c r="K1840" s="183" t="s">
        <v>203</v>
      </c>
      <c r="L1840" s="42"/>
      <c r="M1840" s="188" t="s">
        <v>19</v>
      </c>
      <c r="N1840" s="189" t="s">
        <v>44</v>
      </c>
      <c r="O1840" s="67"/>
      <c r="P1840" s="190">
        <f>O1840*H1840</f>
        <v>0</v>
      </c>
      <c r="Q1840" s="190">
        <v>8.9999999999999998E-4</v>
      </c>
      <c r="R1840" s="190">
        <f>Q1840*H1840</f>
        <v>0.1045746</v>
      </c>
      <c r="S1840" s="190">
        <v>0</v>
      </c>
      <c r="T1840" s="191">
        <f>S1840*H1840</f>
        <v>0</v>
      </c>
      <c r="U1840" s="37"/>
      <c r="V1840" s="37"/>
      <c r="W1840" s="37"/>
      <c r="X1840" s="37"/>
      <c r="Y1840" s="37"/>
      <c r="Z1840" s="37"/>
      <c r="AA1840" s="37"/>
      <c r="AB1840" s="37"/>
      <c r="AC1840" s="37"/>
      <c r="AD1840" s="37"/>
      <c r="AE1840" s="37"/>
      <c r="AR1840" s="192" t="s">
        <v>292</v>
      </c>
      <c r="AT1840" s="192" t="s">
        <v>193</v>
      </c>
      <c r="AU1840" s="192" t="s">
        <v>82</v>
      </c>
      <c r="AY1840" s="20" t="s">
        <v>191</v>
      </c>
      <c r="BE1840" s="193">
        <f>IF(N1840="základní",J1840,0)</f>
        <v>0</v>
      </c>
      <c r="BF1840" s="193">
        <f>IF(N1840="snížená",J1840,0)</f>
        <v>0</v>
      </c>
      <c r="BG1840" s="193">
        <f>IF(N1840="zákl. přenesená",J1840,0)</f>
        <v>0</v>
      </c>
      <c r="BH1840" s="193">
        <f>IF(N1840="sníž. přenesená",J1840,0)</f>
        <v>0</v>
      </c>
      <c r="BI1840" s="193">
        <f>IF(N1840="nulová",J1840,0)</f>
        <v>0</v>
      </c>
      <c r="BJ1840" s="20" t="s">
        <v>80</v>
      </c>
      <c r="BK1840" s="193">
        <f>ROUND(I1840*H1840,2)</f>
        <v>0</v>
      </c>
      <c r="BL1840" s="20" t="s">
        <v>292</v>
      </c>
      <c r="BM1840" s="192" t="s">
        <v>2502</v>
      </c>
    </row>
    <row r="1841" spans="1:65" s="2" customFormat="1" ht="11.25">
      <c r="A1841" s="37"/>
      <c r="B1841" s="38"/>
      <c r="C1841" s="39"/>
      <c r="D1841" s="194" t="s">
        <v>199</v>
      </c>
      <c r="E1841" s="39"/>
      <c r="F1841" s="195" t="s">
        <v>2503</v>
      </c>
      <c r="G1841" s="39"/>
      <c r="H1841" s="39"/>
      <c r="I1841" s="196"/>
      <c r="J1841" s="39"/>
      <c r="K1841" s="39"/>
      <c r="L1841" s="42"/>
      <c r="M1841" s="197"/>
      <c r="N1841" s="198"/>
      <c r="O1841" s="67"/>
      <c r="P1841" s="67"/>
      <c r="Q1841" s="67"/>
      <c r="R1841" s="67"/>
      <c r="S1841" s="67"/>
      <c r="T1841" s="68"/>
      <c r="U1841" s="37"/>
      <c r="V1841" s="37"/>
      <c r="W1841" s="37"/>
      <c r="X1841" s="37"/>
      <c r="Y1841" s="37"/>
      <c r="Z1841" s="37"/>
      <c r="AA1841" s="37"/>
      <c r="AB1841" s="37"/>
      <c r="AC1841" s="37"/>
      <c r="AD1841" s="37"/>
      <c r="AE1841" s="37"/>
      <c r="AT1841" s="20" t="s">
        <v>199</v>
      </c>
      <c r="AU1841" s="20" t="s">
        <v>82</v>
      </c>
    </row>
    <row r="1842" spans="1:65" s="2" customFormat="1" ht="11.25">
      <c r="A1842" s="37"/>
      <c r="B1842" s="38"/>
      <c r="C1842" s="39"/>
      <c r="D1842" s="199" t="s">
        <v>206</v>
      </c>
      <c r="E1842" s="39"/>
      <c r="F1842" s="200" t="s">
        <v>2504</v>
      </c>
      <c r="G1842" s="39"/>
      <c r="H1842" s="39"/>
      <c r="I1842" s="196"/>
      <c r="J1842" s="39"/>
      <c r="K1842" s="39"/>
      <c r="L1842" s="42"/>
      <c r="M1842" s="197"/>
      <c r="N1842" s="198"/>
      <c r="O1842" s="67"/>
      <c r="P1842" s="67"/>
      <c r="Q1842" s="67"/>
      <c r="R1842" s="67"/>
      <c r="S1842" s="67"/>
      <c r="T1842" s="68"/>
      <c r="U1842" s="37"/>
      <c r="V1842" s="37"/>
      <c r="W1842" s="37"/>
      <c r="X1842" s="37"/>
      <c r="Y1842" s="37"/>
      <c r="Z1842" s="37"/>
      <c r="AA1842" s="37"/>
      <c r="AB1842" s="37"/>
      <c r="AC1842" s="37"/>
      <c r="AD1842" s="37"/>
      <c r="AE1842" s="37"/>
      <c r="AT1842" s="20" t="s">
        <v>206</v>
      </c>
      <c r="AU1842" s="20" t="s">
        <v>82</v>
      </c>
    </row>
    <row r="1843" spans="1:65" s="13" customFormat="1" ht="11.25">
      <c r="B1843" s="201"/>
      <c r="C1843" s="202"/>
      <c r="D1843" s="194" t="s">
        <v>208</v>
      </c>
      <c r="E1843" s="203" t="s">
        <v>19</v>
      </c>
      <c r="F1843" s="204" t="s">
        <v>2486</v>
      </c>
      <c r="G1843" s="202"/>
      <c r="H1843" s="205">
        <v>28.85</v>
      </c>
      <c r="I1843" s="206"/>
      <c r="J1843" s="202"/>
      <c r="K1843" s="202"/>
      <c r="L1843" s="207"/>
      <c r="M1843" s="208"/>
      <c r="N1843" s="209"/>
      <c r="O1843" s="209"/>
      <c r="P1843" s="209"/>
      <c r="Q1843" s="209"/>
      <c r="R1843" s="209"/>
      <c r="S1843" s="209"/>
      <c r="T1843" s="210"/>
      <c r="AT1843" s="211" t="s">
        <v>208</v>
      </c>
      <c r="AU1843" s="211" t="s">
        <v>82</v>
      </c>
      <c r="AV1843" s="13" t="s">
        <v>82</v>
      </c>
      <c r="AW1843" s="13" t="s">
        <v>34</v>
      </c>
      <c r="AX1843" s="13" t="s">
        <v>73</v>
      </c>
      <c r="AY1843" s="211" t="s">
        <v>191</v>
      </c>
    </row>
    <row r="1844" spans="1:65" s="13" customFormat="1" ht="11.25">
      <c r="B1844" s="201"/>
      <c r="C1844" s="202"/>
      <c r="D1844" s="194" t="s">
        <v>208</v>
      </c>
      <c r="E1844" s="203" t="s">
        <v>19</v>
      </c>
      <c r="F1844" s="204" t="s">
        <v>2492</v>
      </c>
      <c r="G1844" s="202"/>
      <c r="H1844" s="205">
        <v>23.218</v>
      </c>
      <c r="I1844" s="206"/>
      <c r="J1844" s="202"/>
      <c r="K1844" s="202"/>
      <c r="L1844" s="207"/>
      <c r="M1844" s="208"/>
      <c r="N1844" s="209"/>
      <c r="O1844" s="209"/>
      <c r="P1844" s="209"/>
      <c r="Q1844" s="209"/>
      <c r="R1844" s="209"/>
      <c r="S1844" s="209"/>
      <c r="T1844" s="210"/>
      <c r="AT1844" s="211" t="s">
        <v>208</v>
      </c>
      <c r="AU1844" s="211" t="s">
        <v>82</v>
      </c>
      <c r="AV1844" s="13" t="s">
        <v>82</v>
      </c>
      <c r="AW1844" s="13" t="s">
        <v>34</v>
      </c>
      <c r="AX1844" s="13" t="s">
        <v>73</v>
      </c>
      <c r="AY1844" s="211" t="s">
        <v>191</v>
      </c>
    </row>
    <row r="1845" spans="1:65" s="13" customFormat="1" ht="11.25">
      <c r="B1845" s="201"/>
      <c r="C1845" s="202"/>
      <c r="D1845" s="194" t="s">
        <v>208</v>
      </c>
      <c r="E1845" s="203" t="s">
        <v>19</v>
      </c>
      <c r="F1845" s="204" t="s">
        <v>2487</v>
      </c>
      <c r="G1845" s="202"/>
      <c r="H1845" s="205">
        <v>64.126000000000005</v>
      </c>
      <c r="I1845" s="206"/>
      <c r="J1845" s="202"/>
      <c r="K1845" s="202"/>
      <c r="L1845" s="207"/>
      <c r="M1845" s="208"/>
      <c r="N1845" s="209"/>
      <c r="O1845" s="209"/>
      <c r="P1845" s="209"/>
      <c r="Q1845" s="209"/>
      <c r="R1845" s="209"/>
      <c r="S1845" s="209"/>
      <c r="T1845" s="210"/>
      <c r="AT1845" s="211" t="s">
        <v>208</v>
      </c>
      <c r="AU1845" s="211" t="s">
        <v>82</v>
      </c>
      <c r="AV1845" s="13" t="s">
        <v>82</v>
      </c>
      <c r="AW1845" s="13" t="s">
        <v>34</v>
      </c>
      <c r="AX1845" s="13" t="s">
        <v>73</v>
      </c>
      <c r="AY1845" s="211" t="s">
        <v>191</v>
      </c>
    </row>
    <row r="1846" spans="1:65" s="14" customFormat="1" ht="11.25">
      <c r="B1846" s="212"/>
      <c r="C1846" s="213"/>
      <c r="D1846" s="194" t="s">
        <v>208</v>
      </c>
      <c r="E1846" s="214" t="s">
        <v>19</v>
      </c>
      <c r="F1846" s="215" t="s">
        <v>238</v>
      </c>
      <c r="G1846" s="213"/>
      <c r="H1846" s="216">
        <v>116.194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208</v>
      </c>
      <c r="AU1846" s="222" t="s">
        <v>82</v>
      </c>
      <c r="AV1846" s="14" t="s">
        <v>197</v>
      </c>
      <c r="AW1846" s="14" t="s">
        <v>34</v>
      </c>
      <c r="AX1846" s="14" t="s">
        <v>80</v>
      </c>
      <c r="AY1846" s="222" t="s">
        <v>191</v>
      </c>
    </row>
    <row r="1847" spans="1:65" s="2" customFormat="1" ht="16.5" customHeight="1">
      <c r="A1847" s="37"/>
      <c r="B1847" s="38"/>
      <c r="C1847" s="181" t="s">
        <v>2505</v>
      </c>
      <c r="D1847" s="181" t="s">
        <v>193</v>
      </c>
      <c r="E1847" s="182" t="s">
        <v>2506</v>
      </c>
      <c r="F1847" s="183" t="s">
        <v>2507</v>
      </c>
      <c r="G1847" s="184" t="s">
        <v>282</v>
      </c>
      <c r="H1847" s="185">
        <v>422.69</v>
      </c>
      <c r="I1847" s="186"/>
      <c r="J1847" s="187">
        <f>ROUND(I1847*H1847,2)</f>
        <v>0</v>
      </c>
      <c r="K1847" s="183" t="s">
        <v>203</v>
      </c>
      <c r="L1847" s="42"/>
      <c r="M1847" s="188" t="s">
        <v>19</v>
      </c>
      <c r="N1847" s="189" t="s">
        <v>44</v>
      </c>
      <c r="O1847" s="67"/>
      <c r="P1847" s="190">
        <f>O1847*H1847</f>
        <v>0</v>
      </c>
      <c r="Q1847" s="190">
        <v>3.5000000000000001E-3</v>
      </c>
      <c r="R1847" s="190">
        <f>Q1847*H1847</f>
        <v>1.4794149999999999</v>
      </c>
      <c r="S1847" s="190">
        <v>0</v>
      </c>
      <c r="T1847" s="191">
        <f>S1847*H1847</f>
        <v>0</v>
      </c>
      <c r="U1847" s="37"/>
      <c r="V1847" s="37"/>
      <c r="W1847" s="37"/>
      <c r="X1847" s="37"/>
      <c r="Y1847" s="37"/>
      <c r="Z1847" s="37"/>
      <c r="AA1847" s="37"/>
      <c r="AB1847" s="37"/>
      <c r="AC1847" s="37"/>
      <c r="AD1847" s="37"/>
      <c r="AE1847" s="37"/>
      <c r="AR1847" s="192" t="s">
        <v>292</v>
      </c>
      <c r="AT1847" s="192" t="s">
        <v>193</v>
      </c>
      <c r="AU1847" s="192" t="s">
        <v>82</v>
      </c>
      <c r="AY1847" s="20" t="s">
        <v>191</v>
      </c>
      <c r="BE1847" s="193">
        <f>IF(N1847="základní",J1847,0)</f>
        <v>0</v>
      </c>
      <c r="BF1847" s="193">
        <f>IF(N1847="snížená",J1847,0)</f>
        <v>0</v>
      </c>
      <c r="BG1847" s="193">
        <f>IF(N1847="zákl. přenesená",J1847,0)</f>
        <v>0</v>
      </c>
      <c r="BH1847" s="193">
        <f>IF(N1847="sníž. přenesená",J1847,0)</f>
        <v>0</v>
      </c>
      <c r="BI1847" s="193">
        <f>IF(N1847="nulová",J1847,0)</f>
        <v>0</v>
      </c>
      <c r="BJ1847" s="20" t="s">
        <v>80</v>
      </c>
      <c r="BK1847" s="193">
        <f>ROUND(I1847*H1847,2)</f>
        <v>0</v>
      </c>
      <c r="BL1847" s="20" t="s">
        <v>292</v>
      </c>
      <c r="BM1847" s="192" t="s">
        <v>2508</v>
      </c>
    </row>
    <row r="1848" spans="1:65" s="2" customFormat="1" ht="11.25">
      <c r="A1848" s="37"/>
      <c r="B1848" s="38"/>
      <c r="C1848" s="39"/>
      <c r="D1848" s="194" t="s">
        <v>199</v>
      </c>
      <c r="E1848" s="39"/>
      <c r="F1848" s="195" t="s">
        <v>2509</v>
      </c>
      <c r="G1848" s="39"/>
      <c r="H1848" s="39"/>
      <c r="I1848" s="196"/>
      <c r="J1848" s="39"/>
      <c r="K1848" s="39"/>
      <c r="L1848" s="42"/>
      <c r="M1848" s="197"/>
      <c r="N1848" s="198"/>
      <c r="O1848" s="67"/>
      <c r="P1848" s="67"/>
      <c r="Q1848" s="67"/>
      <c r="R1848" s="67"/>
      <c r="S1848" s="67"/>
      <c r="T1848" s="68"/>
      <c r="U1848" s="37"/>
      <c r="V1848" s="37"/>
      <c r="W1848" s="37"/>
      <c r="X1848" s="37"/>
      <c r="Y1848" s="37"/>
      <c r="Z1848" s="37"/>
      <c r="AA1848" s="37"/>
      <c r="AB1848" s="37"/>
      <c r="AC1848" s="37"/>
      <c r="AD1848" s="37"/>
      <c r="AE1848" s="37"/>
      <c r="AT1848" s="20" t="s">
        <v>199</v>
      </c>
      <c r="AU1848" s="20" t="s">
        <v>82</v>
      </c>
    </row>
    <row r="1849" spans="1:65" s="2" customFormat="1" ht="11.25">
      <c r="A1849" s="37"/>
      <c r="B1849" s="38"/>
      <c r="C1849" s="39"/>
      <c r="D1849" s="199" t="s">
        <v>206</v>
      </c>
      <c r="E1849" s="39"/>
      <c r="F1849" s="200" t="s">
        <v>2510</v>
      </c>
      <c r="G1849" s="39"/>
      <c r="H1849" s="39"/>
      <c r="I1849" s="196"/>
      <c r="J1849" s="39"/>
      <c r="K1849" s="39"/>
      <c r="L1849" s="42"/>
      <c r="M1849" s="197"/>
      <c r="N1849" s="198"/>
      <c r="O1849" s="67"/>
      <c r="P1849" s="67"/>
      <c r="Q1849" s="67"/>
      <c r="R1849" s="67"/>
      <c r="S1849" s="67"/>
      <c r="T1849" s="68"/>
      <c r="U1849" s="37"/>
      <c r="V1849" s="37"/>
      <c r="W1849" s="37"/>
      <c r="X1849" s="37"/>
      <c r="Y1849" s="37"/>
      <c r="Z1849" s="37"/>
      <c r="AA1849" s="37"/>
      <c r="AB1849" s="37"/>
      <c r="AC1849" s="37"/>
      <c r="AD1849" s="37"/>
      <c r="AE1849" s="37"/>
      <c r="AT1849" s="20" t="s">
        <v>206</v>
      </c>
      <c r="AU1849" s="20" t="s">
        <v>82</v>
      </c>
    </row>
    <row r="1850" spans="1:65" s="13" customFormat="1" ht="11.25">
      <c r="B1850" s="201"/>
      <c r="C1850" s="202"/>
      <c r="D1850" s="194" t="s">
        <v>208</v>
      </c>
      <c r="E1850" s="203" t="s">
        <v>19</v>
      </c>
      <c r="F1850" s="204" t="s">
        <v>806</v>
      </c>
      <c r="G1850" s="202"/>
      <c r="H1850" s="205">
        <v>181.6</v>
      </c>
      <c r="I1850" s="206"/>
      <c r="J1850" s="202"/>
      <c r="K1850" s="202"/>
      <c r="L1850" s="207"/>
      <c r="M1850" s="208"/>
      <c r="N1850" s="209"/>
      <c r="O1850" s="209"/>
      <c r="P1850" s="209"/>
      <c r="Q1850" s="209"/>
      <c r="R1850" s="209"/>
      <c r="S1850" s="209"/>
      <c r="T1850" s="210"/>
      <c r="AT1850" s="211" t="s">
        <v>208</v>
      </c>
      <c r="AU1850" s="211" t="s">
        <v>82</v>
      </c>
      <c r="AV1850" s="13" t="s">
        <v>82</v>
      </c>
      <c r="AW1850" s="13" t="s">
        <v>34</v>
      </c>
      <c r="AX1850" s="13" t="s">
        <v>73</v>
      </c>
      <c r="AY1850" s="211" t="s">
        <v>191</v>
      </c>
    </row>
    <row r="1851" spans="1:65" s="13" customFormat="1" ht="11.25">
      <c r="B1851" s="201"/>
      <c r="C1851" s="202"/>
      <c r="D1851" s="194" t="s">
        <v>208</v>
      </c>
      <c r="E1851" s="203" t="s">
        <v>19</v>
      </c>
      <c r="F1851" s="204" t="s">
        <v>1296</v>
      </c>
      <c r="G1851" s="202"/>
      <c r="H1851" s="205">
        <v>56.88</v>
      </c>
      <c r="I1851" s="206"/>
      <c r="J1851" s="202"/>
      <c r="K1851" s="202"/>
      <c r="L1851" s="207"/>
      <c r="M1851" s="208"/>
      <c r="N1851" s="209"/>
      <c r="O1851" s="209"/>
      <c r="P1851" s="209"/>
      <c r="Q1851" s="209"/>
      <c r="R1851" s="209"/>
      <c r="S1851" s="209"/>
      <c r="T1851" s="210"/>
      <c r="AT1851" s="211" t="s">
        <v>208</v>
      </c>
      <c r="AU1851" s="211" t="s">
        <v>82</v>
      </c>
      <c r="AV1851" s="13" t="s">
        <v>82</v>
      </c>
      <c r="AW1851" s="13" t="s">
        <v>34</v>
      </c>
      <c r="AX1851" s="13" t="s">
        <v>73</v>
      </c>
      <c r="AY1851" s="211" t="s">
        <v>191</v>
      </c>
    </row>
    <row r="1852" spans="1:65" s="13" customFormat="1" ht="11.25">
      <c r="B1852" s="201"/>
      <c r="C1852" s="202"/>
      <c r="D1852" s="194" t="s">
        <v>208</v>
      </c>
      <c r="E1852" s="203" t="s">
        <v>19</v>
      </c>
      <c r="F1852" s="204" t="s">
        <v>1297</v>
      </c>
      <c r="G1852" s="202"/>
      <c r="H1852" s="205">
        <v>26.24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208</v>
      </c>
      <c r="AU1852" s="211" t="s">
        <v>82</v>
      </c>
      <c r="AV1852" s="13" t="s">
        <v>82</v>
      </c>
      <c r="AW1852" s="13" t="s">
        <v>34</v>
      </c>
      <c r="AX1852" s="13" t="s">
        <v>73</v>
      </c>
      <c r="AY1852" s="211" t="s">
        <v>191</v>
      </c>
    </row>
    <row r="1853" spans="1:65" s="13" customFormat="1" ht="11.25">
      <c r="B1853" s="201"/>
      <c r="C1853" s="202"/>
      <c r="D1853" s="194" t="s">
        <v>208</v>
      </c>
      <c r="E1853" s="203" t="s">
        <v>19</v>
      </c>
      <c r="F1853" s="204" t="s">
        <v>1298</v>
      </c>
      <c r="G1853" s="202"/>
      <c r="H1853" s="205">
        <v>19.399999999999999</v>
      </c>
      <c r="I1853" s="206"/>
      <c r="J1853" s="202"/>
      <c r="K1853" s="202"/>
      <c r="L1853" s="207"/>
      <c r="M1853" s="208"/>
      <c r="N1853" s="209"/>
      <c r="O1853" s="209"/>
      <c r="P1853" s="209"/>
      <c r="Q1853" s="209"/>
      <c r="R1853" s="209"/>
      <c r="S1853" s="209"/>
      <c r="T1853" s="210"/>
      <c r="AT1853" s="211" t="s">
        <v>208</v>
      </c>
      <c r="AU1853" s="211" t="s">
        <v>82</v>
      </c>
      <c r="AV1853" s="13" t="s">
        <v>82</v>
      </c>
      <c r="AW1853" s="13" t="s">
        <v>34</v>
      </c>
      <c r="AX1853" s="13" t="s">
        <v>73</v>
      </c>
      <c r="AY1853" s="211" t="s">
        <v>191</v>
      </c>
    </row>
    <row r="1854" spans="1:65" s="13" customFormat="1" ht="11.25">
      <c r="B1854" s="201"/>
      <c r="C1854" s="202"/>
      <c r="D1854" s="194" t="s">
        <v>208</v>
      </c>
      <c r="E1854" s="203" t="s">
        <v>19</v>
      </c>
      <c r="F1854" s="204" t="s">
        <v>1299</v>
      </c>
      <c r="G1854" s="202"/>
      <c r="H1854" s="205">
        <v>59.36</v>
      </c>
      <c r="I1854" s="206"/>
      <c r="J1854" s="202"/>
      <c r="K1854" s="202"/>
      <c r="L1854" s="207"/>
      <c r="M1854" s="208"/>
      <c r="N1854" s="209"/>
      <c r="O1854" s="209"/>
      <c r="P1854" s="209"/>
      <c r="Q1854" s="209"/>
      <c r="R1854" s="209"/>
      <c r="S1854" s="209"/>
      <c r="T1854" s="210"/>
      <c r="AT1854" s="211" t="s">
        <v>208</v>
      </c>
      <c r="AU1854" s="211" t="s">
        <v>82</v>
      </c>
      <c r="AV1854" s="13" t="s">
        <v>82</v>
      </c>
      <c r="AW1854" s="13" t="s">
        <v>34</v>
      </c>
      <c r="AX1854" s="13" t="s">
        <v>73</v>
      </c>
      <c r="AY1854" s="211" t="s">
        <v>191</v>
      </c>
    </row>
    <row r="1855" spans="1:65" s="13" customFormat="1" ht="11.25">
      <c r="B1855" s="201"/>
      <c r="C1855" s="202"/>
      <c r="D1855" s="194" t="s">
        <v>208</v>
      </c>
      <c r="E1855" s="203" t="s">
        <v>19</v>
      </c>
      <c r="F1855" s="204" t="s">
        <v>808</v>
      </c>
      <c r="G1855" s="202"/>
      <c r="H1855" s="205">
        <v>79.209999999999994</v>
      </c>
      <c r="I1855" s="206"/>
      <c r="J1855" s="202"/>
      <c r="K1855" s="202"/>
      <c r="L1855" s="207"/>
      <c r="M1855" s="208"/>
      <c r="N1855" s="209"/>
      <c r="O1855" s="209"/>
      <c r="P1855" s="209"/>
      <c r="Q1855" s="209"/>
      <c r="R1855" s="209"/>
      <c r="S1855" s="209"/>
      <c r="T1855" s="210"/>
      <c r="AT1855" s="211" t="s">
        <v>208</v>
      </c>
      <c r="AU1855" s="211" t="s">
        <v>82</v>
      </c>
      <c r="AV1855" s="13" t="s">
        <v>82</v>
      </c>
      <c r="AW1855" s="13" t="s">
        <v>34</v>
      </c>
      <c r="AX1855" s="13" t="s">
        <v>73</v>
      </c>
      <c r="AY1855" s="211" t="s">
        <v>191</v>
      </c>
    </row>
    <row r="1856" spans="1:65" s="14" customFormat="1" ht="11.25">
      <c r="B1856" s="212"/>
      <c r="C1856" s="213"/>
      <c r="D1856" s="194" t="s">
        <v>208</v>
      </c>
      <c r="E1856" s="214" t="s">
        <v>19</v>
      </c>
      <c r="F1856" s="215" t="s">
        <v>238</v>
      </c>
      <c r="G1856" s="213"/>
      <c r="H1856" s="216">
        <v>422.68999999999994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208</v>
      </c>
      <c r="AU1856" s="222" t="s">
        <v>82</v>
      </c>
      <c r="AV1856" s="14" t="s">
        <v>197</v>
      </c>
      <c r="AW1856" s="14" t="s">
        <v>34</v>
      </c>
      <c r="AX1856" s="14" t="s">
        <v>80</v>
      </c>
      <c r="AY1856" s="222" t="s">
        <v>191</v>
      </c>
    </row>
    <row r="1857" spans="1:65" s="2" customFormat="1" ht="16.5" customHeight="1">
      <c r="A1857" s="37"/>
      <c r="B1857" s="38"/>
      <c r="C1857" s="181" t="s">
        <v>2511</v>
      </c>
      <c r="D1857" s="181" t="s">
        <v>193</v>
      </c>
      <c r="E1857" s="182" t="s">
        <v>2512</v>
      </c>
      <c r="F1857" s="183" t="s">
        <v>2513</v>
      </c>
      <c r="G1857" s="184" t="s">
        <v>282</v>
      </c>
      <c r="H1857" s="185">
        <v>480.49900000000002</v>
      </c>
      <c r="I1857" s="186"/>
      <c r="J1857" s="187">
        <f>ROUND(I1857*H1857,2)</f>
        <v>0</v>
      </c>
      <c r="K1857" s="183" t="s">
        <v>203</v>
      </c>
      <c r="L1857" s="42"/>
      <c r="M1857" s="188" t="s">
        <v>19</v>
      </c>
      <c r="N1857" s="189" t="s">
        <v>44</v>
      </c>
      <c r="O1857" s="67"/>
      <c r="P1857" s="190">
        <f>O1857*H1857</f>
        <v>0</v>
      </c>
      <c r="Q1857" s="190">
        <v>2.5000000000000001E-4</v>
      </c>
      <c r="R1857" s="190">
        <f>Q1857*H1857</f>
        <v>0.12012475</v>
      </c>
      <c r="S1857" s="190">
        <v>0</v>
      </c>
      <c r="T1857" s="191">
        <f>S1857*H1857</f>
        <v>0</v>
      </c>
      <c r="U1857" s="37"/>
      <c r="V1857" s="37"/>
      <c r="W1857" s="37"/>
      <c r="X1857" s="37"/>
      <c r="Y1857" s="37"/>
      <c r="Z1857" s="37"/>
      <c r="AA1857" s="37"/>
      <c r="AB1857" s="37"/>
      <c r="AC1857" s="37"/>
      <c r="AD1857" s="37"/>
      <c r="AE1857" s="37"/>
      <c r="AR1857" s="192" t="s">
        <v>292</v>
      </c>
      <c r="AT1857" s="192" t="s">
        <v>193</v>
      </c>
      <c r="AU1857" s="192" t="s">
        <v>82</v>
      </c>
      <c r="AY1857" s="20" t="s">
        <v>191</v>
      </c>
      <c r="BE1857" s="193">
        <f>IF(N1857="základní",J1857,0)</f>
        <v>0</v>
      </c>
      <c r="BF1857" s="193">
        <f>IF(N1857="snížená",J1857,0)</f>
        <v>0</v>
      </c>
      <c r="BG1857" s="193">
        <f>IF(N1857="zákl. přenesená",J1857,0)</f>
        <v>0</v>
      </c>
      <c r="BH1857" s="193">
        <f>IF(N1857="sníž. přenesená",J1857,0)</f>
        <v>0</v>
      </c>
      <c r="BI1857" s="193">
        <f>IF(N1857="nulová",J1857,0)</f>
        <v>0</v>
      </c>
      <c r="BJ1857" s="20" t="s">
        <v>80</v>
      </c>
      <c r="BK1857" s="193">
        <f>ROUND(I1857*H1857,2)</f>
        <v>0</v>
      </c>
      <c r="BL1857" s="20" t="s">
        <v>292</v>
      </c>
      <c r="BM1857" s="192" t="s">
        <v>2514</v>
      </c>
    </row>
    <row r="1858" spans="1:65" s="2" customFormat="1" ht="11.25">
      <c r="A1858" s="37"/>
      <c r="B1858" s="38"/>
      <c r="C1858" s="39"/>
      <c r="D1858" s="194" t="s">
        <v>199</v>
      </c>
      <c r="E1858" s="39"/>
      <c r="F1858" s="195" t="s">
        <v>2515</v>
      </c>
      <c r="G1858" s="39"/>
      <c r="H1858" s="39"/>
      <c r="I1858" s="196"/>
      <c r="J1858" s="39"/>
      <c r="K1858" s="39"/>
      <c r="L1858" s="42"/>
      <c r="M1858" s="197"/>
      <c r="N1858" s="198"/>
      <c r="O1858" s="67"/>
      <c r="P1858" s="67"/>
      <c r="Q1858" s="67"/>
      <c r="R1858" s="67"/>
      <c r="S1858" s="67"/>
      <c r="T1858" s="68"/>
      <c r="U1858" s="37"/>
      <c r="V1858" s="37"/>
      <c r="W1858" s="37"/>
      <c r="X1858" s="37"/>
      <c r="Y1858" s="37"/>
      <c r="Z1858" s="37"/>
      <c r="AA1858" s="37"/>
      <c r="AB1858" s="37"/>
      <c r="AC1858" s="37"/>
      <c r="AD1858" s="37"/>
      <c r="AE1858" s="37"/>
      <c r="AT1858" s="20" t="s">
        <v>199</v>
      </c>
      <c r="AU1858" s="20" t="s">
        <v>82</v>
      </c>
    </row>
    <row r="1859" spans="1:65" s="2" customFormat="1" ht="11.25">
      <c r="A1859" s="37"/>
      <c r="B1859" s="38"/>
      <c r="C1859" s="39"/>
      <c r="D1859" s="199" t="s">
        <v>206</v>
      </c>
      <c r="E1859" s="39"/>
      <c r="F1859" s="200" t="s">
        <v>2516</v>
      </c>
      <c r="G1859" s="39"/>
      <c r="H1859" s="39"/>
      <c r="I1859" s="196"/>
      <c r="J1859" s="39"/>
      <c r="K1859" s="39"/>
      <c r="L1859" s="42"/>
      <c r="M1859" s="197"/>
      <c r="N1859" s="198"/>
      <c r="O1859" s="67"/>
      <c r="P1859" s="67"/>
      <c r="Q1859" s="67"/>
      <c r="R1859" s="67"/>
      <c r="S1859" s="67"/>
      <c r="T1859" s="68"/>
      <c r="U1859" s="37"/>
      <c r="V1859" s="37"/>
      <c r="W1859" s="37"/>
      <c r="X1859" s="37"/>
      <c r="Y1859" s="37"/>
      <c r="Z1859" s="37"/>
      <c r="AA1859" s="37"/>
      <c r="AB1859" s="37"/>
      <c r="AC1859" s="37"/>
      <c r="AD1859" s="37"/>
      <c r="AE1859" s="37"/>
      <c r="AT1859" s="20" t="s">
        <v>206</v>
      </c>
      <c r="AU1859" s="20" t="s">
        <v>82</v>
      </c>
    </row>
    <row r="1860" spans="1:65" s="13" customFormat="1" ht="11.25">
      <c r="B1860" s="201"/>
      <c r="C1860" s="202"/>
      <c r="D1860" s="194" t="s">
        <v>208</v>
      </c>
      <c r="E1860" s="203" t="s">
        <v>19</v>
      </c>
      <c r="F1860" s="204" t="s">
        <v>806</v>
      </c>
      <c r="G1860" s="202"/>
      <c r="H1860" s="205">
        <v>181.6</v>
      </c>
      <c r="I1860" s="206"/>
      <c r="J1860" s="202"/>
      <c r="K1860" s="202"/>
      <c r="L1860" s="207"/>
      <c r="M1860" s="208"/>
      <c r="N1860" s="209"/>
      <c r="O1860" s="209"/>
      <c r="P1860" s="209"/>
      <c r="Q1860" s="209"/>
      <c r="R1860" s="209"/>
      <c r="S1860" s="209"/>
      <c r="T1860" s="210"/>
      <c r="AT1860" s="211" t="s">
        <v>208</v>
      </c>
      <c r="AU1860" s="211" t="s">
        <v>82</v>
      </c>
      <c r="AV1860" s="13" t="s">
        <v>82</v>
      </c>
      <c r="AW1860" s="13" t="s">
        <v>34</v>
      </c>
      <c r="AX1860" s="13" t="s">
        <v>73</v>
      </c>
      <c r="AY1860" s="211" t="s">
        <v>191</v>
      </c>
    </row>
    <row r="1861" spans="1:65" s="13" customFormat="1" ht="11.25">
      <c r="B1861" s="201"/>
      <c r="C1861" s="202"/>
      <c r="D1861" s="194" t="s">
        <v>208</v>
      </c>
      <c r="E1861" s="203" t="s">
        <v>19</v>
      </c>
      <c r="F1861" s="204" t="s">
        <v>1421</v>
      </c>
      <c r="G1861" s="202"/>
      <c r="H1861" s="205">
        <v>32.594000000000001</v>
      </c>
      <c r="I1861" s="206"/>
      <c r="J1861" s="202"/>
      <c r="K1861" s="202"/>
      <c r="L1861" s="207"/>
      <c r="M1861" s="208"/>
      <c r="N1861" s="209"/>
      <c r="O1861" s="209"/>
      <c r="P1861" s="209"/>
      <c r="Q1861" s="209"/>
      <c r="R1861" s="209"/>
      <c r="S1861" s="209"/>
      <c r="T1861" s="210"/>
      <c r="AT1861" s="211" t="s">
        <v>208</v>
      </c>
      <c r="AU1861" s="211" t="s">
        <v>82</v>
      </c>
      <c r="AV1861" s="13" t="s">
        <v>82</v>
      </c>
      <c r="AW1861" s="13" t="s">
        <v>34</v>
      </c>
      <c r="AX1861" s="13" t="s">
        <v>73</v>
      </c>
      <c r="AY1861" s="211" t="s">
        <v>191</v>
      </c>
    </row>
    <row r="1862" spans="1:65" s="13" customFormat="1" ht="11.25">
      <c r="B1862" s="201"/>
      <c r="C1862" s="202"/>
      <c r="D1862" s="194" t="s">
        <v>208</v>
      </c>
      <c r="E1862" s="203" t="s">
        <v>19</v>
      </c>
      <c r="F1862" s="204" t="s">
        <v>1296</v>
      </c>
      <c r="G1862" s="202"/>
      <c r="H1862" s="205">
        <v>56.88</v>
      </c>
      <c r="I1862" s="206"/>
      <c r="J1862" s="202"/>
      <c r="K1862" s="202"/>
      <c r="L1862" s="207"/>
      <c r="M1862" s="208"/>
      <c r="N1862" s="209"/>
      <c r="O1862" s="209"/>
      <c r="P1862" s="209"/>
      <c r="Q1862" s="209"/>
      <c r="R1862" s="209"/>
      <c r="S1862" s="209"/>
      <c r="T1862" s="210"/>
      <c r="AT1862" s="211" t="s">
        <v>208</v>
      </c>
      <c r="AU1862" s="211" t="s">
        <v>82</v>
      </c>
      <c r="AV1862" s="13" t="s">
        <v>82</v>
      </c>
      <c r="AW1862" s="13" t="s">
        <v>34</v>
      </c>
      <c r="AX1862" s="13" t="s">
        <v>73</v>
      </c>
      <c r="AY1862" s="211" t="s">
        <v>191</v>
      </c>
    </row>
    <row r="1863" spans="1:65" s="13" customFormat="1" ht="11.25">
      <c r="B1863" s="201"/>
      <c r="C1863" s="202"/>
      <c r="D1863" s="194" t="s">
        <v>208</v>
      </c>
      <c r="E1863" s="203" t="s">
        <v>19</v>
      </c>
      <c r="F1863" s="204" t="s">
        <v>1422</v>
      </c>
      <c r="G1863" s="202"/>
      <c r="H1863" s="205">
        <v>6.6319999999999997</v>
      </c>
      <c r="I1863" s="206"/>
      <c r="J1863" s="202"/>
      <c r="K1863" s="202"/>
      <c r="L1863" s="207"/>
      <c r="M1863" s="208"/>
      <c r="N1863" s="209"/>
      <c r="O1863" s="209"/>
      <c r="P1863" s="209"/>
      <c r="Q1863" s="209"/>
      <c r="R1863" s="209"/>
      <c r="S1863" s="209"/>
      <c r="T1863" s="210"/>
      <c r="AT1863" s="211" t="s">
        <v>208</v>
      </c>
      <c r="AU1863" s="211" t="s">
        <v>82</v>
      </c>
      <c r="AV1863" s="13" t="s">
        <v>82</v>
      </c>
      <c r="AW1863" s="13" t="s">
        <v>34</v>
      </c>
      <c r="AX1863" s="13" t="s">
        <v>73</v>
      </c>
      <c r="AY1863" s="211" t="s">
        <v>191</v>
      </c>
    </row>
    <row r="1864" spans="1:65" s="13" customFormat="1" ht="11.25">
      <c r="B1864" s="201"/>
      <c r="C1864" s="202"/>
      <c r="D1864" s="194" t="s">
        <v>208</v>
      </c>
      <c r="E1864" s="203" t="s">
        <v>19</v>
      </c>
      <c r="F1864" s="204" t="s">
        <v>2486</v>
      </c>
      <c r="G1864" s="202"/>
      <c r="H1864" s="205">
        <v>28.85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208</v>
      </c>
      <c r="AU1864" s="211" t="s">
        <v>82</v>
      </c>
      <c r="AV1864" s="13" t="s">
        <v>82</v>
      </c>
      <c r="AW1864" s="13" t="s">
        <v>34</v>
      </c>
      <c r="AX1864" s="13" t="s">
        <v>73</v>
      </c>
      <c r="AY1864" s="211" t="s">
        <v>191</v>
      </c>
    </row>
    <row r="1865" spans="1:65" s="13" customFormat="1" ht="11.25">
      <c r="B1865" s="201"/>
      <c r="C1865" s="202"/>
      <c r="D1865" s="194" t="s">
        <v>208</v>
      </c>
      <c r="E1865" s="203" t="s">
        <v>19</v>
      </c>
      <c r="F1865" s="204" t="s">
        <v>2492</v>
      </c>
      <c r="G1865" s="202"/>
      <c r="H1865" s="205">
        <v>23.218</v>
      </c>
      <c r="I1865" s="206"/>
      <c r="J1865" s="202"/>
      <c r="K1865" s="202"/>
      <c r="L1865" s="207"/>
      <c r="M1865" s="208"/>
      <c r="N1865" s="209"/>
      <c r="O1865" s="209"/>
      <c r="P1865" s="209"/>
      <c r="Q1865" s="209"/>
      <c r="R1865" s="209"/>
      <c r="S1865" s="209"/>
      <c r="T1865" s="210"/>
      <c r="AT1865" s="211" t="s">
        <v>208</v>
      </c>
      <c r="AU1865" s="211" t="s">
        <v>82</v>
      </c>
      <c r="AV1865" s="13" t="s">
        <v>82</v>
      </c>
      <c r="AW1865" s="13" t="s">
        <v>34</v>
      </c>
      <c r="AX1865" s="13" t="s">
        <v>73</v>
      </c>
      <c r="AY1865" s="211" t="s">
        <v>191</v>
      </c>
    </row>
    <row r="1866" spans="1:65" s="13" customFormat="1" ht="11.25">
      <c r="B1866" s="201"/>
      <c r="C1866" s="202"/>
      <c r="D1866" s="194" t="s">
        <v>208</v>
      </c>
      <c r="E1866" s="203" t="s">
        <v>19</v>
      </c>
      <c r="F1866" s="204" t="s">
        <v>2487</v>
      </c>
      <c r="G1866" s="202"/>
      <c r="H1866" s="205">
        <v>64.126000000000005</v>
      </c>
      <c r="I1866" s="206"/>
      <c r="J1866" s="202"/>
      <c r="K1866" s="202"/>
      <c r="L1866" s="207"/>
      <c r="M1866" s="208"/>
      <c r="N1866" s="209"/>
      <c r="O1866" s="209"/>
      <c r="P1866" s="209"/>
      <c r="Q1866" s="209"/>
      <c r="R1866" s="209"/>
      <c r="S1866" s="209"/>
      <c r="T1866" s="210"/>
      <c r="AT1866" s="211" t="s">
        <v>208</v>
      </c>
      <c r="AU1866" s="211" t="s">
        <v>82</v>
      </c>
      <c r="AV1866" s="13" t="s">
        <v>82</v>
      </c>
      <c r="AW1866" s="13" t="s">
        <v>34</v>
      </c>
      <c r="AX1866" s="13" t="s">
        <v>73</v>
      </c>
      <c r="AY1866" s="211" t="s">
        <v>191</v>
      </c>
    </row>
    <row r="1867" spans="1:65" s="13" customFormat="1" ht="11.25">
      <c r="B1867" s="201"/>
      <c r="C1867" s="202"/>
      <c r="D1867" s="194" t="s">
        <v>208</v>
      </c>
      <c r="E1867" s="203" t="s">
        <v>19</v>
      </c>
      <c r="F1867" s="204" t="s">
        <v>2479</v>
      </c>
      <c r="G1867" s="202"/>
      <c r="H1867" s="205">
        <v>86.599000000000004</v>
      </c>
      <c r="I1867" s="206"/>
      <c r="J1867" s="202"/>
      <c r="K1867" s="202"/>
      <c r="L1867" s="207"/>
      <c r="M1867" s="208"/>
      <c r="N1867" s="209"/>
      <c r="O1867" s="209"/>
      <c r="P1867" s="209"/>
      <c r="Q1867" s="209"/>
      <c r="R1867" s="209"/>
      <c r="S1867" s="209"/>
      <c r="T1867" s="210"/>
      <c r="AT1867" s="211" t="s">
        <v>208</v>
      </c>
      <c r="AU1867" s="211" t="s">
        <v>82</v>
      </c>
      <c r="AV1867" s="13" t="s">
        <v>82</v>
      </c>
      <c r="AW1867" s="13" t="s">
        <v>34</v>
      </c>
      <c r="AX1867" s="13" t="s">
        <v>73</v>
      </c>
      <c r="AY1867" s="211" t="s">
        <v>191</v>
      </c>
    </row>
    <row r="1868" spans="1:65" s="14" customFormat="1" ht="11.25">
      <c r="B1868" s="212"/>
      <c r="C1868" s="213"/>
      <c r="D1868" s="194" t="s">
        <v>208</v>
      </c>
      <c r="E1868" s="214" t="s">
        <v>19</v>
      </c>
      <c r="F1868" s="215" t="s">
        <v>238</v>
      </c>
      <c r="G1868" s="213"/>
      <c r="H1868" s="216">
        <v>480.49900000000008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208</v>
      </c>
      <c r="AU1868" s="222" t="s">
        <v>82</v>
      </c>
      <c r="AV1868" s="14" t="s">
        <v>197</v>
      </c>
      <c r="AW1868" s="14" t="s">
        <v>34</v>
      </c>
      <c r="AX1868" s="14" t="s">
        <v>80</v>
      </c>
      <c r="AY1868" s="222" t="s">
        <v>191</v>
      </c>
    </row>
    <row r="1869" spans="1:65" s="2" customFormat="1" ht="16.5" customHeight="1">
      <c r="A1869" s="37"/>
      <c r="B1869" s="38"/>
      <c r="C1869" s="181" t="s">
        <v>2517</v>
      </c>
      <c r="D1869" s="181" t="s">
        <v>193</v>
      </c>
      <c r="E1869" s="182" t="s">
        <v>2518</v>
      </c>
      <c r="F1869" s="183" t="s">
        <v>2519</v>
      </c>
      <c r="G1869" s="184" t="s">
        <v>255</v>
      </c>
      <c r="H1869" s="185">
        <v>1.9830000000000001</v>
      </c>
      <c r="I1869" s="186"/>
      <c r="J1869" s="187">
        <f>ROUND(I1869*H1869,2)</f>
        <v>0</v>
      </c>
      <c r="K1869" s="183" t="s">
        <v>203</v>
      </c>
      <c r="L1869" s="42"/>
      <c r="M1869" s="188" t="s">
        <v>19</v>
      </c>
      <c r="N1869" s="189" t="s">
        <v>44</v>
      </c>
      <c r="O1869" s="67"/>
      <c r="P1869" s="190">
        <f>O1869*H1869</f>
        <v>0</v>
      </c>
      <c r="Q1869" s="190">
        <v>0</v>
      </c>
      <c r="R1869" s="190">
        <f>Q1869*H1869</f>
        <v>0</v>
      </c>
      <c r="S1869" s="190">
        <v>0</v>
      </c>
      <c r="T1869" s="191">
        <f>S1869*H1869</f>
        <v>0</v>
      </c>
      <c r="U1869" s="37"/>
      <c r="V1869" s="37"/>
      <c r="W1869" s="37"/>
      <c r="X1869" s="37"/>
      <c r="Y1869" s="37"/>
      <c r="Z1869" s="37"/>
      <c r="AA1869" s="37"/>
      <c r="AB1869" s="37"/>
      <c r="AC1869" s="37"/>
      <c r="AD1869" s="37"/>
      <c r="AE1869" s="37"/>
      <c r="AR1869" s="192" t="s">
        <v>292</v>
      </c>
      <c r="AT1869" s="192" t="s">
        <v>193</v>
      </c>
      <c r="AU1869" s="192" t="s">
        <v>82</v>
      </c>
      <c r="AY1869" s="20" t="s">
        <v>191</v>
      </c>
      <c r="BE1869" s="193">
        <f>IF(N1869="základní",J1869,0)</f>
        <v>0</v>
      </c>
      <c r="BF1869" s="193">
        <f>IF(N1869="snížená",J1869,0)</f>
        <v>0</v>
      </c>
      <c r="BG1869" s="193">
        <f>IF(N1869="zákl. přenesená",J1869,0)</f>
        <v>0</v>
      </c>
      <c r="BH1869" s="193">
        <f>IF(N1869="sníž. přenesená",J1869,0)</f>
        <v>0</v>
      </c>
      <c r="BI1869" s="193">
        <f>IF(N1869="nulová",J1869,0)</f>
        <v>0</v>
      </c>
      <c r="BJ1869" s="20" t="s">
        <v>80</v>
      </c>
      <c r="BK1869" s="193">
        <f>ROUND(I1869*H1869,2)</f>
        <v>0</v>
      </c>
      <c r="BL1869" s="20" t="s">
        <v>292</v>
      </c>
      <c r="BM1869" s="192" t="s">
        <v>2520</v>
      </c>
    </row>
    <row r="1870" spans="1:65" s="2" customFormat="1" ht="19.5">
      <c r="A1870" s="37"/>
      <c r="B1870" s="38"/>
      <c r="C1870" s="39"/>
      <c r="D1870" s="194" t="s">
        <v>199</v>
      </c>
      <c r="E1870" s="39"/>
      <c r="F1870" s="195" t="s">
        <v>2521</v>
      </c>
      <c r="G1870" s="39"/>
      <c r="H1870" s="39"/>
      <c r="I1870" s="196"/>
      <c r="J1870" s="39"/>
      <c r="K1870" s="39"/>
      <c r="L1870" s="42"/>
      <c r="M1870" s="197"/>
      <c r="N1870" s="198"/>
      <c r="O1870" s="67"/>
      <c r="P1870" s="67"/>
      <c r="Q1870" s="67"/>
      <c r="R1870" s="67"/>
      <c r="S1870" s="67"/>
      <c r="T1870" s="68"/>
      <c r="U1870" s="37"/>
      <c r="V1870" s="37"/>
      <c r="W1870" s="37"/>
      <c r="X1870" s="37"/>
      <c r="Y1870" s="37"/>
      <c r="Z1870" s="37"/>
      <c r="AA1870" s="37"/>
      <c r="AB1870" s="37"/>
      <c r="AC1870" s="37"/>
      <c r="AD1870" s="37"/>
      <c r="AE1870" s="37"/>
      <c r="AT1870" s="20" t="s">
        <v>199</v>
      </c>
      <c r="AU1870" s="20" t="s">
        <v>82</v>
      </c>
    </row>
    <row r="1871" spans="1:65" s="2" customFormat="1" ht="11.25">
      <c r="A1871" s="37"/>
      <c r="B1871" s="38"/>
      <c r="C1871" s="39"/>
      <c r="D1871" s="199" t="s">
        <v>206</v>
      </c>
      <c r="E1871" s="39"/>
      <c r="F1871" s="200" t="s">
        <v>2522</v>
      </c>
      <c r="G1871" s="39"/>
      <c r="H1871" s="39"/>
      <c r="I1871" s="196"/>
      <c r="J1871" s="39"/>
      <c r="K1871" s="39"/>
      <c r="L1871" s="42"/>
      <c r="M1871" s="197"/>
      <c r="N1871" s="198"/>
      <c r="O1871" s="67"/>
      <c r="P1871" s="67"/>
      <c r="Q1871" s="67"/>
      <c r="R1871" s="67"/>
      <c r="S1871" s="67"/>
      <c r="T1871" s="68"/>
      <c r="U1871" s="37"/>
      <c r="V1871" s="37"/>
      <c r="W1871" s="37"/>
      <c r="X1871" s="37"/>
      <c r="Y1871" s="37"/>
      <c r="Z1871" s="37"/>
      <c r="AA1871" s="37"/>
      <c r="AB1871" s="37"/>
      <c r="AC1871" s="37"/>
      <c r="AD1871" s="37"/>
      <c r="AE1871" s="37"/>
      <c r="AT1871" s="20" t="s">
        <v>206</v>
      </c>
      <c r="AU1871" s="20" t="s">
        <v>82</v>
      </c>
    </row>
    <row r="1872" spans="1:65" s="12" customFormat="1" ht="22.9" customHeight="1">
      <c r="B1872" s="165"/>
      <c r="C1872" s="166"/>
      <c r="D1872" s="167" t="s">
        <v>72</v>
      </c>
      <c r="E1872" s="179" t="s">
        <v>2523</v>
      </c>
      <c r="F1872" s="179" t="s">
        <v>2524</v>
      </c>
      <c r="G1872" s="166"/>
      <c r="H1872" s="166"/>
      <c r="I1872" s="169"/>
      <c r="J1872" s="180">
        <f>BK1872</f>
        <v>0</v>
      </c>
      <c r="K1872" s="166"/>
      <c r="L1872" s="171"/>
      <c r="M1872" s="172"/>
      <c r="N1872" s="173"/>
      <c r="O1872" s="173"/>
      <c r="P1872" s="174">
        <f>SUM(P1873:P2080)</f>
        <v>0</v>
      </c>
      <c r="Q1872" s="173"/>
      <c r="R1872" s="174">
        <f>SUM(R1873:R2080)</f>
        <v>30.100399920000001</v>
      </c>
      <c r="S1872" s="173"/>
      <c r="T1872" s="175">
        <f>SUM(T1873:T2080)</f>
        <v>0</v>
      </c>
      <c r="AR1872" s="176" t="s">
        <v>82</v>
      </c>
      <c r="AT1872" s="177" t="s">
        <v>72</v>
      </c>
      <c r="AU1872" s="177" t="s">
        <v>80</v>
      </c>
      <c r="AY1872" s="176" t="s">
        <v>191</v>
      </c>
      <c r="BK1872" s="178">
        <f>SUM(BK1873:BK2080)</f>
        <v>0</v>
      </c>
    </row>
    <row r="1873" spans="1:65" s="2" customFormat="1" ht="16.5" customHeight="1">
      <c r="A1873" s="37"/>
      <c r="B1873" s="38"/>
      <c r="C1873" s="181" t="s">
        <v>2525</v>
      </c>
      <c r="D1873" s="181" t="s">
        <v>193</v>
      </c>
      <c r="E1873" s="182" t="s">
        <v>2526</v>
      </c>
      <c r="F1873" s="183" t="s">
        <v>2527</v>
      </c>
      <c r="G1873" s="184" t="s">
        <v>282</v>
      </c>
      <c r="H1873" s="185">
        <v>933.89499999999998</v>
      </c>
      <c r="I1873" s="186"/>
      <c r="J1873" s="187">
        <f>ROUND(I1873*H1873,2)</f>
        <v>0</v>
      </c>
      <c r="K1873" s="183" t="s">
        <v>203</v>
      </c>
      <c r="L1873" s="42"/>
      <c r="M1873" s="188" t="s">
        <v>19</v>
      </c>
      <c r="N1873" s="189" t="s">
        <v>44</v>
      </c>
      <c r="O1873" s="67"/>
      <c r="P1873" s="190">
        <f>O1873*H1873</f>
        <v>0</v>
      </c>
      <c r="Q1873" s="190">
        <v>2.9999999999999997E-4</v>
      </c>
      <c r="R1873" s="190">
        <f>Q1873*H1873</f>
        <v>0.28016849999999999</v>
      </c>
      <c r="S1873" s="190">
        <v>0</v>
      </c>
      <c r="T1873" s="191">
        <f>S1873*H1873</f>
        <v>0</v>
      </c>
      <c r="U1873" s="37"/>
      <c r="V1873" s="37"/>
      <c r="W1873" s="37"/>
      <c r="X1873" s="37"/>
      <c r="Y1873" s="37"/>
      <c r="Z1873" s="37"/>
      <c r="AA1873" s="37"/>
      <c r="AB1873" s="37"/>
      <c r="AC1873" s="37"/>
      <c r="AD1873" s="37"/>
      <c r="AE1873" s="37"/>
      <c r="AR1873" s="192" t="s">
        <v>292</v>
      </c>
      <c r="AT1873" s="192" t="s">
        <v>193</v>
      </c>
      <c r="AU1873" s="192" t="s">
        <v>82</v>
      </c>
      <c r="AY1873" s="20" t="s">
        <v>191</v>
      </c>
      <c r="BE1873" s="193">
        <f>IF(N1873="základní",J1873,0)</f>
        <v>0</v>
      </c>
      <c r="BF1873" s="193">
        <f>IF(N1873="snížená",J1873,0)</f>
        <v>0</v>
      </c>
      <c r="BG1873" s="193">
        <f>IF(N1873="zákl. přenesená",J1873,0)</f>
        <v>0</v>
      </c>
      <c r="BH1873" s="193">
        <f>IF(N1873="sníž. přenesená",J1873,0)</f>
        <v>0</v>
      </c>
      <c r="BI1873" s="193">
        <f>IF(N1873="nulová",J1873,0)</f>
        <v>0</v>
      </c>
      <c r="BJ1873" s="20" t="s">
        <v>80</v>
      </c>
      <c r="BK1873" s="193">
        <f>ROUND(I1873*H1873,2)</f>
        <v>0</v>
      </c>
      <c r="BL1873" s="20" t="s">
        <v>292</v>
      </c>
      <c r="BM1873" s="192" t="s">
        <v>2528</v>
      </c>
    </row>
    <row r="1874" spans="1:65" s="2" customFormat="1" ht="11.25">
      <c r="A1874" s="37"/>
      <c r="B1874" s="38"/>
      <c r="C1874" s="39"/>
      <c r="D1874" s="194" t="s">
        <v>199</v>
      </c>
      <c r="E1874" s="39"/>
      <c r="F1874" s="195" t="s">
        <v>2529</v>
      </c>
      <c r="G1874" s="39"/>
      <c r="H1874" s="39"/>
      <c r="I1874" s="196"/>
      <c r="J1874" s="39"/>
      <c r="K1874" s="39"/>
      <c r="L1874" s="42"/>
      <c r="M1874" s="197"/>
      <c r="N1874" s="198"/>
      <c r="O1874" s="67"/>
      <c r="P1874" s="67"/>
      <c r="Q1874" s="67"/>
      <c r="R1874" s="67"/>
      <c r="S1874" s="67"/>
      <c r="T1874" s="68"/>
      <c r="U1874" s="37"/>
      <c r="V1874" s="37"/>
      <c r="W1874" s="37"/>
      <c r="X1874" s="37"/>
      <c r="Y1874" s="37"/>
      <c r="Z1874" s="37"/>
      <c r="AA1874" s="37"/>
      <c r="AB1874" s="37"/>
      <c r="AC1874" s="37"/>
      <c r="AD1874" s="37"/>
      <c r="AE1874" s="37"/>
      <c r="AT1874" s="20" t="s">
        <v>199</v>
      </c>
      <c r="AU1874" s="20" t="s">
        <v>82</v>
      </c>
    </row>
    <row r="1875" spans="1:65" s="2" customFormat="1" ht="11.25">
      <c r="A1875" s="37"/>
      <c r="B1875" s="38"/>
      <c r="C1875" s="39"/>
      <c r="D1875" s="199" t="s">
        <v>206</v>
      </c>
      <c r="E1875" s="39"/>
      <c r="F1875" s="200" t="s">
        <v>2530</v>
      </c>
      <c r="G1875" s="39"/>
      <c r="H1875" s="39"/>
      <c r="I1875" s="196"/>
      <c r="J1875" s="39"/>
      <c r="K1875" s="39"/>
      <c r="L1875" s="42"/>
      <c r="M1875" s="197"/>
      <c r="N1875" s="198"/>
      <c r="O1875" s="67"/>
      <c r="P1875" s="67"/>
      <c r="Q1875" s="67"/>
      <c r="R1875" s="67"/>
      <c r="S1875" s="67"/>
      <c r="T1875" s="68"/>
      <c r="U1875" s="37"/>
      <c r="V1875" s="37"/>
      <c r="W1875" s="37"/>
      <c r="X1875" s="37"/>
      <c r="Y1875" s="37"/>
      <c r="Z1875" s="37"/>
      <c r="AA1875" s="37"/>
      <c r="AB1875" s="37"/>
      <c r="AC1875" s="37"/>
      <c r="AD1875" s="37"/>
      <c r="AE1875" s="37"/>
      <c r="AT1875" s="20" t="s">
        <v>206</v>
      </c>
      <c r="AU1875" s="20" t="s">
        <v>82</v>
      </c>
    </row>
    <row r="1876" spans="1:65" s="15" customFormat="1" ht="11.25">
      <c r="B1876" s="233"/>
      <c r="C1876" s="234"/>
      <c r="D1876" s="194" t="s">
        <v>208</v>
      </c>
      <c r="E1876" s="235" t="s">
        <v>19</v>
      </c>
      <c r="F1876" s="236" t="s">
        <v>555</v>
      </c>
      <c r="G1876" s="234"/>
      <c r="H1876" s="235" t="s">
        <v>19</v>
      </c>
      <c r="I1876" s="237"/>
      <c r="J1876" s="234"/>
      <c r="K1876" s="234"/>
      <c r="L1876" s="238"/>
      <c r="M1876" s="239"/>
      <c r="N1876" s="240"/>
      <c r="O1876" s="240"/>
      <c r="P1876" s="240"/>
      <c r="Q1876" s="240"/>
      <c r="R1876" s="240"/>
      <c r="S1876" s="240"/>
      <c r="T1876" s="241"/>
      <c r="AT1876" s="242" t="s">
        <v>208</v>
      </c>
      <c r="AU1876" s="242" t="s">
        <v>82</v>
      </c>
      <c r="AV1876" s="15" t="s">
        <v>80</v>
      </c>
      <c r="AW1876" s="15" t="s">
        <v>34</v>
      </c>
      <c r="AX1876" s="15" t="s">
        <v>73</v>
      </c>
      <c r="AY1876" s="242" t="s">
        <v>191</v>
      </c>
    </row>
    <row r="1877" spans="1:65" s="13" customFormat="1" ht="11.25">
      <c r="B1877" s="201"/>
      <c r="C1877" s="202"/>
      <c r="D1877" s="194" t="s">
        <v>208</v>
      </c>
      <c r="E1877" s="203" t="s">
        <v>19</v>
      </c>
      <c r="F1877" s="204" t="s">
        <v>2531</v>
      </c>
      <c r="G1877" s="202"/>
      <c r="H1877" s="205">
        <v>22.3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208</v>
      </c>
      <c r="AU1877" s="211" t="s">
        <v>82</v>
      </c>
      <c r="AV1877" s="13" t="s">
        <v>82</v>
      </c>
      <c r="AW1877" s="13" t="s">
        <v>34</v>
      </c>
      <c r="AX1877" s="13" t="s">
        <v>73</v>
      </c>
      <c r="AY1877" s="211" t="s">
        <v>191</v>
      </c>
    </row>
    <row r="1878" spans="1:65" s="13" customFormat="1" ht="11.25">
      <c r="B1878" s="201"/>
      <c r="C1878" s="202"/>
      <c r="D1878" s="194" t="s">
        <v>208</v>
      </c>
      <c r="E1878" s="203" t="s">
        <v>19</v>
      </c>
      <c r="F1878" s="204" t="s">
        <v>2532</v>
      </c>
      <c r="G1878" s="202"/>
      <c r="H1878" s="205">
        <v>21.5</v>
      </c>
      <c r="I1878" s="206"/>
      <c r="J1878" s="202"/>
      <c r="K1878" s="202"/>
      <c r="L1878" s="207"/>
      <c r="M1878" s="208"/>
      <c r="N1878" s="209"/>
      <c r="O1878" s="209"/>
      <c r="P1878" s="209"/>
      <c r="Q1878" s="209"/>
      <c r="R1878" s="209"/>
      <c r="S1878" s="209"/>
      <c r="T1878" s="210"/>
      <c r="AT1878" s="211" t="s">
        <v>208</v>
      </c>
      <c r="AU1878" s="211" t="s">
        <v>82</v>
      </c>
      <c r="AV1878" s="13" t="s">
        <v>82</v>
      </c>
      <c r="AW1878" s="13" t="s">
        <v>34</v>
      </c>
      <c r="AX1878" s="13" t="s">
        <v>73</v>
      </c>
      <c r="AY1878" s="211" t="s">
        <v>191</v>
      </c>
    </row>
    <row r="1879" spans="1:65" s="13" customFormat="1" ht="11.25">
      <c r="B1879" s="201"/>
      <c r="C1879" s="202"/>
      <c r="D1879" s="194" t="s">
        <v>208</v>
      </c>
      <c r="E1879" s="203" t="s">
        <v>19</v>
      </c>
      <c r="F1879" s="204" t="s">
        <v>2533</v>
      </c>
      <c r="G1879" s="202"/>
      <c r="H1879" s="205">
        <v>11.68</v>
      </c>
      <c r="I1879" s="206"/>
      <c r="J1879" s="202"/>
      <c r="K1879" s="202"/>
      <c r="L1879" s="207"/>
      <c r="M1879" s="208"/>
      <c r="N1879" s="209"/>
      <c r="O1879" s="209"/>
      <c r="P1879" s="209"/>
      <c r="Q1879" s="209"/>
      <c r="R1879" s="209"/>
      <c r="S1879" s="209"/>
      <c r="T1879" s="210"/>
      <c r="AT1879" s="211" t="s">
        <v>208</v>
      </c>
      <c r="AU1879" s="211" t="s">
        <v>82</v>
      </c>
      <c r="AV1879" s="13" t="s">
        <v>82</v>
      </c>
      <c r="AW1879" s="13" t="s">
        <v>34</v>
      </c>
      <c r="AX1879" s="13" t="s">
        <v>73</v>
      </c>
      <c r="AY1879" s="211" t="s">
        <v>191</v>
      </c>
    </row>
    <row r="1880" spans="1:65" s="13" customFormat="1" ht="11.25">
      <c r="B1880" s="201"/>
      <c r="C1880" s="202"/>
      <c r="D1880" s="194" t="s">
        <v>208</v>
      </c>
      <c r="E1880" s="203" t="s">
        <v>19</v>
      </c>
      <c r="F1880" s="204" t="s">
        <v>2534</v>
      </c>
      <c r="G1880" s="202"/>
      <c r="H1880" s="205">
        <v>10.68</v>
      </c>
      <c r="I1880" s="206"/>
      <c r="J1880" s="202"/>
      <c r="K1880" s="202"/>
      <c r="L1880" s="207"/>
      <c r="M1880" s="208"/>
      <c r="N1880" s="209"/>
      <c r="O1880" s="209"/>
      <c r="P1880" s="209"/>
      <c r="Q1880" s="209"/>
      <c r="R1880" s="209"/>
      <c r="S1880" s="209"/>
      <c r="T1880" s="210"/>
      <c r="AT1880" s="211" t="s">
        <v>208</v>
      </c>
      <c r="AU1880" s="211" t="s">
        <v>82</v>
      </c>
      <c r="AV1880" s="13" t="s">
        <v>82</v>
      </c>
      <c r="AW1880" s="13" t="s">
        <v>34</v>
      </c>
      <c r="AX1880" s="13" t="s">
        <v>73</v>
      </c>
      <c r="AY1880" s="211" t="s">
        <v>191</v>
      </c>
    </row>
    <row r="1881" spans="1:65" s="15" customFormat="1" ht="11.25">
      <c r="B1881" s="233"/>
      <c r="C1881" s="234"/>
      <c r="D1881" s="194" t="s">
        <v>208</v>
      </c>
      <c r="E1881" s="235" t="s">
        <v>19</v>
      </c>
      <c r="F1881" s="236" t="s">
        <v>570</v>
      </c>
      <c r="G1881" s="234"/>
      <c r="H1881" s="235" t="s">
        <v>19</v>
      </c>
      <c r="I1881" s="237"/>
      <c r="J1881" s="234"/>
      <c r="K1881" s="234"/>
      <c r="L1881" s="238"/>
      <c r="M1881" s="239"/>
      <c r="N1881" s="240"/>
      <c r="O1881" s="240"/>
      <c r="P1881" s="240"/>
      <c r="Q1881" s="240"/>
      <c r="R1881" s="240"/>
      <c r="S1881" s="240"/>
      <c r="T1881" s="241"/>
      <c r="AT1881" s="242" t="s">
        <v>208</v>
      </c>
      <c r="AU1881" s="242" t="s">
        <v>82</v>
      </c>
      <c r="AV1881" s="15" t="s">
        <v>80</v>
      </c>
      <c r="AW1881" s="15" t="s">
        <v>34</v>
      </c>
      <c r="AX1881" s="15" t="s">
        <v>73</v>
      </c>
      <c r="AY1881" s="242" t="s">
        <v>191</v>
      </c>
    </row>
    <row r="1882" spans="1:65" s="13" customFormat="1" ht="11.25">
      <c r="B1882" s="201"/>
      <c r="C1882" s="202"/>
      <c r="D1882" s="194" t="s">
        <v>208</v>
      </c>
      <c r="E1882" s="203" t="s">
        <v>19</v>
      </c>
      <c r="F1882" s="204" t="s">
        <v>2441</v>
      </c>
      <c r="G1882" s="202"/>
      <c r="H1882" s="205">
        <v>129.28</v>
      </c>
      <c r="I1882" s="206"/>
      <c r="J1882" s="202"/>
      <c r="K1882" s="202"/>
      <c r="L1882" s="207"/>
      <c r="M1882" s="208"/>
      <c r="N1882" s="209"/>
      <c r="O1882" s="209"/>
      <c r="P1882" s="209"/>
      <c r="Q1882" s="209"/>
      <c r="R1882" s="209"/>
      <c r="S1882" s="209"/>
      <c r="T1882" s="210"/>
      <c r="AT1882" s="211" t="s">
        <v>208</v>
      </c>
      <c r="AU1882" s="211" t="s">
        <v>82</v>
      </c>
      <c r="AV1882" s="13" t="s">
        <v>82</v>
      </c>
      <c r="AW1882" s="13" t="s">
        <v>34</v>
      </c>
      <c r="AX1882" s="13" t="s">
        <v>73</v>
      </c>
      <c r="AY1882" s="211" t="s">
        <v>191</v>
      </c>
    </row>
    <row r="1883" spans="1:65" s="15" customFormat="1" ht="11.25">
      <c r="B1883" s="233"/>
      <c r="C1883" s="234"/>
      <c r="D1883" s="194" t="s">
        <v>208</v>
      </c>
      <c r="E1883" s="235" t="s">
        <v>19</v>
      </c>
      <c r="F1883" s="236" t="s">
        <v>570</v>
      </c>
      <c r="G1883" s="234"/>
      <c r="H1883" s="235" t="s">
        <v>19</v>
      </c>
      <c r="I1883" s="237"/>
      <c r="J1883" s="234"/>
      <c r="K1883" s="234"/>
      <c r="L1883" s="238"/>
      <c r="M1883" s="239"/>
      <c r="N1883" s="240"/>
      <c r="O1883" s="240"/>
      <c r="P1883" s="240"/>
      <c r="Q1883" s="240"/>
      <c r="R1883" s="240"/>
      <c r="S1883" s="240"/>
      <c r="T1883" s="241"/>
      <c r="AT1883" s="242" t="s">
        <v>208</v>
      </c>
      <c r="AU1883" s="242" t="s">
        <v>82</v>
      </c>
      <c r="AV1883" s="15" t="s">
        <v>80</v>
      </c>
      <c r="AW1883" s="15" t="s">
        <v>34</v>
      </c>
      <c r="AX1883" s="15" t="s">
        <v>73</v>
      </c>
      <c r="AY1883" s="242" t="s">
        <v>191</v>
      </c>
    </row>
    <row r="1884" spans="1:65" s="13" customFormat="1" ht="11.25">
      <c r="B1884" s="201"/>
      <c r="C1884" s="202"/>
      <c r="D1884" s="194" t="s">
        <v>208</v>
      </c>
      <c r="E1884" s="203" t="s">
        <v>19</v>
      </c>
      <c r="F1884" s="204" t="s">
        <v>2535</v>
      </c>
      <c r="G1884" s="202"/>
      <c r="H1884" s="205">
        <v>13.2</v>
      </c>
      <c r="I1884" s="206"/>
      <c r="J1884" s="202"/>
      <c r="K1884" s="202"/>
      <c r="L1884" s="207"/>
      <c r="M1884" s="208"/>
      <c r="N1884" s="209"/>
      <c r="O1884" s="209"/>
      <c r="P1884" s="209"/>
      <c r="Q1884" s="209"/>
      <c r="R1884" s="209"/>
      <c r="S1884" s="209"/>
      <c r="T1884" s="210"/>
      <c r="AT1884" s="211" t="s">
        <v>208</v>
      </c>
      <c r="AU1884" s="211" t="s">
        <v>82</v>
      </c>
      <c r="AV1884" s="13" t="s">
        <v>82</v>
      </c>
      <c r="AW1884" s="13" t="s">
        <v>34</v>
      </c>
      <c r="AX1884" s="13" t="s">
        <v>73</v>
      </c>
      <c r="AY1884" s="211" t="s">
        <v>191</v>
      </c>
    </row>
    <row r="1885" spans="1:65" s="13" customFormat="1" ht="11.25">
      <c r="B1885" s="201"/>
      <c r="C1885" s="202"/>
      <c r="D1885" s="194" t="s">
        <v>208</v>
      </c>
      <c r="E1885" s="203" t="s">
        <v>19</v>
      </c>
      <c r="F1885" s="204" t="s">
        <v>2536</v>
      </c>
      <c r="G1885" s="202"/>
      <c r="H1885" s="205">
        <v>16.7</v>
      </c>
      <c r="I1885" s="206"/>
      <c r="J1885" s="202"/>
      <c r="K1885" s="202"/>
      <c r="L1885" s="207"/>
      <c r="M1885" s="208"/>
      <c r="N1885" s="209"/>
      <c r="O1885" s="209"/>
      <c r="P1885" s="209"/>
      <c r="Q1885" s="209"/>
      <c r="R1885" s="209"/>
      <c r="S1885" s="209"/>
      <c r="T1885" s="210"/>
      <c r="AT1885" s="211" t="s">
        <v>208</v>
      </c>
      <c r="AU1885" s="211" t="s">
        <v>82</v>
      </c>
      <c r="AV1885" s="13" t="s">
        <v>82</v>
      </c>
      <c r="AW1885" s="13" t="s">
        <v>34</v>
      </c>
      <c r="AX1885" s="13" t="s">
        <v>73</v>
      </c>
      <c r="AY1885" s="211" t="s">
        <v>191</v>
      </c>
    </row>
    <row r="1886" spans="1:65" s="13" customFormat="1" ht="11.25">
      <c r="B1886" s="201"/>
      <c r="C1886" s="202"/>
      <c r="D1886" s="194" t="s">
        <v>208</v>
      </c>
      <c r="E1886" s="203" t="s">
        <v>19</v>
      </c>
      <c r="F1886" s="204" t="s">
        <v>2537</v>
      </c>
      <c r="G1886" s="202"/>
      <c r="H1886" s="205">
        <v>16.7</v>
      </c>
      <c r="I1886" s="206"/>
      <c r="J1886" s="202"/>
      <c r="K1886" s="202"/>
      <c r="L1886" s="207"/>
      <c r="M1886" s="208"/>
      <c r="N1886" s="209"/>
      <c r="O1886" s="209"/>
      <c r="P1886" s="209"/>
      <c r="Q1886" s="209"/>
      <c r="R1886" s="209"/>
      <c r="S1886" s="209"/>
      <c r="T1886" s="210"/>
      <c r="AT1886" s="211" t="s">
        <v>208</v>
      </c>
      <c r="AU1886" s="211" t="s">
        <v>82</v>
      </c>
      <c r="AV1886" s="13" t="s">
        <v>82</v>
      </c>
      <c r="AW1886" s="13" t="s">
        <v>34</v>
      </c>
      <c r="AX1886" s="13" t="s">
        <v>73</v>
      </c>
      <c r="AY1886" s="211" t="s">
        <v>191</v>
      </c>
    </row>
    <row r="1887" spans="1:65" s="13" customFormat="1" ht="11.25">
      <c r="B1887" s="201"/>
      <c r="C1887" s="202"/>
      <c r="D1887" s="194" t="s">
        <v>208</v>
      </c>
      <c r="E1887" s="203" t="s">
        <v>19</v>
      </c>
      <c r="F1887" s="204" t="s">
        <v>2538</v>
      </c>
      <c r="G1887" s="202"/>
      <c r="H1887" s="205">
        <v>14.9</v>
      </c>
      <c r="I1887" s="206"/>
      <c r="J1887" s="202"/>
      <c r="K1887" s="202"/>
      <c r="L1887" s="207"/>
      <c r="M1887" s="208"/>
      <c r="N1887" s="209"/>
      <c r="O1887" s="209"/>
      <c r="P1887" s="209"/>
      <c r="Q1887" s="209"/>
      <c r="R1887" s="209"/>
      <c r="S1887" s="209"/>
      <c r="T1887" s="210"/>
      <c r="AT1887" s="211" t="s">
        <v>208</v>
      </c>
      <c r="AU1887" s="211" t="s">
        <v>82</v>
      </c>
      <c r="AV1887" s="13" t="s">
        <v>82</v>
      </c>
      <c r="AW1887" s="13" t="s">
        <v>34</v>
      </c>
      <c r="AX1887" s="13" t="s">
        <v>73</v>
      </c>
      <c r="AY1887" s="211" t="s">
        <v>191</v>
      </c>
    </row>
    <row r="1888" spans="1:65" s="13" customFormat="1" ht="11.25">
      <c r="B1888" s="201"/>
      <c r="C1888" s="202"/>
      <c r="D1888" s="194" t="s">
        <v>208</v>
      </c>
      <c r="E1888" s="203" t="s">
        <v>19</v>
      </c>
      <c r="F1888" s="204" t="s">
        <v>2539</v>
      </c>
      <c r="G1888" s="202"/>
      <c r="H1888" s="205">
        <v>13.1</v>
      </c>
      <c r="I1888" s="206"/>
      <c r="J1888" s="202"/>
      <c r="K1888" s="202"/>
      <c r="L1888" s="207"/>
      <c r="M1888" s="208"/>
      <c r="N1888" s="209"/>
      <c r="O1888" s="209"/>
      <c r="P1888" s="209"/>
      <c r="Q1888" s="209"/>
      <c r="R1888" s="209"/>
      <c r="S1888" s="209"/>
      <c r="T1888" s="210"/>
      <c r="AT1888" s="211" t="s">
        <v>208</v>
      </c>
      <c r="AU1888" s="211" t="s">
        <v>82</v>
      </c>
      <c r="AV1888" s="13" t="s">
        <v>82</v>
      </c>
      <c r="AW1888" s="13" t="s">
        <v>34</v>
      </c>
      <c r="AX1888" s="13" t="s">
        <v>73</v>
      </c>
      <c r="AY1888" s="211" t="s">
        <v>191</v>
      </c>
    </row>
    <row r="1889" spans="2:51" s="13" customFormat="1" ht="11.25">
      <c r="B1889" s="201"/>
      <c r="C1889" s="202"/>
      <c r="D1889" s="194" t="s">
        <v>208</v>
      </c>
      <c r="E1889" s="203" t="s">
        <v>19</v>
      </c>
      <c r="F1889" s="204" t="s">
        <v>2540</v>
      </c>
      <c r="G1889" s="202"/>
      <c r="H1889" s="205">
        <v>28.6</v>
      </c>
      <c r="I1889" s="206"/>
      <c r="J1889" s="202"/>
      <c r="K1889" s="202"/>
      <c r="L1889" s="207"/>
      <c r="M1889" s="208"/>
      <c r="N1889" s="209"/>
      <c r="O1889" s="209"/>
      <c r="P1889" s="209"/>
      <c r="Q1889" s="209"/>
      <c r="R1889" s="209"/>
      <c r="S1889" s="209"/>
      <c r="T1889" s="210"/>
      <c r="AT1889" s="211" t="s">
        <v>208</v>
      </c>
      <c r="AU1889" s="211" t="s">
        <v>82</v>
      </c>
      <c r="AV1889" s="13" t="s">
        <v>82</v>
      </c>
      <c r="AW1889" s="13" t="s">
        <v>34</v>
      </c>
      <c r="AX1889" s="13" t="s">
        <v>73</v>
      </c>
      <c r="AY1889" s="211" t="s">
        <v>191</v>
      </c>
    </row>
    <row r="1890" spans="2:51" s="13" customFormat="1" ht="11.25">
      <c r="B1890" s="201"/>
      <c r="C1890" s="202"/>
      <c r="D1890" s="194" t="s">
        <v>208</v>
      </c>
      <c r="E1890" s="203" t="s">
        <v>19</v>
      </c>
      <c r="F1890" s="204" t="s">
        <v>2541</v>
      </c>
      <c r="G1890" s="202"/>
      <c r="H1890" s="205">
        <v>23.2</v>
      </c>
      <c r="I1890" s="206"/>
      <c r="J1890" s="202"/>
      <c r="K1890" s="202"/>
      <c r="L1890" s="207"/>
      <c r="M1890" s="208"/>
      <c r="N1890" s="209"/>
      <c r="O1890" s="209"/>
      <c r="P1890" s="209"/>
      <c r="Q1890" s="209"/>
      <c r="R1890" s="209"/>
      <c r="S1890" s="209"/>
      <c r="T1890" s="210"/>
      <c r="AT1890" s="211" t="s">
        <v>208</v>
      </c>
      <c r="AU1890" s="211" t="s">
        <v>82</v>
      </c>
      <c r="AV1890" s="13" t="s">
        <v>82</v>
      </c>
      <c r="AW1890" s="13" t="s">
        <v>34</v>
      </c>
      <c r="AX1890" s="13" t="s">
        <v>73</v>
      </c>
      <c r="AY1890" s="211" t="s">
        <v>191</v>
      </c>
    </row>
    <row r="1891" spans="2:51" s="13" customFormat="1" ht="11.25">
      <c r="B1891" s="201"/>
      <c r="C1891" s="202"/>
      <c r="D1891" s="194" t="s">
        <v>208</v>
      </c>
      <c r="E1891" s="203" t="s">
        <v>19</v>
      </c>
      <c r="F1891" s="204" t="s">
        <v>2542</v>
      </c>
      <c r="G1891" s="202"/>
      <c r="H1891" s="205">
        <v>10.3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208</v>
      </c>
      <c r="AU1891" s="211" t="s">
        <v>82</v>
      </c>
      <c r="AV1891" s="13" t="s">
        <v>82</v>
      </c>
      <c r="AW1891" s="13" t="s">
        <v>34</v>
      </c>
      <c r="AX1891" s="13" t="s">
        <v>73</v>
      </c>
      <c r="AY1891" s="211" t="s">
        <v>191</v>
      </c>
    </row>
    <row r="1892" spans="2:51" s="13" customFormat="1" ht="11.25">
      <c r="B1892" s="201"/>
      <c r="C1892" s="202"/>
      <c r="D1892" s="194" t="s">
        <v>208</v>
      </c>
      <c r="E1892" s="203" t="s">
        <v>19</v>
      </c>
      <c r="F1892" s="204" t="s">
        <v>2543</v>
      </c>
      <c r="G1892" s="202"/>
      <c r="H1892" s="205">
        <v>26.5</v>
      </c>
      <c r="I1892" s="206"/>
      <c r="J1892" s="202"/>
      <c r="K1892" s="202"/>
      <c r="L1892" s="207"/>
      <c r="M1892" s="208"/>
      <c r="N1892" s="209"/>
      <c r="O1892" s="209"/>
      <c r="P1892" s="209"/>
      <c r="Q1892" s="209"/>
      <c r="R1892" s="209"/>
      <c r="S1892" s="209"/>
      <c r="T1892" s="210"/>
      <c r="AT1892" s="211" t="s">
        <v>208</v>
      </c>
      <c r="AU1892" s="211" t="s">
        <v>82</v>
      </c>
      <c r="AV1892" s="13" t="s">
        <v>82</v>
      </c>
      <c r="AW1892" s="13" t="s">
        <v>34</v>
      </c>
      <c r="AX1892" s="13" t="s">
        <v>73</v>
      </c>
      <c r="AY1892" s="211" t="s">
        <v>191</v>
      </c>
    </row>
    <row r="1893" spans="2:51" s="13" customFormat="1" ht="11.25">
      <c r="B1893" s="201"/>
      <c r="C1893" s="202"/>
      <c r="D1893" s="194" t="s">
        <v>208</v>
      </c>
      <c r="E1893" s="203" t="s">
        <v>19</v>
      </c>
      <c r="F1893" s="204" t="s">
        <v>2544</v>
      </c>
      <c r="G1893" s="202"/>
      <c r="H1893" s="205">
        <v>24.7</v>
      </c>
      <c r="I1893" s="206"/>
      <c r="J1893" s="202"/>
      <c r="K1893" s="202"/>
      <c r="L1893" s="207"/>
      <c r="M1893" s="208"/>
      <c r="N1893" s="209"/>
      <c r="O1893" s="209"/>
      <c r="P1893" s="209"/>
      <c r="Q1893" s="209"/>
      <c r="R1893" s="209"/>
      <c r="S1893" s="209"/>
      <c r="T1893" s="210"/>
      <c r="AT1893" s="211" t="s">
        <v>208</v>
      </c>
      <c r="AU1893" s="211" t="s">
        <v>82</v>
      </c>
      <c r="AV1893" s="13" t="s">
        <v>82</v>
      </c>
      <c r="AW1893" s="13" t="s">
        <v>34</v>
      </c>
      <c r="AX1893" s="13" t="s">
        <v>73</v>
      </c>
      <c r="AY1893" s="211" t="s">
        <v>191</v>
      </c>
    </row>
    <row r="1894" spans="2:51" s="13" customFormat="1" ht="11.25">
      <c r="B1894" s="201"/>
      <c r="C1894" s="202"/>
      <c r="D1894" s="194" t="s">
        <v>208</v>
      </c>
      <c r="E1894" s="203" t="s">
        <v>19</v>
      </c>
      <c r="F1894" s="204" t="s">
        <v>2545</v>
      </c>
      <c r="G1894" s="202"/>
      <c r="H1894" s="205">
        <v>13.3</v>
      </c>
      <c r="I1894" s="206"/>
      <c r="J1894" s="202"/>
      <c r="K1894" s="202"/>
      <c r="L1894" s="207"/>
      <c r="M1894" s="208"/>
      <c r="N1894" s="209"/>
      <c r="O1894" s="209"/>
      <c r="P1894" s="209"/>
      <c r="Q1894" s="209"/>
      <c r="R1894" s="209"/>
      <c r="S1894" s="209"/>
      <c r="T1894" s="210"/>
      <c r="AT1894" s="211" t="s">
        <v>208</v>
      </c>
      <c r="AU1894" s="211" t="s">
        <v>82</v>
      </c>
      <c r="AV1894" s="13" t="s">
        <v>82</v>
      </c>
      <c r="AW1894" s="13" t="s">
        <v>34</v>
      </c>
      <c r="AX1894" s="13" t="s">
        <v>73</v>
      </c>
      <c r="AY1894" s="211" t="s">
        <v>191</v>
      </c>
    </row>
    <row r="1895" spans="2:51" s="13" customFormat="1" ht="11.25">
      <c r="B1895" s="201"/>
      <c r="C1895" s="202"/>
      <c r="D1895" s="194" t="s">
        <v>208</v>
      </c>
      <c r="E1895" s="203" t="s">
        <v>19</v>
      </c>
      <c r="F1895" s="204" t="s">
        <v>2546</v>
      </c>
      <c r="G1895" s="202"/>
      <c r="H1895" s="205">
        <v>35.65</v>
      </c>
      <c r="I1895" s="206"/>
      <c r="J1895" s="202"/>
      <c r="K1895" s="202"/>
      <c r="L1895" s="207"/>
      <c r="M1895" s="208"/>
      <c r="N1895" s="209"/>
      <c r="O1895" s="209"/>
      <c r="P1895" s="209"/>
      <c r="Q1895" s="209"/>
      <c r="R1895" s="209"/>
      <c r="S1895" s="209"/>
      <c r="T1895" s="210"/>
      <c r="AT1895" s="211" t="s">
        <v>208</v>
      </c>
      <c r="AU1895" s="211" t="s">
        <v>82</v>
      </c>
      <c r="AV1895" s="13" t="s">
        <v>82</v>
      </c>
      <c r="AW1895" s="13" t="s">
        <v>34</v>
      </c>
      <c r="AX1895" s="13" t="s">
        <v>73</v>
      </c>
      <c r="AY1895" s="211" t="s">
        <v>191</v>
      </c>
    </row>
    <row r="1896" spans="2:51" s="13" customFormat="1" ht="11.25">
      <c r="B1896" s="201"/>
      <c r="C1896" s="202"/>
      <c r="D1896" s="194" t="s">
        <v>208</v>
      </c>
      <c r="E1896" s="203" t="s">
        <v>19</v>
      </c>
      <c r="F1896" s="204" t="s">
        <v>2547</v>
      </c>
      <c r="G1896" s="202"/>
      <c r="H1896" s="205">
        <v>23.2</v>
      </c>
      <c r="I1896" s="206"/>
      <c r="J1896" s="202"/>
      <c r="K1896" s="202"/>
      <c r="L1896" s="207"/>
      <c r="M1896" s="208"/>
      <c r="N1896" s="209"/>
      <c r="O1896" s="209"/>
      <c r="P1896" s="209"/>
      <c r="Q1896" s="209"/>
      <c r="R1896" s="209"/>
      <c r="S1896" s="209"/>
      <c r="T1896" s="210"/>
      <c r="AT1896" s="211" t="s">
        <v>208</v>
      </c>
      <c r="AU1896" s="211" t="s">
        <v>82</v>
      </c>
      <c r="AV1896" s="13" t="s">
        <v>82</v>
      </c>
      <c r="AW1896" s="13" t="s">
        <v>34</v>
      </c>
      <c r="AX1896" s="13" t="s">
        <v>73</v>
      </c>
      <c r="AY1896" s="211" t="s">
        <v>191</v>
      </c>
    </row>
    <row r="1897" spans="2:51" s="13" customFormat="1" ht="11.25">
      <c r="B1897" s="201"/>
      <c r="C1897" s="202"/>
      <c r="D1897" s="194" t="s">
        <v>208</v>
      </c>
      <c r="E1897" s="203" t="s">
        <v>19</v>
      </c>
      <c r="F1897" s="204" t="s">
        <v>2548</v>
      </c>
      <c r="G1897" s="202"/>
      <c r="H1897" s="205">
        <v>14.5</v>
      </c>
      <c r="I1897" s="206"/>
      <c r="J1897" s="202"/>
      <c r="K1897" s="202"/>
      <c r="L1897" s="207"/>
      <c r="M1897" s="208"/>
      <c r="N1897" s="209"/>
      <c r="O1897" s="209"/>
      <c r="P1897" s="209"/>
      <c r="Q1897" s="209"/>
      <c r="R1897" s="209"/>
      <c r="S1897" s="209"/>
      <c r="T1897" s="210"/>
      <c r="AT1897" s="211" t="s">
        <v>208</v>
      </c>
      <c r="AU1897" s="211" t="s">
        <v>82</v>
      </c>
      <c r="AV1897" s="13" t="s">
        <v>82</v>
      </c>
      <c r="AW1897" s="13" t="s">
        <v>34</v>
      </c>
      <c r="AX1897" s="13" t="s">
        <v>73</v>
      </c>
      <c r="AY1897" s="211" t="s">
        <v>191</v>
      </c>
    </row>
    <row r="1898" spans="2:51" s="13" customFormat="1" ht="11.25">
      <c r="B1898" s="201"/>
      <c r="C1898" s="202"/>
      <c r="D1898" s="194" t="s">
        <v>208</v>
      </c>
      <c r="E1898" s="203" t="s">
        <v>19</v>
      </c>
      <c r="F1898" s="204" t="s">
        <v>2549</v>
      </c>
      <c r="G1898" s="202"/>
      <c r="H1898" s="205">
        <v>49.204999999999998</v>
      </c>
      <c r="I1898" s="206"/>
      <c r="J1898" s="202"/>
      <c r="K1898" s="202"/>
      <c r="L1898" s="207"/>
      <c r="M1898" s="208"/>
      <c r="N1898" s="209"/>
      <c r="O1898" s="209"/>
      <c r="P1898" s="209"/>
      <c r="Q1898" s="209"/>
      <c r="R1898" s="209"/>
      <c r="S1898" s="209"/>
      <c r="T1898" s="210"/>
      <c r="AT1898" s="211" t="s">
        <v>208</v>
      </c>
      <c r="AU1898" s="211" t="s">
        <v>82</v>
      </c>
      <c r="AV1898" s="13" t="s">
        <v>82</v>
      </c>
      <c r="AW1898" s="13" t="s">
        <v>34</v>
      </c>
      <c r="AX1898" s="13" t="s">
        <v>73</v>
      </c>
      <c r="AY1898" s="211" t="s">
        <v>191</v>
      </c>
    </row>
    <row r="1899" spans="2:51" s="13" customFormat="1" ht="11.25">
      <c r="B1899" s="201"/>
      <c r="C1899" s="202"/>
      <c r="D1899" s="194" t="s">
        <v>208</v>
      </c>
      <c r="E1899" s="203" t="s">
        <v>19</v>
      </c>
      <c r="F1899" s="204" t="s">
        <v>2550</v>
      </c>
      <c r="G1899" s="202"/>
      <c r="H1899" s="205">
        <v>23.3</v>
      </c>
      <c r="I1899" s="206"/>
      <c r="J1899" s="202"/>
      <c r="K1899" s="202"/>
      <c r="L1899" s="207"/>
      <c r="M1899" s="208"/>
      <c r="N1899" s="209"/>
      <c r="O1899" s="209"/>
      <c r="P1899" s="209"/>
      <c r="Q1899" s="209"/>
      <c r="R1899" s="209"/>
      <c r="S1899" s="209"/>
      <c r="T1899" s="210"/>
      <c r="AT1899" s="211" t="s">
        <v>208</v>
      </c>
      <c r="AU1899" s="211" t="s">
        <v>82</v>
      </c>
      <c r="AV1899" s="13" t="s">
        <v>82</v>
      </c>
      <c r="AW1899" s="13" t="s">
        <v>34</v>
      </c>
      <c r="AX1899" s="13" t="s">
        <v>73</v>
      </c>
      <c r="AY1899" s="211" t="s">
        <v>191</v>
      </c>
    </row>
    <row r="1900" spans="2:51" s="13" customFormat="1" ht="11.25">
      <c r="B1900" s="201"/>
      <c r="C1900" s="202"/>
      <c r="D1900" s="194" t="s">
        <v>208</v>
      </c>
      <c r="E1900" s="203" t="s">
        <v>19</v>
      </c>
      <c r="F1900" s="204" t="s">
        <v>2551</v>
      </c>
      <c r="G1900" s="202"/>
      <c r="H1900" s="205">
        <v>10.9</v>
      </c>
      <c r="I1900" s="206"/>
      <c r="J1900" s="202"/>
      <c r="K1900" s="202"/>
      <c r="L1900" s="207"/>
      <c r="M1900" s="208"/>
      <c r="N1900" s="209"/>
      <c r="O1900" s="209"/>
      <c r="P1900" s="209"/>
      <c r="Q1900" s="209"/>
      <c r="R1900" s="209"/>
      <c r="S1900" s="209"/>
      <c r="T1900" s="210"/>
      <c r="AT1900" s="211" t="s">
        <v>208</v>
      </c>
      <c r="AU1900" s="211" t="s">
        <v>82</v>
      </c>
      <c r="AV1900" s="13" t="s">
        <v>82</v>
      </c>
      <c r="AW1900" s="13" t="s">
        <v>34</v>
      </c>
      <c r="AX1900" s="13" t="s">
        <v>73</v>
      </c>
      <c r="AY1900" s="211" t="s">
        <v>191</v>
      </c>
    </row>
    <row r="1901" spans="2:51" s="13" customFormat="1" ht="11.25">
      <c r="B1901" s="201"/>
      <c r="C1901" s="202"/>
      <c r="D1901" s="194" t="s">
        <v>208</v>
      </c>
      <c r="E1901" s="203" t="s">
        <v>19</v>
      </c>
      <c r="F1901" s="204" t="s">
        <v>2552</v>
      </c>
      <c r="G1901" s="202"/>
      <c r="H1901" s="205">
        <v>32.1</v>
      </c>
      <c r="I1901" s="206"/>
      <c r="J1901" s="202"/>
      <c r="K1901" s="202"/>
      <c r="L1901" s="207"/>
      <c r="M1901" s="208"/>
      <c r="N1901" s="209"/>
      <c r="O1901" s="209"/>
      <c r="P1901" s="209"/>
      <c r="Q1901" s="209"/>
      <c r="R1901" s="209"/>
      <c r="S1901" s="209"/>
      <c r="T1901" s="210"/>
      <c r="AT1901" s="211" t="s">
        <v>208</v>
      </c>
      <c r="AU1901" s="211" t="s">
        <v>82</v>
      </c>
      <c r="AV1901" s="13" t="s">
        <v>82</v>
      </c>
      <c r="AW1901" s="13" t="s">
        <v>34</v>
      </c>
      <c r="AX1901" s="13" t="s">
        <v>73</v>
      </c>
      <c r="AY1901" s="211" t="s">
        <v>191</v>
      </c>
    </row>
    <row r="1902" spans="2:51" s="13" customFormat="1" ht="11.25">
      <c r="B1902" s="201"/>
      <c r="C1902" s="202"/>
      <c r="D1902" s="194" t="s">
        <v>208</v>
      </c>
      <c r="E1902" s="203" t="s">
        <v>19</v>
      </c>
      <c r="F1902" s="204" t="s">
        <v>2553</v>
      </c>
      <c r="G1902" s="202"/>
      <c r="H1902" s="205">
        <v>27.2</v>
      </c>
      <c r="I1902" s="206"/>
      <c r="J1902" s="202"/>
      <c r="K1902" s="202"/>
      <c r="L1902" s="207"/>
      <c r="M1902" s="208"/>
      <c r="N1902" s="209"/>
      <c r="O1902" s="209"/>
      <c r="P1902" s="209"/>
      <c r="Q1902" s="209"/>
      <c r="R1902" s="209"/>
      <c r="S1902" s="209"/>
      <c r="T1902" s="210"/>
      <c r="AT1902" s="211" t="s">
        <v>208</v>
      </c>
      <c r="AU1902" s="211" t="s">
        <v>82</v>
      </c>
      <c r="AV1902" s="13" t="s">
        <v>82</v>
      </c>
      <c r="AW1902" s="13" t="s">
        <v>34</v>
      </c>
      <c r="AX1902" s="13" t="s">
        <v>73</v>
      </c>
      <c r="AY1902" s="211" t="s">
        <v>191</v>
      </c>
    </row>
    <row r="1903" spans="2:51" s="13" customFormat="1" ht="11.25">
      <c r="B1903" s="201"/>
      <c r="C1903" s="202"/>
      <c r="D1903" s="194" t="s">
        <v>208</v>
      </c>
      <c r="E1903" s="203" t="s">
        <v>19</v>
      </c>
      <c r="F1903" s="204" t="s">
        <v>2554</v>
      </c>
      <c r="G1903" s="202"/>
      <c r="H1903" s="205">
        <v>40.65</v>
      </c>
      <c r="I1903" s="206"/>
      <c r="J1903" s="202"/>
      <c r="K1903" s="202"/>
      <c r="L1903" s="207"/>
      <c r="M1903" s="208"/>
      <c r="N1903" s="209"/>
      <c r="O1903" s="209"/>
      <c r="P1903" s="209"/>
      <c r="Q1903" s="209"/>
      <c r="R1903" s="209"/>
      <c r="S1903" s="209"/>
      <c r="T1903" s="210"/>
      <c r="AT1903" s="211" t="s">
        <v>208</v>
      </c>
      <c r="AU1903" s="211" t="s">
        <v>82</v>
      </c>
      <c r="AV1903" s="13" t="s">
        <v>82</v>
      </c>
      <c r="AW1903" s="13" t="s">
        <v>34</v>
      </c>
      <c r="AX1903" s="13" t="s">
        <v>73</v>
      </c>
      <c r="AY1903" s="211" t="s">
        <v>191</v>
      </c>
    </row>
    <row r="1904" spans="2:51" s="13" customFormat="1" ht="11.25">
      <c r="B1904" s="201"/>
      <c r="C1904" s="202"/>
      <c r="D1904" s="194" t="s">
        <v>208</v>
      </c>
      <c r="E1904" s="203" t="s">
        <v>19</v>
      </c>
      <c r="F1904" s="204" t="s">
        <v>2555</v>
      </c>
      <c r="G1904" s="202"/>
      <c r="H1904" s="205">
        <v>12.4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208</v>
      </c>
      <c r="AU1904" s="211" t="s">
        <v>82</v>
      </c>
      <c r="AV1904" s="13" t="s">
        <v>82</v>
      </c>
      <c r="AW1904" s="13" t="s">
        <v>34</v>
      </c>
      <c r="AX1904" s="13" t="s">
        <v>73</v>
      </c>
      <c r="AY1904" s="211" t="s">
        <v>191</v>
      </c>
    </row>
    <row r="1905" spans="1:65" s="13" customFormat="1" ht="11.25">
      <c r="B1905" s="201"/>
      <c r="C1905" s="202"/>
      <c r="D1905" s="194" t="s">
        <v>208</v>
      </c>
      <c r="E1905" s="203" t="s">
        <v>19</v>
      </c>
      <c r="F1905" s="204" t="s">
        <v>2556</v>
      </c>
      <c r="G1905" s="202"/>
      <c r="H1905" s="205">
        <v>21.75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208</v>
      </c>
      <c r="AU1905" s="211" t="s">
        <v>82</v>
      </c>
      <c r="AV1905" s="13" t="s">
        <v>82</v>
      </c>
      <c r="AW1905" s="13" t="s">
        <v>34</v>
      </c>
      <c r="AX1905" s="13" t="s">
        <v>73</v>
      </c>
      <c r="AY1905" s="211" t="s">
        <v>191</v>
      </c>
    </row>
    <row r="1906" spans="1:65" s="13" customFormat="1" ht="11.25">
      <c r="B1906" s="201"/>
      <c r="C1906" s="202"/>
      <c r="D1906" s="194" t="s">
        <v>208</v>
      </c>
      <c r="E1906" s="203" t="s">
        <v>19</v>
      </c>
      <c r="F1906" s="204" t="s">
        <v>2557</v>
      </c>
      <c r="G1906" s="202"/>
      <c r="H1906" s="205">
        <v>21.1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208</v>
      </c>
      <c r="AU1906" s="211" t="s">
        <v>82</v>
      </c>
      <c r="AV1906" s="13" t="s">
        <v>82</v>
      </c>
      <c r="AW1906" s="13" t="s">
        <v>34</v>
      </c>
      <c r="AX1906" s="13" t="s">
        <v>73</v>
      </c>
      <c r="AY1906" s="211" t="s">
        <v>191</v>
      </c>
    </row>
    <row r="1907" spans="1:65" s="13" customFormat="1" ht="11.25">
      <c r="B1907" s="201"/>
      <c r="C1907" s="202"/>
      <c r="D1907" s="194" t="s">
        <v>208</v>
      </c>
      <c r="E1907" s="203" t="s">
        <v>19</v>
      </c>
      <c r="F1907" s="204" t="s">
        <v>2558</v>
      </c>
      <c r="G1907" s="202"/>
      <c r="H1907" s="205">
        <v>20.38</v>
      </c>
      <c r="I1907" s="206"/>
      <c r="J1907" s="202"/>
      <c r="K1907" s="202"/>
      <c r="L1907" s="207"/>
      <c r="M1907" s="208"/>
      <c r="N1907" s="209"/>
      <c r="O1907" s="209"/>
      <c r="P1907" s="209"/>
      <c r="Q1907" s="209"/>
      <c r="R1907" s="209"/>
      <c r="S1907" s="209"/>
      <c r="T1907" s="210"/>
      <c r="AT1907" s="211" t="s">
        <v>208</v>
      </c>
      <c r="AU1907" s="211" t="s">
        <v>82</v>
      </c>
      <c r="AV1907" s="13" t="s">
        <v>82</v>
      </c>
      <c r="AW1907" s="13" t="s">
        <v>34</v>
      </c>
      <c r="AX1907" s="13" t="s">
        <v>73</v>
      </c>
      <c r="AY1907" s="211" t="s">
        <v>191</v>
      </c>
    </row>
    <row r="1908" spans="1:65" s="13" customFormat="1" ht="11.25">
      <c r="B1908" s="201"/>
      <c r="C1908" s="202"/>
      <c r="D1908" s="194" t="s">
        <v>208</v>
      </c>
      <c r="E1908" s="203" t="s">
        <v>19</v>
      </c>
      <c r="F1908" s="204" t="s">
        <v>2559</v>
      </c>
      <c r="G1908" s="202"/>
      <c r="H1908" s="205">
        <v>204.92</v>
      </c>
      <c r="I1908" s="206"/>
      <c r="J1908" s="202"/>
      <c r="K1908" s="202"/>
      <c r="L1908" s="207"/>
      <c r="M1908" s="208"/>
      <c r="N1908" s="209"/>
      <c r="O1908" s="209"/>
      <c r="P1908" s="209"/>
      <c r="Q1908" s="209"/>
      <c r="R1908" s="209"/>
      <c r="S1908" s="209"/>
      <c r="T1908" s="210"/>
      <c r="AT1908" s="211" t="s">
        <v>208</v>
      </c>
      <c r="AU1908" s="211" t="s">
        <v>82</v>
      </c>
      <c r="AV1908" s="13" t="s">
        <v>82</v>
      </c>
      <c r="AW1908" s="13" t="s">
        <v>34</v>
      </c>
      <c r="AX1908" s="13" t="s">
        <v>73</v>
      </c>
      <c r="AY1908" s="211" t="s">
        <v>191</v>
      </c>
    </row>
    <row r="1909" spans="1:65" s="14" customFormat="1" ht="11.25">
      <c r="B1909" s="212"/>
      <c r="C1909" s="213"/>
      <c r="D1909" s="194" t="s">
        <v>208</v>
      </c>
      <c r="E1909" s="214" t="s">
        <v>19</v>
      </c>
      <c r="F1909" s="215" t="s">
        <v>238</v>
      </c>
      <c r="G1909" s="213"/>
      <c r="H1909" s="216">
        <v>933.89499999999987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208</v>
      </c>
      <c r="AU1909" s="222" t="s">
        <v>82</v>
      </c>
      <c r="AV1909" s="14" t="s">
        <v>197</v>
      </c>
      <c r="AW1909" s="14" t="s">
        <v>34</v>
      </c>
      <c r="AX1909" s="14" t="s">
        <v>80</v>
      </c>
      <c r="AY1909" s="222" t="s">
        <v>191</v>
      </c>
    </row>
    <row r="1910" spans="1:65" s="2" customFormat="1" ht="21.75" customHeight="1">
      <c r="A1910" s="37"/>
      <c r="B1910" s="38"/>
      <c r="C1910" s="181" t="s">
        <v>2560</v>
      </c>
      <c r="D1910" s="181" t="s">
        <v>193</v>
      </c>
      <c r="E1910" s="182" t="s">
        <v>2561</v>
      </c>
      <c r="F1910" s="183" t="s">
        <v>2562</v>
      </c>
      <c r="G1910" s="184" t="s">
        <v>282</v>
      </c>
      <c r="H1910" s="185">
        <v>513.76300000000003</v>
      </c>
      <c r="I1910" s="186"/>
      <c r="J1910" s="187">
        <f>ROUND(I1910*H1910,2)</f>
        <v>0</v>
      </c>
      <c r="K1910" s="183" t="s">
        <v>19</v>
      </c>
      <c r="L1910" s="42"/>
      <c r="M1910" s="188" t="s">
        <v>19</v>
      </c>
      <c r="N1910" s="189" t="s">
        <v>44</v>
      </c>
      <c r="O1910" s="67"/>
      <c r="P1910" s="190">
        <f>O1910*H1910</f>
        <v>0</v>
      </c>
      <c r="Q1910" s="190">
        <v>1.5E-3</v>
      </c>
      <c r="R1910" s="190">
        <f>Q1910*H1910</f>
        <v>0.77064450000000007</v>
      </c>
      <c r="S1910" s="190">
        <v>0</v>
      </c>
      <c r="T1910" s="191">
        <f>S1910*H1910</f>
        <v>0</v>
      </c>
      <c r="U1910" s="37"/>
      <c r="V1910" s="37"/>
      <c r="W1910" s="37"/>
      <c r="X1910" s="37"/>
      <c r="Y1910" s="37"/>
      <c r="Z1910" s="37"/>
      <c r="AA1910" s="37"/>
      <c r="AB1910" s="37"/>
      <c r="AC1910" s="37"/>
      <c r="AD1910" s="37"/>
      <c r="AE1910" s="37"/>
      <c r="AR1910" s="192" t="s">
        <v>292</v>
      </c>
      <c r="AT1910" s="192" t="s">
        <v>193</v>
      </c>
      <c r="AU1910" s="192" t="s">
        <v>82</v>
      </c>
      <c r="AY1910" s="20" t="s">
        <v>191</v>
      </c>
      <c r="BE1910" s="193">
        <f>IF(N1910="základní",J1910,0)</f>
        <v>0</v>
      </c>
      <c r="BF1910" s="193">
        <f>IF(N1910="snížená",J1910,0)</f>
        <v>0</v>
      </c>
      <c r="BG1910" s="193">
        <f>IF(N1910="zákl. přenesená",J1910,0)</f>
        <v>0</v>
      </c>
      <c r="BH1910" s="193">
        <f>IF(N1910="sníž. přenesená",J1910,0)</f>
        <v>0</v>
      </c>
      <c r="BI1910" s="193">
        <f>IF(N1910="nulová",J1910,0)</f>
        <v>0</v>
      </c>
      <c r="BJ1910" s="20" t="s">
        <v>80</v>
      </c>
      <c r="BK1910" s="193">
        <f>ROUND(I1910*H1910,2)</f>
        <v>0</v>
      </c>
      <c r="BL1910" s="20" t="s">
        <v>292</v>
      </c>
      <c r="BM1910" s="192" t="s">
        <v>2563</v>
      </c>
    </row>
    <row r="1911" spans="1:65" s="2" customFormat="1" ht="11.25">
      <c r="A1911" s="37"/>
      <c r="B1911" s="38"/>
      <c r="C1911" s="39"/>
      <c r="D1911" s="194" t="s">
        <v>199</v>
      </c>
      <c r="E1911" s="39"/>
      <c r="F1911" s="195" t="s">
        <v>2564</v>
      </c>
      <c r="G1911" s="39"/>
      <c r="H1911" s="39"/>
      <c r="I1911" s="196"/>
      <c r="J1911" s="39"/>
      <c r="K1911" s="39"/>
      <c r="L1911" s="42"/>
      <c r="M1911" s="197"/>
      <c r="N1911" s="198"/>
      <c r="O1911" s="67"/>
      <c r="P1911" s="67"/>
      <c r="Q1911" s="67"/>
      <c r="R1911" s="67"/>
      <c r="S1911" s="67"/>
      <c r="T1911" s="68"/>
      <c r="U1911" s="37"/>
      <c r="V1911" s="37"/>
      <c r="W1911" s="37"/>
      <c r="X1911" s="37"/>
      <c r="Y1911" s="37"/>
      <c r="Z1911" s="37"/>
      <c r="AA1911" s="37"/>
      <c r="AB1911" s="37"/>
      <c r="AC1911" s="37"/>
      <c r="AD1911" s="37"/>
      <c r="AE1911" s="37"/>
      <c r="AT1911" s="20" t="s">
        <v>199</v>
      </c>
      <c r="AU1911" s="20" t="s">
        <v>82</v>
      </c>
    </row>
    <row r="1912" spans="1:65" s="15" customFormat="1" ht="11.25">
      <c r="B1912" s="233"/>
      <c r="C1912" s="234"/>
      <c r="D1912" s="194" t="s">
        <v>208</v>
      </c>
      <c r="E1912" s="235" t="s">
        <v>19</v>
      </c>
      <c r="F1912" s="236" t="s">
        <v>555</v>
      </c>
      <c r="G1912" s="234"/>
      <c r="H1912" s="235" t="s">
        <v>19</v>
      </c>
      <c r="I1912" s="237"/>
      <c r="J1912" s="234"/>
      <c r="K1912" s="234"/>
      <c r="L1912" s="238"/>
      <c r="M1912" s="239"/>
      <c r="N1912" s="240"/>
      <c r="O1912" s="240"/>
      <c r="P1912" s="240"/>
      <c r="Q1912" s="240"/>
      <c r="R1912" s="240"/>
      <c r="S1912" s="240"/>
      <c r="T1912" s="241"/>
      <c r="AT1912" s="242" t="s">
        <v>208</v>
      </c>
      <c r="AU1912" s="242" t="s">
        <v>82</v>
      </c>
      <c r="AV1912" s="15" t="s">
        <v>80</v>
      </c>
      <c r="AW1912" s="15" t="s">
        <v>34</v>
      </c>
      <c r="AX1912" s="15" t="s">
        <v>73</v>
      </c>
      <c r="AY1912" s="242" t="s">
        <v>191</v>
      </c>
    </row>
    <row r="1913" spans="1:65" s="13" customFormat="1" ht="11.25">
      <c r="B1913" s="201"/>
      <c r="C1913" s="202"/>
      <c r="D1913" s="194" t="s">
        <v>208</v>
      </c>
      <c r="E1913" s="203" t="s">
        <v>19</v>
      </c>
      <c r="F1913" s="204" t="s">
        <v>2565</v>
      </c>
      <c r="G1913" s="202"/>
      <c r="H1913" s="205">
        <v>2.23</v>
      </c>
      <c r="I1913" s="206"/>
      <c r="J1913" s="202"/>
      <c r="K1913" s="202"/>
      <c r="L1913" s="207"/>
      <c r="M1913" s="208"/>
      <c r="N1913" s="209"/>
      <c r="O1913" s="209"/>
      <c r="P1913" s="209"/>
      <c r="Q1913" s="209"/>
      <c r="R1913" s="209"/>
      <c r="S1913" s="209"/>
      <c r="T1913" s="210"/>
      <c r="AT1913" s="211" t="s">
        <v>208</v>
      </c>
      <c r="AU1913" s="211" t="s">
        <v>82</v>
      </c>
      <c r="AV1913" s="13" t="s">
        <v>82</v>
      </c>
      <c r="AW1913" s="13" t="s">
        <v>34</v>
      </c>
      <c r="AX1913" s="13" t="s">
        <v>73</v>
      </c>
      <c r="AY1913" s="211" t="s">
        <v>191</v>
      </c>
    </row>
    <row r="1914" spans="1:65" s="13" customFormat="1" ht="11.25">
      <c r="B1914" s="201"/>
      <c r="C1914" s="202"/>
      <c r="D1914" s="194" t="s">
        <v>208</v>
      </c>
      <c r="E1914" s="203" t="s">
        <v>19</v>
      </c>
      <c r="F1914" s="204" t="s">
        <v>2566</v>
      </c>
      <c r="G1914" s="202"/>
      <c r="H1914" s="205">
        <v>2.15</v>
      </c>
      <c r="I1914" s="206"/>
      <c r="J1914" s="202"/>
      <c r="K1914" s="202"/>
      <c r="L1914" s="207"/>
      <c r="M1914" s="208"/>
      <c r="N1914" s="209"/>
      <c r="O1914" s="209"/>
      <c r="P1914" s="209"/>
      <c r="Q1914" s="209"/>
      <c r="R1914" s="209"/>
      <c r="S1914" s="209"/>
      <c r="T1914" s="210"/>
      <c r="AT1914" s="211" t="s">
        <v>208</v>
      </c>
      <c r="AU1914" s="211" t="s">
        <v>82</v>
      </c>
      <c r="AV1914" s="13" t="s">
        <v>82</v>
      </c>
      <c r="AW1914" s="13" t="s">
        <v>34</v>
      </c>
      <c r="AX1914" s="13" t="s">
        <v>73</v>
      </c>
      <c r="AY1914" s="211" t="s">
        <v>191</v>
      </c>
    </row>
    <row r="1915" spans="1:65" s="13" customFormat="1" ht="11.25">
      <c r="B1915" s="201"/>
      <c r="C1915" s="202"/>
      <c r="D1915" s="194" t="s">
        <v>208</v>
      </c>
      <c r="E1915" s="203" t="s">
        <v>19</v>
      </c>
      <c r="F1915" s="204" t="s">
        <v>2567</v>
      </c>
      <c r="G1915" s="202"/>
      <c r="H1915" s="205">
        <v>8.44</v>
      </c>
      <c r="I1915" s="206"/>
      <c r="J1915" s="202"/>
      <c r="K1915" s="202"/>
      <c r="L1915" s="207"/>
      <c r="M1915" s="208"/>
      <c r="N1915" s="209"/>
      <c r="O1915" s="209"/>
      <c r="P1915" s="209"/>
      <c r="Q1915" s="209"/>
      <c r="R1915" s="209"/>
      <c r="S1915" s="209"/>
      <c r="T1915" s="210"/>
      <c r="AT1915" s="211" t="s">
        <v>208</v>
      </c>
      <c r="AU1915" s="211" t="s">
        <v>82</v>
      </c>
      <c r="AV1915" s="13" t="s">
        <v>82</v>
      </c>
      <c r="AW1915" s="13" t="s">
        <v>34</v>
      </c>
      <c r="AX1915" s="13" t="s">
        <v>73</v>
      </c>
      <c r="AY1915" s="211" t="s">
        <v>191</v>
      </c>
    </row>
    <row r="1916" spans="1:65" s="13" customFormat="1" ht="11.25">
      <c r="B1916" s="201"/>
      <c r="C1916" s="202"/>
      <c r="D1916" s="194" t="s">
        <v>208</v>
      </c>
      <c r="E1916" s="203" t="s">
        <v>19</v>
      </c>
      <c r="F1916" s="204" t="s">
        <v>2568</v>
      </c>
      <c r="G1916" s="202"/>
      <c r="H1916" s="205">
        <v>1.0680000000000001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208</v>
      </c>
      <c r="AU1916" s="211" t="s">
        <v>82</v>
      </c>
      <c r="AV1916" s="13" t="s">
        <v>82</v>
      </c>
      <c r="AW1916" s="13" t="s">
        <v>34</v>
      </c>
      <c r="AX1916" s="13" t="s">
        <v>73</v>
      </c>
      <c r="AY1916" s="211" t="s">
        <v>191</v>
      </c>
    </row>
    <row r="1917" spans="1:65" s="15" customFormat="1" ht="11.25">
      <c r="B1917" s="233"/>
      <c r="C1917" s="234"/>
      <c r="D1917" s="194" t="s">
        <v>208</v>
      </c>
      <c r="E1917" s="235" t="s">
        <v>19</v>
      </c>
      <c r="F1917" s="236" t="s">
        <v>570</v>
      </c>
      <c r="G1917" s="234"/>
      <c r="H1917" s="235" t="s">
        <v>19</v>
      </c>
      <c r="I1917" s="237"/>
      <c r="J1917" s="234"/>
      <c r="K1917" s="234"/>
      <c r="L1917" s="238"/>
      <c r="M1917" s="239"/>
      <c r="N1917" s="240"/>
      <c r="O1917" s="240"/>
      <c r="P1917" s="240"/>
      <c r="Q1917" s="240"/>
      <c r="R1917" s="240"/>
      <c r="S1917" s="240"/>
      <c r="T1917" s="241"/>
      <c r="AT1917" s="242" t="s">
        <v>208</v>
      </c>
      <c r="AU1917" s="242" t="s">
        <v>82</v>
      </c>
      <c r="AV1917" s="15" t="s">
        <v>80</v>
      </c>
      <c r="AW1917" s="15" t="s">
        <v>34</v>
      </c>
      <c r="AX1917" s="15" t="s">
        <v>73</v>
      </c>
      <c r="AY1917" s="242" t="s">
        <v>191</v>
      </c>
    </row>
    <row r="1918" spans="1:65" s="13" customFormat="1" ht="11.25">
      <c r="B1918" s="201"/>
      <c r="C1918" s="202"/>
      <c r="D1918" s="194" t="s">
        <v>208</v>
      </c>
      <c r="E1918" s="203" t="s">
        <v>19</v>
      </c>
      <c r="F1918" s="204" t="s">
        <v>2569</v>
      </c>
      <c r="G1918" s="202"/>
      <c r="H1918" s="205">
        <v>129.28</v>
      </c>
      <c r="I1918" s="206"/>
      <c r="J1918" s="202"/>
      <c r="K1918" s="202"/>
      <c r="L1918" s="207"/>
      <c r="M1918" s="208"/>
      <c r="N1918" s="209"/>
      <c r="O1918" s="209"/>
      <c r="P1918" s="209"/>
      <c r="Q1918" s="209"/>
      <c r="R1918" s="209"/>
      <c r="S1918" s="209"/>
      <c r="T1918" s="210"/>
      <c r="AT1918" s="211" t="s">
        <v>208</v>
      </c>
      <c r="AU1918" s="211" t="s">
        <v>82</v>
      </c>
      <c r="AV1918" s="13" t="s">
        <v>82</v>
      </c>
      <c r="AW1918" s="13" t="s">
        <v>34</v>
      </c>
      <c r="AX1918" s="13" t="s">
        <v>73</v>
      </c>
      <c r="AY1918" s="211" t="s">
        <v>191</v>
      </c>
    </row>
    <row r="1919" spans="1:65" s="15" customFormat="1" ht="11.25">
      <c r="B1919" s="233"/>
      <c r="C1919" s="234"/>
      <c r="D1919" s="194" t="s">
        <v>208</v>
      </c>
      <c r="E1919" s="235" t="s">
        <v>19</v>
      </c>
      <c r="F1919" s="236" t="s">
        <v>570</v>
      </c>
      <c r="G1919" s="234"/>
      <c r="H1919" s="235" t="s">
        <v>19</v>
      </c>
      <c r="I1919" s="237"/>
      <c r="J1919" s="234"/>
      <c r="K1919" s="234"/>
      <c r="L1919" s="238"/>
      <c r="M1919" s="239"/>
      <c r="N1919" s="240"/>
      <c r="O1919" s="240"/>
      <c r="P1919" s="240"/>
      <c r="Q1919" s="240"/>
      <c r="R1919" s="240"/>
      <c r="S1919" s="240"/>
      <c r="T1919" s="241"/>
      <c r="AT1919" s="242" t="s">
        <v>208</v>
      </c>
      <c r="AU1919" s="242" t="s">
        <v>82</v>
      </c>
      <c r="AV1919" s="15" t="s">
        <v>80</v>
      </c>
      <c r="AW1919" s="15" t="s">
        <v>34</v>
      </c>
      <c r="AX1919" s="15" t="s">
        <v>73</v>
      </c>
      <c r="AY1919" s="242" t="s">
        <v>191</v>
      </c>
    </row>
    <row r="1920" spans="1:65" s="13" customFormat="1" ht="11.25">
      <c r="B1920" s="201"/>
      <c r="C1920" s="202"/>
      <c r="D1920" s="194" t="s">
        <v>208</v>
      </c>
      <c r="E1920" s="203" t="s">
        <v>19</v>
      </c>
      <c r="F1920" s="204" t="s">
        <v>2570</v>
      </c>
      <c r="G1920" s="202"/>
      <c r="H1920" s="205">
        <v>1.32</v>
      </c>
      <c r="I1920" s="206"/>
      <c r="J1920" s="202"/>
      <c r="K1920" s="202"/>
      <c r="L1920" s="207"/>
      <c r="M1920" s="208"/>
      <c r="N1920" s="209"/>
      <c r="O1920" s="209"/>
      <c r="P1920" s="209"/>
      <c r="Q1920" s="209"/>
      <c r="R1920" s="209"/>
      <c r="S1920" s="209"/>
      <c r="T1920" s="210"/>
      <c r="AT1920" s="211" t="s">
        <v>208</v>
      </c>
      <c r="AU1920" s="211" t="s">
        <v>82</v>
      </c>
      <c r="AV1920" s="13" t="s">
        <v>82</v>
      </c>
      <c r="AW1920" s="13" t="s">
        <v>34</v>
      </c>
      <c r="AX1920" s="13" t="s">
        <v>73</v>
      </c>
      <c r="AY1920" s="211" t="s">
        <v>191</v>
      </c>
    </row>
    <row r="1921" spans="2:51" s="13" customFormat="1" ht="11.25">
      <c r="B1921" s="201"/>
      <c r="C1921" s="202"/>
      <c r="D1921" s="194" t="s">
        <v>208</v>
      </c>
      <c r="E1921" s="203" t="s">
        <v>19</v>
      </c>
      <c r="F1921" s="204" t="s">
        <v>2571</v>
      </c>
      <c r="G1921" s="202"/>
      <c r="H1921" s="205">
        <v>1.67</v>
      </c>
      <c r="I1921" s="206"/>
      <c r="J1921" s="202"/>
      <c r="K1921" s="202"/>
      <c r="L1921" s="207"/>
      <c r="M1921" s="208"/>
      <c r="N1921" s="209"/>
      <c r="O1921" s="209"/>
      <c r="P1921" s="209"/>
      <c r="Q1921" s="209"/>
      <c r="R1921" s="209"/>
      <c r="S1921" s="209"/>
      <c r="T1921" s="210"/>
      <c r="AT1921" s="211" t="s">
        <v>208</v>
      </c>
      <c r="AU1921" s="211" t="s">
        <v>82</v>
      </c>
      <c r="AV1921" s="13" t="s">
        <v>82</v>
      </c>
      <c r="AW1921" s="13" t="s">
        <v>34</v>
      </c>
      <c r="AX1921" s="13" t="s">
        <v>73</v>
      </c>
      <c r="AY1921" s="211" t="s">
        <v>191</v>
      </c>
    </row>
    <row r="1922" spans="2:51" s="13" customFormat="1" ht="11.25">
      <c r="B1922" s="201"/>
      <c r="C1922" s="202"/>
      <c r="D1922" s="194" t="s">
        <v>208</v>
      </c>
      <c r="E1922" s="203" t="s">
        <v>19</v>
      </c>
      <c r="F1922" s="204" t="s">
        <v>2572</v>
      </c>
      <c r="G1922" s="202"/>
      <c r="H1922" s="205">
        <v>1.67</v>
      </c>
      <c r="I1922" s="206"/>
      <c r="J1922" s="202"/>
      <c r="K1922" s="202"/>
      <c r="L1922" s="207"/>
      <c r="M1922" s="208"/>
      <c r="N1922" s="209"/>
      <c r="O1922" s="209"/>
      <c r="P1922" s="209"/>
      <c r="Q1922" s="209"/>
      <c r="R1922" s="209"/>
      <c r="S1922" s="209"/>
      <c r="T1922" s="210"/>
      <c r="AT1922" s="211" t="s">
        <v>208</v>
      </c>
      <c r="AU1922" s="211" t="s">
        <v>82</v>
      </c>
      <c r="AV1922" s="13" t="s">
        <v>82</v>
      </c>
      <c r="AW1922" s="13" t="s">
        <v>34</v>
      </c>
      <c r="AX1922" s="13" t="s">
        <v>73</v>
      </c>
      <c r="AY1922" s="211" t="s">
        <v>191</v>
      </c>
    </row>
    <row r="1923" spans="2:51" s="13" customFormat="1" ht="11.25">
      <c r="B1923" s="201"/>
      <c r="C1923" s="202"/>
      <c r="D1923" s="194" t="s">
        <v>208</v>
      </c>
      <c r="E1923" s="203" t="s">
        <v>19</v>
      </c>
      <c r="F1923" s="204" t="s">
        <v>2573</v>
      </c>
      <c r="G1923" s="202"/>
      <c r="H1923" s="205">
        <v>1.49</v>
      </c>
      <c r="I1923" s="206"/>
      <c r="J1923" s="202"/>
      <c r="K1923" s="202"/>
      <c r="L1923" s="207"/>
      <c r="M1923" s="208"/>
      <c r="N1923" s="209"/>
      <c r="O1923" s="209"/>
      <c r="P1923" s="209"/>
      <c r="Q1923" s="209"/>
      <c r="R1923" s="209"/>
      <c r="S1923" s="209"/>
      <c r="T1923" s="210"/>
      <c r="AT1923" s="211" t="s">
        <v>208</v>
      </c>
      <c r="AU1923" s="211" t="s">
        <v>82</v>
      </c>
      <c r="AV1923" s="13" t="s">
        <v>82</v>
      </c>
      <c r="AW1923" s="13" t="s">
        <v>34</v>
      </c>
      <c r="AX1923" s="13" t="s">
        <v>73</v>
      </c>
      <c r="AY1923" s="211" t="s">
        <v>191</v>
      </c>
    </row>
    <row r="1924" spans="2:51" s="13" customFormat="1" ht="11.25">
      <c r="B1924" s="201"/>
      <c r="C1924" s="202"/>
      <c r="D1924" s="194" t="s">
        <v>208</v>
      </c>
      <c r="E1924" s="203" t="s">
        <v>19</v>
      </c>
      <c r="F1924" s="204" t="s">
        <v>2574</v>
      </c>
      <c r="G1924" s="202"/>
      <c r="H1924" s="205">
        <v>1.31</v>
      </c>
      <c r="I1924" s="206"/>
      <c r="J1924" s="202"/>
      <c r="K1924" s="202"/>
      <c r="L1924" s="207"/>
      <c r="M1924" s="208"/>
      <c r="N1924" s="209"/>
      <c r="O1924" s="209"/>
      <c r="P1924" s="209"/>
      <c r="Q1924" s="209"/>
      <c r="R1924" s="209"/>
      <c r="S1924" s="209"/>
      <c r="T1924" s="210"/>
      <c r="AT1924" s="211" t="s">
        <v>208</v>
      </c>
      <c r="AU1924" s="211" t="s">
        <v>82</v>
      </c>
      <c r="AV1924" s="13" t="s">
        <v>82</v>
      </c>
      <c r="AW1924" s="13" t="s">
        <v>34</v>
      </c>
      <c r="AX1924" s="13" t="s">
        <v>73</v>
      </c>
      <c r="AY1924" s="211" t="s">
        <v>191</v>
      </c>
    </row>
    <row r="1925" spans="2:51" s="13" customFormat="1" ht="11.25">
      <c r="B1925" s="201"/>
      <c r="C1925" s="202"/>
      <c r="D1925" s="194" t="s">
        <v>208</v>
      </c>
      <c r="E1925" s="203" t="s">
        <v>19</v>
      </c>
      <c r="F1925" s="204" t="s">
        <v>2575</v>
      </c>
      <c r="G1925" s="202"/>
      <c r="H1925" s="205">
        <v>2.86</v>
      </c>
      <c r="I1925" s="206"/>
      <c r="J1925" s="202"/>
      <c r="K1925" s="202"/>
      <c r="L1925" s="207"/>
      <c r="M1925" s="208"/>
      <c r="N1925" s="209"/>
      <c r="O1925" s="209"/>
      <c r="P1925" s="209"/>
      <c r="Q1925" s="209"/>
      <c r="R1925" s="209"/>
      <c r="S1925" s="209"/>
      <c r="T1925" s="210"/>
      <c r="AT1925" s="211" t="s">
        <v>208</v>
      </c>
      <c r="AU1925" s="211" t="s">
        <v>82</v>
      </c>
      <c r="AV1925" s="13" t="s">
        <v>82</v>
      </c>
      <c r="AW1925" s="13" t="s">
        <v>34</v>
      </c>
      <c r="AX1925" s="13" t="s">
        <v>73</v>
      </c>
      <c r="AY1925" s="211" t="s">
        <v>191</v>
      </c>
    </row>
    <row r="1926" spans="2:51" s="13" customFormat="1" ht="11.25">
      <c r="B1926" s="201"/>
      <c r="C1926" s="202"/>
      <c r="D1926" s="194" t="s">
        <v>208</v>
      </c>
      <c r="E1926" s="203" t="s">
        <v>19</v>
      </c>
      <c r="F1926" s="204" t="s">
        <v>2576</v>
      </c>
      <c r="G1926" s="202"/>
      <c r="H1926" s="205">
        <v>2.3199999999999998</v>
      </c>
      <c r="I1926" s="206"/>
      <c r="J1926" s="202"/>
      <c r="K1926" s="202"/>
      <c r="L1926" s="207"/>
      <c r="M1926" s="208"/>
      <c r="N1926" s="209"/>
      <c r="O1926" s="209"/>
      <c r="P1926" s="209"/>
      <c r="Q1926" s="209"/>
      <c r="R1926" s="209"/>
      <c r="S1926" s="209"/>
      <c r="T1926" s="210"/>
      <c r="AT1926" s="211" t="s">
        <v>208</v>
      </c>
      <c r="AU1926" s="211" t="s">
        <v>82</v>
      </c>
      <c r="AV1926" s="13" t="s">
        <v>82</v>
      </c>
      <c r="AW1926" s="13" t="s">
        <v>34</v>
      </c>
      <c r="AX1926" s="13" t="s">
        <v>73</v>
      </c>
      <c r="AY1926" s="211" t="s">
        <v>191</v>
      </c>
    </row>
    <row r="1927" spans="2:51" s="13" customFormat="1" ht="11.25">
      <c r="B1927" s="201"/>
      <c r="C1927" s="202"/>
      <c r="D1927" s="194" t="s">
        <v>208</v>
      </c>
      <c r="E1927" s="203" t="s">
        <v>19</v>
      </c>
      <c r="F1927" s="204" t="s">
        <v>2577</v>
      </c>
      <c r="G1927" s="202"/>
      <c r="H1927" s="205">
        <v>1.03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208</v>
      </c>
      <c r="AU1927" s="211" t="s">
        <v>82</v>
      </c>
      <c r="AV1927" s="13" t="s">
        <v>82</v>
      </c>
      <c r="AW1927" s="13" t="s">
        <v>34</v>
      </c>
      <c r="AX1927" s="13" t="s">
        <v>73</v>
      </c>
      <c r="AY1927" s="211" t="s">
        <v>191</v>
      </c>
    </row>
    <row r="1928" spans="2:51" s="13" customFormat="1" ht="11.25">
      <c r="B1928" s="201"/>
      <c r="C1928" s="202"/>
      <c r="D1928" s="194" t="s">
        <v>208</v>
      </c>
      <c r="E1928" s="203" t="s">
        <v>19</v>
      </c>
      <c r="F1928" s="204" t="s">
        <v>2543</v>
      </c>
      <c r="G1928" s="202"/>
      <c r="H1928" s="205">
        <v>26.5</v>
      </c>
      <c r="I1928" s="206"/>
      <c r="J1928" s="202"/>
      <c r="K1928" s="202"/>
      <c r="L1928" s="207"/>
      <c r="M1928" s="208"/>
      <c r="N1928" s="209"/>
      <c r="O1928" s="209"/>
      <c r="P1928" s="209"/>
      <c r="Q1928" s="209"/>
      <c r="R1928" s="209"/>
      <c r="S1928" s="209"/>
      <c r="T1928" s="210"/>
      <c r="AT1928" s="211" t="s">
        <v>208</v>
      </c>
      <c r="AU1928" s="211" t="s">
        <v>82</v>
      </c>
      <c r="AV1928" s="13" t="s">
        <v>82</v>
      </c>
      <c r="AW1928" s="13" t="s">
        <v>34</v>
      </c>
      <c r="AX1928" s="13" t="s">
        <v>73</v>
      </c>
      <c r="AY1928" s="211" t="s">
        <v>191</v>
      </c>
    </row>
    <row r="1929" spans="2:51" s="13" customFormat="1" ht="11.25">
      <c r="B1929" s="201"/>
      <c r="C1929" s="202"/>
      <c r="D1929" s="194" t="s">
        <v>208</v>
      </c>
      <c r="E1929" s="203" t="s">
        <v>19</v>
      </c>
      <c r="F1929" s="204" t="s">
        <v>2578</v>
      </c>
      <c r="G1929" s="202"/>
      <c r="H1929" s="205">
        <v>2.4700000000000002</v>
      </c>
      <c r="I1929" s="206"/>
      <c r="J1929" s="202"/>
      <c r="K1929" s="202"/>
      <c r="L1929" s="207"/>
      <c r="M1929" s="208"/>
      <c r="N1929" s="209"/>
      <c r="O1929" s="209"/>
      <c r="P1929" s="209"/>
      <c r="Q1929" s="209"/>
      <c r="R1929" s="209"/>
      <c r="S1929" s="209"/>
      <c r="T1929" s="210"/>
      <c r="AT1929" s="211" t="s">
        <v>208</v>
      </c>
      <c r="AU1929" s="211" t="s">
        <v>82</v>
      </c>
      <c r="AV1929" s="13" t="s">
        <v>82</v>
      </c>
      <c r="AW1929" s="13" t="s">
        <v>34</v>
      </c>
      <c r="AX1929" s="13" t="s">
        <v>73</v>
      </c>
      <c r="AY1929" s="211" t="s">
        <v>191</v>
      </c>
    </row>
    <row r="1930" spans="2:51" s="13" customFormat="1" ht="11.25">
      <c r="B1930" s="201"/>
      <c r="C1930" s="202"/>
      <c r="D1930" s="194" t="s">
        <v>208</v>
      </c>
      <c r="E1930" s="203" t="s">
        <v>19</v>
      </c>
      <c r="F1930" s="204" t="s">
        <v>2579</v>
      </c>
      <c r="G1930" s="202"/>
      <c r="H1930" s="205">
        <v>1.33</v>
      </c>
      <c r="I1930" s="206"/>
      <c r="J1930" s="202"/>
      <c r="K1930" s="202"/>
      <c r="L1930" s="207"/>
      <c r="M1930" s="208"/>
      <c r="N1930" s="209"/>
      <c r="O1930" s="209"/>
      <c r="P1930" s="209"/>
      <c r="Q1930" s="209"/>
      <c r="R1930" s="209"/>
      <c r="S1930" s="209"/>
      <c r="T1930" s="210"/>
      <c r="AT1930" s="211" t="s">
        <v>208</v>
      </c>
      <c r="AU1930" s="211" t="s">
        <v>82</v>
      </c>
      <c r="AV1930" s="13" t="s">
        <v>82</v>
      </c>
      <c r="AW1930" s="13" t="s">
        <v>34</v>
      </c>
      <c r="AX1930" s="13" t="s">
        <v>73</v>
      </c>
      <c r="AY1930" s="211" t="s">
        <v>191</v>
      </c>
    </row>
    <row r="1931" spans="2:51" s="13" customFormat="1" ht="11.25">
      <c r="B1931" s="201"/>
      <c r="C1931" s="202"/>
      <c r="D1931" s="194" t="s">
        <v>208</v>
      </c>
      <c r="E1931" s="203" t="s">
        <v>19</v>
      </c>
      <c r="F1931" s="204" t="s">
        <v>2580</v>
      </c>
      <c r="G1931" s="202"/>
      <c r="H1931" s="205">
        <v>3.5649999999999999</v>
      </c>
      <c r="I1931" s="206"/>
      <c r="J1931" s="202"/>
      <c r="K1931" s="202"/>
      <c r="L1931" s="207"/>
      <c r="M1931" s="208"/>
      <c r="N1931" s="209"/>
      <c r="O1931" s="209"/>
      <c r="P1931" s="209"/>
      <c r="Q1931" s="209"/>
      <c r="R1931" s="209"/>
      <c r="S1931" s="209"/>
      <c r="T1931" s="210"/>
      <c r="AT1931" s="211" t="s">
        <v>208</v>
      </c>
      <c r="AU1931" s="211" t="s">
        <v>82</v>
      </c>
      <c r="AV1931" s="13" t="s">
        <v>82</v>
      </c>
      <c r="AW1931" s="13" t="s">
        <v>34</v>
      </c>
      <c r="AX1931" s="13" t="s">
        <v>73</v>
      </c>
      <c r="AY1931" s="211" t="s">
        <v>191</v>
      </c>
    </row>
    <row r="1932" spans="2:51" s="13" customFormat="1" ht="11.25">
      <c r="B1932" s="201"/>
      <c r="C1932" s="202"/>
      <c r="D1932" s="194" t="s">
        <v>208</v>
      </c>
      <c r="E1932" s="203" t="s">
        <v>19</v>
      </c>
      <c r="F1932" s="204" t="s">
        <v>2581</v>
      </c>
      <c r="G1932" s="202"/>
      <c r="H1932" s="205">
        <v>2.3199999999999998</v>
      </c>
      <c r="I1932" s="206"/>
      <c r="J1932" s="202"/>
      <c r="K1932" s="202"/>
      <c r="L1932" s="207"/>
      <c r="M1932" s="208"/>
      <c r="N1932" s="209"/>
      <c r="O1932" s="209"/>
      <c r="P1932" s="209"/>
      <c r="Q1932" s="209"/>
      <c r="R1932" s="209"/>
      <c r="S1932" s="209"/>
      <c r="T1932" s="210"/>
      <c r="AT1932" s="211" t="s">
        <v>208</v>
      </c>
      <c r="AU1932" s="211" t="s">
        <v>82</v>
      </c>
      <c r="AV1932" s="13" t="s">
        <v>82</v>
      </c>
      <c r="AW1932" s="13" t="s">
        <v>34</v>
      </c>
      <c r="AX1932" s="13" t="s">
        <v>73</v>
      </c>
      <c r="AY1932" s="211" t="s">
        <v>191</v>
      </c>
    </row>
    <row r="1933" spans="2:51" s="13" customFormat="1" ht="11.25">
      <c r="B1933" s="201"/>
      <c r="C1933" s="202"/>
      <c r="D1933" s="194" t="s">
        <v>208</v>
      </c>
      <c r="E1933" s="203" t="s">
        <v>19</v>
      </c>
      <c r="F1933" s="204" t="s">
        <v>2582</v>
      </c>
      <c r="G1933" s="202"/>
      <c r="H1933" s="205">
        <v>1.45</v>
      </c>
      <c r="I1933" s="206"/>
      <c r="J1933" s="202"/>
      <c r="K1933" s="202"/>
      <c r="L1933" s="207"/>
      <c r="M1933" s="208"/>
      <c r="N1933" s="209"/>
      <c r="O1933" s="209"/>
      <c r="P1933" s="209"/>
      <c r="Q1933" s="209"/>
      <c r="R1933" s="209"/>
      <c r="S1933" s="209"/>
      <c r="T1933" s="210"/>
      <c r="AT1933" s="211" t="s">
        <v>208</v>
      </c>
      <c r="AU1933" s="211" t="s">
        <v>82</v>
      </c>
      <c r="AV1933" s="13" t="s">
        <v>82</v>
      </c>
      <c r="AW1933" s="13" t="s">
        <v>34</v>
      </c>
      <c r="AX1933" s="13" t="s">
        <v>73</v>
      </c>
      <c r="AY1933" s="211" t="s">
        <v>191</v>
      </c>
    </row>
    <row r="1934" spans="2:51" s="13" customFormat="1" ht="11.25">
      <c r="B1934" s="201"/>
      <c r="C1934" s="202"/>
      <c r="D1934" s="194" t="s">
        <v>208</v>
      </c>
      <c r="E1934" s="203" t="s">
        <v>19</v>
      </c>
      <c r="F1934" s="204" t="s">
        <v>2549</v>
      </c>
      <c r="G1934" s="202"/>
      <c r="H1934" s="205">
        <v>49.204999999999998</v>
      </c>
      <c r="I1934" s="206"/>
      <c r="J1934" s="202"/>
      <c r="K1934" s="202"/>
      <c r="L1934" s="207"/>
      <c r="M1934" s="208"/>
      <c r="N1934" s="209"/>
      <c r="O1934" s="209"/>
      <c r="P1934" s="209"/>
      <c r="Q1934" s="209"/>
      <c r="R1934" s="209"/>
      <c r="S1934" s="209"/>
      <c r="T1934" s="210"/>
      <c r="AT1934" s="211" t="s">
        <v>208</v>
      </c>
      <c r="AU1934" s="211" t="s">
        <v>82</v>
      </c>
      <c r="AV1934" s="13" t="s">
        <v>82</v>
      </c>
      <c r="AW1934" s="13" t="s">
        <v>34</v>
      </c>
      <c r="AX1934" s="13" t="s">
        <v>73</v>
      </c>
      <c r="AY1934" s="211" t="s">
        <v>191</v>
      </c>
    </row>
    <row r="1935" spans="2:51" s="13" customFormat="1" ht="11.25">
      <c r="B1935" s="201"/>
      <c r="C1935" s="202"/>
      <c r="D1935" s="194" t="s">
        <v>208</v>
      </c>
      <c r="E1935" s="203" t="s">
        <v>19</v>
      </c>
      <c r="F1935" s="204" t="s">
        <v>2583</v>
      </c>
      <c r="G1935" s="202"/>
      <c r="H1935" s="205">
        <v>2.33</v>
      </c>
      <c r="I1935" s="206"/>
      <c r="J1935" s="202"/>
      <c r="K1935" s="202"/>
      <c r="L1935" s="207"/>
      <c r="M1935" s="208"/>
      <c r="N1935" s="209"/>
      <c r="O1935" s="209"/>
      <c r="P1935" s="209"/>
      <c r="Q1935" s="209"/>
      <c r="R1935" s="209"/>
      <c r="S1935" s="209"/>
      <c r="T1935" s="210"/>
      <c r="AT1935" s="211" t="s">
        <v>208</v>
      </c>
      <c r="AU1935" s="211" t="s">
        <v>82</v>
      </c>
      <c r="AV1935" s="13" t="s">
        <v>82</v>
      </c>
      <c r="AW1935" s="13" t="s">
        <v>34</v>
      </c>
      <c r="AX1935" s="13" t="s">
        <v>73</v>
      </c>
      <c r="AY1935" s="211" t="s">
        <v>191</v>
      </c>
    </row>
    <row r="1936" spans="2:51" s="13" customFormat="1" ht="11.25">
      <c r="B1936" s="201"/>
      <c r="C1936" s="202"/>
      <c r="D1936" s="194" t="s">
        <v>208</v>
      </c>
      <c r="E1936" s="203" t="s">
        <v>19</v>
      </c>
      <c r="F1936" s="204" t="s">
        <v>2584</v>
      </c>
      <c r="G1936" s="202"/>
      <c r="H1936" s="205">
        <v>1.0900000000000001</v>
      </c>
      <c r="I1936" s="206"/>
      <c r="J1936" s="202"/>
      <c r="K1936" s="202"/>
      <c r="L1936" s="207"/>
      <c r="M1936" s="208"/>
      <c r="N1936" s="209"/>
      <c r="O1936" s="209"/>
      <c r="P1936" s="209"/>
      <c r="Q1936" s="209"/>
      <c r="R1936" s="209"/>
      <c r="S1936" s="209"/>
      <c r="T1936" s="210"/>
      <c r="AT1936" s="211" t="s">
        <v>208</v>
      </c>
      <c r="AU1936" s="211" t="s">
        <v>82</v>
      </c>
      <c r="AV1936" s="13" t="s">
        <v>82</v>
      </c>
      <c r="AW1936" s="13" t="s">
        <v>34</v>
      </c>
      <c r="AX1936" s="13" t="s">
        <v>73</v>
      </c>
      <c r="AY1936" s="211" t="s">
        <v>191</v>
      </c>
    </row>
    <row r="1937" spans="1:65" s="13" customFormat="1" ht="11.25">
      <c r="B1937" s="201"/>
      <c r="C1937" s="202"/>
      <c r="D1937" s="194" t="s">
        <v>208</v>
      </c>
      <c r="E1937" s="203" t="s">
        <v>19</v>
      </c>
      <c r="F1937" s="204" t="s">
        <v>2585</v>
      </c>
      <c r="G1937" s="202"/>
      <c r="H1937" s="205">
        <v>3.21</v>
      </c>
      <c r="I1937" s="206"/>
      <c r="J1937" s="202"/>
      <c r="K1937" s="202"/>
      <c r="L1937" s="207"/>
      <c r="M1937" s="208"/>
      <c r="N1937" s="209"/>
      <c r="O1937" s="209"/>
      <c r="P1937" s="209"/>
      <c r="Q1937" s="209"/>
      <c r="R1937" s="209"/>
      <c r="S1937" s="209"/>
      <c r="T1937" s="210"/>
      <c r="AT1937" s="211" t="s">
        <v>208</v>
      </c>
      <c r="AU1937" s="211" t="s">
        <v>82</v>
      </c>
      <c r="AV1937" s="13" t="s">
        <v>82</v>
      </c>
      <c r="AW1937" s="13" t="s">
        <v>34</v>
      </c>
      <c r="AX1937" s="13" t="s">
        <v>73</v>
      </c>
      <c r="AY1937" s="211" t="s">
        <v>191</v>
      </c>
    </row>
    <row r="1938" spans="1:65" s="13" customFormat="1" ht="11.25">
      <c r="B1938" s="201"/>
      <c r="C1938" s="202"/>
      <c r="D1938" s="194" t="s">
        <v>208</v>
      </c>
      <c r="E1938" s="203" t="s">
        <v>19</v>
      </c>
      <c r="F1938" s="204" t="s">
        <v>2553</v>
      </c>
      <c r="G1938" s="202"/>
      <c r="H1938" s="205">
        <v>27.2</v>
      </c>
      <c r="I1938" s="206"/>
      <c r="J1938" s="202"/>
      <c r="K1938" s="202"/>
      <c r="L1938" s="207"/>
      <c r="M1938" s="208"/>
      <c r="N1938" s="209"/>
      <c r="O1938" s="209"/>
      <c r="P1938" s="209"/>
      <c r="Q1938" s="209"/>
      <c r="R1938" s="209"/>
      <c r="S1938" s="209"/>
      <c r="T1938" s="210"/>
      <c r="AT1938" s="211" t="s">
        <v>208</v>
      </c>
      <c r="AU1938" s="211" t="s">
        <v>82</v>
      </c>
      <c r="AV1938" s="13" t="s">
        <v>82</v>
      </c>
      <c r="AW1938" s="13" t="s">
        <v>34</v>
      </c>
      <c r="AX1938" s="13" t="s">
        <v>73</v>
      </c>
      <c r="AY1938" s="211" t="s">
        <v>191</v>
      </c>
    </row>
    <row r="1939" spans="1:65" s="13" customFormat="1" ht="11.25">
      <c r="B1939" s="201"/>
      <c r="C1939" s="202"/>
      <c r="D1939" s="194" t="s">
        <v>208</v>
      </c>
      <c r="E1939" s="203" t="s">
        <v>19</v>
      </c>
      <c r="F1939" s="204" t="s">
        <v>2586</v>
      </c>
      <c r="G1939" s="202"/>
      <c r="H1939" s="205">
        <v>4.0650000000000004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208</v>
      </c>
      <c r="AU1939" s="211" t="s">
        <v>82</v>
      </c>
      <c r="AV1939" s="13" t="s">
        <v>82</v>
      </c>
      <c r="AW1939" s="13" t="s">
        <v>34</v>
      </c>
      <c r="AX1939" s="13" t="s">
        <v>73</v>
      </c>
      <c r="AY1939" s="211" t="s">
        <v>191</v>
      </c>
    </row>
    <row r="1940" spans="1:65" s="13" customFormat="1" ht="11.25">
      <c r="B1940" s="201"/>
      <c r="C1940" s="202"/>
      <c r="D1940" s="194" t="s">
        <v>208</v>
      </c>
      <c r="E1940" s="203" t="s">
        <v>19</v>
      </c>
      <c r="F1940" s="204" t="s">
        <v>2587</v>
      </c>
      <c r="G1940" s="202"/>
      <c r="H1940" s="205">
        <v>1.24</v>
      </c>
      <c r="I1940" s="206"/>
      <c r="J1940" s="202"/>
      <c r="K1940" s="202"/>
      <c r="L1940" s="207"/>
      <c r="M1940" s="208"/>
      <c r="N1940" s="209"/>
      <c r="O1940" s="209"/>
      <c r="P1940" s="209"/>
      <c r="Q1940" s="209"/>
      <c r="R1940" s="209"/>
      <c r="S1940" s="209"/>
      <c r="T1940" s="210"/>
      <c r="AT1940" s="211" t="s">
        <v>208</v>
      </c>
      <c r="AU1940" s="211" t="s">
        <v>82</v>
      </c>
      <c r="AV1940" s="13" t="s">
        <v>82</v>
      </c>
      <c r="AW1940" s="13" t="s">
        <v>34</v>
      </c>
      <c r="AX1940" s="13" t="s">
        <v>73</v>
      </c>
      <c r="AY1940" s="211" t="s">
        <v>191</v>
      </c>
    </row>
    <row r="1941" spans="1:65" s="13" customFormat="1" ht="11.25">
      <c r="B1941" s="201"/>
      <c r="C1941" s="202"/>
      <c r="D1941" s="194" t="s">
        <v>208</v>
      </c>
      <c r="E1941" s="203" t="s">
        <v>19</v>
      </c>
      <c r="F1941" s="204" t="s">
        <v>2556</v>
      </c>
      <c r="G1941" s="202"/>
      <c r="H1941" s="205">
        <v>21.75</v>
      </c>
      <c r="I1941" s="206"/>
      <c r="J1941" s="202"/>
      <c r="K1941" s="202"/>
      <c r="L1941" s="207"/>
      <c r="M1941" s="208"/>
      <c r="N1941" s="209"/>
      <c r="O1941" s="209"/>
      <c r="P1941" s="209"/>
      <c r="Q1941" s="209"/>
      <c r="R1941" s="209"/>
      <c r="S1941" s="209"/>
      <c r="T1941" s="210"/>
      <c r="AT1941" s="211" t="s">
        <v>208</v>
      </c>
      <c r="AU1941" s="211" t="s">
        <v>82</v>
      </c>
      <c r="AV1941" s="13" t="s">
        <v>82</v>
      </c>
      <c r="AW1941" s="13" t="s">
        <v>34</v>
      </c>
      <c r="AX1941" s="13" t="s">
        <v>73</v>
      </c>
      <c r="AY1941" s="211" t="s">
        <v>191</v>
      </c>
    </row>
    <row r="1942" spans="1:65" s="13" customFormat="1" ht="11.25">
      <c r="B1942" s="201"/>
      <c r="C1942" s="202"/>
      <c r="D1942" s="194" t="s">
        <v>208</v>
      </c>
      <c r="E1942" s="203" t="s">
        <v>19</v>
      </c>
      <c r="F1942" s="204" t="s">
        <v>2588</v>
      </c>
      <c r="G1942" s="202"/>
      <c r="H1942" s="205">
        <v>2.11</v>
      </c>
      <c r="I1942" s="206"/>
      <c r="J1942" s="202"/>
      <c r="K1942" s="202"/>
      <c r="L1942" s="207"/>
      <c r="M1942" s="208"/>
      <c r="N1942" s="209"/>
      <c r="O1942" s="209"/>
      <c r="P1942" s="209"/>
      <c r="Q1942" s="209"/>
      <c r="R1942" s="209"/>
      <c r="S1942" s="209"/>
      <c r="T1942" s="210"/>
      <c r="AT1942" s="211" t="s">
        <v>208</v>
      </c>
      <c r="AU1942" s="211" t="s">
        <v>82</v>
      </c>
      <c r="AV1942" s="13" t="s">
        <v>82</v>
      </c>
      <c r="AW1942" s="13" t="s">
        <v>34</v>
      </c>
      <c r="AX1942" s="13" t="s">
        <v>73</v>
      </c>
      <c r="AY1942" s="211" t="s">
        <v>191</v>
      </c>
    </row>
    <row r="1943" spans="1:65" s="13" customFormat="1" ht="11.25">
      <c r="B1943" s="201"/>
      <c r="C1943" s="202"/>
      <c r="D1943" s="194" t="s">
        <v>208</v>
      </c>
      <c r="E1943" s="203" t="s">
        <v>19</v>
      </c>
      <c r="F1943" s="204" t="s">
        <v>2589</v>
      </c>
      <c r="G1943" s="202"/>
      <c r="H1943" s="205">
        <v>2.17</v>
      </c>
      <c r="I1943" s="206"/>
      <c r="J1943" s="202"/>
      <c r="K1943" s="202"/>
      <c r="L1943" s="207"/>
      <c r="M1943" s="208"/>
      <c r="N1943" s="209"/>
      <c r="O1943" s="209"/>
      <c r="P1943" s="209"/>
      <c r="Q1943" s="209"/>
      <c r="R1943" s="209"/>
      <c r="S1943" s="209"/>
      <c r="T1943" s="210"/>
      <c r="AT1943" s="211" t="s">
        <v>208</v>
      </c>
      <c r="AU1943" s="211" t="s">
        <v>82</v>
      </c>
      <c r="AV1943" s="13" t="s">
        <v>82</v>
      </c>
      <c r="AW1943" s="13" t="s">
        <v>34</v>
      </c>
      <c r="AX1943" s="13" t="s">
        <v>73</v>
      </c>
      <c r="AY1943" s="211" t="s">
        <v>191</v>
      </c>
    </row>
    <row r="1944" spans="1:65" s="13" customFormat="1" ht="11.25">
      <c r="B1944" s="201"/>
      <c r="C1944" s="202"/>
      <c r="D1944" s="194" t="s">
        <v>208</v>
      </c>
      <c r="E1944" s="203" t="s">
        <v>19</v>
      </c>
      <c r="F1944" s="204" t="s">
        <v>2559</v>
      </c>
      <c r="G1944" s="202"/>
      <c r="H1944" s="205">
        <v>204.92</v>
      </c>
      <c r="I1944" s="206"/>
      <c r="J1944" s="202"/>
      <c r="K1944" s="202"/>
      <c r="L1944" s="207"/>
      <c r="M1944" s="208"/>
      <c r="N1944" s="209"/>
      <c r="O1944" s="209"/>
      <c r="P1944" s="209"/>
      <c r="Q1944" s="209"/>
      <c r="R1944" s="209"/>
      <c r="S1944" s="209"/>
      <c r="T1944" s="210"/>
      <c r="AT1944" s="211" t="s">
        <v>208</v>
      </c>
      <c r="AU1944" s="211" t="s">
        <v>82</v>
      </c>
      <c r="AV1944" s="13" t="s">
        <v>82</v>
      </c>
      <c r="AW1944" s="13" t="s">
        <v>34</v>
      </c>
      <c r="AX1944" s="13" t="s">
        <v>73</v>
      </c>
      <c r="AY1944" s="211" t="s">
        <v>191</v>
      </c>
    </row>
    <row r="1945" spans="1:65" s="14" customFormat="1" ht="11.25">
      <c r="B1945" s="212"/>
      <c r="C1945" s="213"/>
      <c r="D1945" s="194" t="s">
        <v>208</v>
      </c>
      <c r="E1945" s="214" t="s">
        <v>19</v>
      </c>
      <c r="F1945" s="215" t="s">
        <v>238</v>
      </c>
      <c r="G1945" s="213"/>
      <c r="H1945" s="216">
        <v>513.76300000000003</v>
      </c>
      <c r="I1945" s="217"/>
      <c r="J1945" s="213"/>
      <c r="K1945" s="213"/>
      <c r="L1945" s="218"/>
      <c r="M1945" s="219"/>
      <c r="N1945" s="220"/>
      <c r="O1945" s="220"/>
      <c r="P1945" s="220"/>
      <c r="Q1945" s="220"/>
      <c r="R1945" s="220"/>
      <c r="S1945" s="220"/>
      <c r="T1945" s="221"/>
      <c r="AT1945" s="222" t="s">
        <v>208</v>
      </c>
      <c r="AU1945" s="222" t="s">
        <v>82</v>
      </c>
      <c r="AV1945" s="14" t="s">
        <v>197</v>
      </c>
      <c r="AW1945" s="14" t="s">
        <v>34</v>
      </c>
      <c r="AX1945" s="14" t="s">
        <v>80</v>
      </c>
      <c r="AY1945" s="222" t="s">
        <v>191</v>
      </c>
    </row>
    <row r="1946" spans="1:65" s="2" customFormat="1" ht="24.2" customHeight="1">
      <c r="A1946" s="37"/>
      <c r="B1946" s="38"/>
      <c r="C1946" s="181" t="s">
        <v>2590</v>
      </c>
      <c r="D1946" s="181" t="s">
        <v>193</v>
      </c>
      <c r="E1946" s="182" t="s">
        <v>2591</v>
      </c>
      <c r="F1946" s="183" t="s">
        <v>2592</v>
      </c>
      <c r="G1946" s="184" t="s">
        <v>1787</v>
      </c>
      <c r="H1946" s="185">
        <v>3</v>
      </c>
      <c r="I1946" s="186"/>
      <c r="J1946" s="187">
        <f>ROUND(I1946*H1946,2)</f>
        <v>0</v>
      </c>
      <c r="K1946" s="183" t="s">
        <v>19</v>
      </c>
      <c r="L1946" s="42"/>
      <c r="M1946" s="188" t="s">
        <v>19</v>
      </c>
      <c r="N1946" s="189" t="s">
        <v>44</v>
      </c>
      <c r="O1946" s="67"/>
      <c r="P1946" s="190">
        <f>O1946*H1946</f>
        <v>0</v>
      </c>
      <c r="Q1946" s="190">
        <v>0</v>
      </c>
      <c r="R1946" s="190">
        <f>Q1946*H1946</f>
        <v>0</v>
      </c>
      <c r="S1946" s="190">
        <v>0</v>
      </c>
      <c r="T1946" s="191">
        <f>S1946*H1946</f>
        <v>0</v>
      </c>
      <c r="U1946" s="37"/>
      <c r="V1946" s="37"/>
      <c r="W1946" s="37"/>
      <c r="X1946" s="37"/>
      <c r="Y1946" s="37"/>
      <c r="Z1946" s="37"/>
      <c r="AA1946" s="37"/>
      <c r="AB1946" s="37"/>
      <c r="AC1946" s="37"/>
      <c r="AD1946" s="37"/>
      <c r="AE1946" s="37"/>
      <c r="AR1946" s="192" t="s">
        <v>292</v>
      </c>
      <c r="AT1946" s="192" t="s">
        <v>193</v>
      </c>
      <c r="AU1946" s="192" t="s">
        <v>82</v>
      </c>
      <c r="AY1946" s="20" t="s">
        <v>191</v>
      </c>
      <c r="BE1946" s="193">
        <f>IF(N1946="základní",J1946,0)</f>
        <v>0</v>
      </c>
      <c r="BF1946" s="193">
        <f>IF(N1946="snížená",J1946,0)</f>
        <v>0</v>
      </c>
      <c r="BG1946" s="193">
        <f>IF(N1946="zákl. přenesená",J1946,0)</f>
        <v>0</v>
      </c>
      <c r="BH1946" s="193">
        <f>IF(N1946="sníž. přenesená",J1946,0)</f>
        <v>0</v>
      </c>
      <c r="BI1946" s="193">
        <f>IF(N1946="nulová",J1946,0)</f>
        <v>0</v>
      </c>
      <c r="BJ1946" s="20" t="s">
        <v>80</v>
      </c>
      <c r="BK1946" s="193">
        <f>ROUND(I1946*H1946,2)</f>
        <v>0</v>
      </c>
      <c r="BL1946" s="20" t="s">
        <v>292</v>
      </c>
      <c r="BM1946" s="192" t="s">
        <v>2593</v>
      </c>
    </row>
    <row r="1947" spans="1:65" s="2" customFormat="1" ht="11.25">
      <c r="A1947" s="37"/>
      <c r="B1947" s="38"/>
      <c r="C1947" s="39"/>
      <c r="D1947" s="194" t="s">
        <v>199</v>
      </c>
      <c r="E1947" s="39"/>
      <c r="F1947" s="195" t="s">
        <v>2592</v>
      </c>
      <c r="G1947" s="39"/>
      <c r="H1947" s="39"/>
      <c r="I1947" s="196"/>
      <c r="J1947" s="39"/>
      <c r="K1947" s="39"/>
      <c r="L1947" s="42"/>
      <c r="M1947" s="197"/>
      <c r="N1947" s="198"/>
      <c r="O1947" s="67"/>
      <c r="P1947" s="67"/>
      <c r="Q1947" s="67"/>
      <c r="R1947" s="67"/>
      <c r="S1947" s="67"/>
      <c r="T1947" s="68"/>
      <c r="U1947" s="37"/>
      <c r="V1947" s="37"/>
      <c r="W1947" s="37"/>
      <c r="X1947" s="37"/>
      <c r="Y1947" s="37"/>
      <c r="Z1947" s="37"/>
      <c r="AA1947" s="37"/>
      <c r="AB1947" s="37"/>
      <c r="AC1947" s="37"/>
      <c r="AD1947" s="37"/>
      <c r="AE1947" s="37"/>
      <c r="AT1947" s="20" t="s">
        <v>199</v>
      </c>
      <c r="AU1947" s="20" t="s">
        <v>82</v>
      </c>
    </row>
    <row r="1948" spans="1:65" s="2" customFormat="1" ht="24.2" customHeight="1">
      <c r="A1948" s="37"/>
      <c r="B1948" s="38"/>
      <c r="C1948" s="181" t="s">
        <v>2594</v>
      </c>
      <c r="D1948" s="181" t="s">
        <v>193</v>
      </c>
      <c r="E1948" s="182" t="s">
        <v>2595</v>
      </c>
      <c r="F1948" s="183" t="s">
        <v>2596</v>
      </c>
      <c r="G1948" s="184" t="s">
        <v>1787</v>
      </c>
      <c r="H1948" s="185">
        <v>4</v>
      </c>
      <c r="I1948" s="186"/>
      <c r="J1948" s="187">
        <f>ROUND(I1948*H1948,2)</f>
        <v>0</v>
      </c>
      <c r="K1948" s="183" t="s">
        <v>19</v>
      </c>
      <c r="L1948" s="42"/>
      <c r="M1948" s="188" t="s">
        <v>19</v>
      </c>
      <c r="N1948" s="189" t="s">
        <v>44</v>
      </c>
      <c r="O1948" s="67"/>
      <c r="P1948" s="190">
        <f>O1948*H1948</f>
        <v>0</v>
      </c>
      <c r="Q1948" s="190">
        <v>0</v>
      </c>
      <c r="R1948" s="190">
        <f>Q1948*H1948</f>
        <v>0</v>
      </c>
      <c r="S1948" s="190">
        <v>0</v>
      </c>
      <c r="T1948" s="191">
        <f>S1948*H1948</f>
        <v>0</v>
      </c>
      <c r="U1948" s="37"/>
      <c r="V1948" s="37"/>
      <c r="W1948" s="37"/>
      <c r="X1948" s="37"/>
      <c r="Y1948" s="37"/>
      <c r="Z1948" s="37"/>
      <c r="AA1948" s="37"/>
      <c r="AB1948" s="37"/>
      <c r="AC1948" s="37"/>
      <c r="AD1948" s="37"/>
      <c r="AE1948" s="37"/>
      <c r="AR1948" s="192" t="s">
        <v>292</v>
      </c>
      <c r="AT1948" s="192" t="s">
        <v>193</v>
      </c>
      <c r="AU1948" s="192" t="s">
        <v>82</v>
      </c>
      <c r="AY1948" s="20" t="s">
        <v>191</v>
      </c>
      <c r="BE1948" s="193">
        <f>IF(N1948="základní",J1948,0)</f>
        <v>0</v>
      </c>
      <c r="BF1948" s="193">
        <f>IF(N1948="snížená",J1948,0)</f>
        <v>0</v>
      </c>
      <c r="BG1948" s="193">
        <f>IF(N1948="zákl. přenesená",J1948,0)</f>
        <v>0</v>
      </c>
      <c r="BH1948" s="193">
        <f>IF(N1948="sníž. přenesená",J1948,0)</f>
        <v>0</v>
      </c>
      <c r="BI1948" s="193">
        <f>IF(N1948="nulová",J1948,0)</f>
        <v>0</v>
      </c>
      <c r="BJ1948" s="20" t="s">
        <v>80</v>
      </c>
      <c r="BK1948" s="193">
        <f>ROUND(I1948*H1948,2)</f>
        <v>0</v>
      </c>
      <c r="BL1948" s="20" t="s">
        <v>292</v>
      </c>
      <c r="BM1948" s="192" t="s">
        <v>2597</v>
      </c>
    </row>
    <row r="1949" spans="1:65" s="2" customFormat="1" ht="11.25">
      <c r="A1949" s="37"/>
      <c r="B1949" s="38"/>
      <c r="C1949" s="39"/>
      <c r="D1949" s="194" t="s">
        <v>199</v>
      </c>
      <c r="E1949" s="39"/>
      <c r="F1949" s="195" t="s">
        <v>2596</v>
      </c>
      <c r="G1949" s="39"/>
      <c r="H1949" s="39"/>
      <c r="I1949" s="196"/>
      <c r="J1949" s="39"/>
      <c r="K1949" s="39"/>
      <c r="L1949" s="42"/>
      <c r="M1949" s="197"/>
      <c r="N1949" s="198"/>
      <c r="O1949" s="67"/>
      <c r="P1949" s="67"/>
      <c r="Q1949" s="67"/>
      <c r="R1949" s="67"/>
      <c r="S1949" s="67"/>
      <c r="T1949" s="68"/>
      <c r="U1949" s="37"/>
      <c r="V1949" s="37"/>
      <c r="W1949" s="37"/>
      <c r="X1949" s="37"/>
      <c r="Y1949" s="37"/>
      <c r="Z1949" s="37"/>
      <c r="AA1949" s="37"/>
      <c r="AB1949" s="37"/>
      <c r="AC1949" s="37"/>
      <c r="AD1949" s="37"/>
      <c r="AE1949" s="37"/>
      <c r="AT1949" s="20" t="s">
        <v>199</v>
      </c>
      <c r="AU1949" s="20" t="s">
        <v>82</v>
      </c>
    </row>
    <row r="1950" spans="1:65" s="2" customFormat="1" ht="24.2" customHeight="1">
      <c r="A1950" s="37"/>
      <c r="B1950" s="38"/>
      <c r="C1950" s="181" t="s">
        <v>2598</v>
      </c>
      <c r="D1950" s="181" t="s">
        <v>193</v>
      </c>
      <c r="E1950" s="182" t="s">
        <v>2599</v>
      </c>
      <c r="F1950" s="183" t="s">
        <v>2600</v>
      </c>
      <c r="G1950" s="184" t="s">
        <v>1787</v>
      </c>
      <c r="H1950" s="185">
        <v>2</v>
      </c>
      <c r="I1950" s="186"/>
      <c r="J1950" s="187">
        <f>ROUND(I1950*H1950,2)</f>
        <v>0</v>
      </c>
      <c r="K1950" s="183" t="s">
        <v>19</v>
      </c>
      <c r="L1950" s="42"/>
      <c r="M1950" s="188" t="s">
        <v>19</v>
      </c>
      <c r="N1950" s="189" t="s">
        <v>44</v>
      </c>
      <c r="O1950" s="67"/>
      <c r="P1950" s="190">
        <f>O1950*H1950</f>
        <v>0</v>
      </c>
      <c r="Q1950" s="190">
        <v>0</v>
      </c>
      <c r="R1950" s="190">
        <f>Q1950*H1950</f>
        <v>0</v>
      </c>
      <c r="S1950" s="190">
        <v>0</v>
      </c>
      <c r="T1950" s="191">
        <f>S1950*H1950</f>
        <v>0</v>
      </c>
      <c r="U1950" s="37"/>
      <c r="V1950" s="37"/>
      <c r="W1950" s="37"/>
      <c r="X1950" s="37"/>
      <c r="Y1950" s="37"/>
      <c r="Z1950" s="37"/>
      <c r="AA1950" s="37"/>
      <c r="AB1950" s="37"/>
      <c r="AC1950" s="37"/>
      <c r="AD1950" s="37"/>
      <c r="AE1950" s="37"/>
      <c r="AR1950" s="192" t="s">
        <v>292</v>
      </c>
      <c r="AT1950" s="192" t="s">
        <v>193</v>
      </c>
      <c r="AU1950" s="192" t="s">
        <v>82</v>
      </c>
      <c r="AY1950" s="20" t="s">
        <v>191</v>
      </c>
      <c r="BE1950" s="193">
        <f>IF(N1950="základní",J1950,0)</f>
        <v>0</v>
      </c>
      <c r="BF1950" s="193">
        <f>IF(N1950="snížená",J1950,0)</f>
        <v>0</v>
      </c>
      <c r="BG1950" s="193">
        <f>IF(N1950="zákl. přenesená",J1950,0)</f>
        <v>0</v>
      </c>
      <c r="BH1950" s="193">
        <f>IF(N1950="sníž. přenesená",J1950,0)</f>
        <v>0</v>
      </c>
      <c r="BI1950" s="193">
        <f>IF(N1950="nulová",J1950,0)</f>
        <v>0</v>
      </c>
      <c r="BJ1950" s="20" t="s">
        <v>80</v>
      </c>
      <c r="BK1950" s="193">
        <f>ROUND(I1950*H1950,2)</f>
        <v>0</v>
      </c>
      <c r="BL1950" s="20" t="s">
        <v>292</v>
      </c>
      <c r="BM1950" s="192" t="s">
        <v>2601</v>
      </c>
    </row>
    <row r="1951" spans="1:65" s="2" customFormat="1" ht="11.25">
      <c r="A1951" s="37"/>
      <c r="B1951" s="38"/>
      <c r="C1951" s="39"/>
      <c r="D1951" s="194" t="s">
        <v>199</v>
      </c>
      <c r="E1951" s="39"/>
      <c r="F1951" s="195" t="s">
        <v>2600</v>
      </c>
      <c r="G1951" s="39"/>
      <c r="H1951" s="39"/>
      <c r="I1951" s="196"/>
      <c r="J1951" s="39"/>
      <c r="K1951" s="39"/>
      <c r="L1951" s="42"/>
      <c r="M1951" s="197"/>
      <c r="N1951" s="198"/>
      <c r="O1951" s="67"/>
      <c r="P1951" s="67"/>
      <c r="Q1951" s="67"/>
      <c r="R1951" s="67"/>
      <c r="S1951" s="67"/>
      <c r="T1951" s="68"/>
      <c r="U1951" s="37"/>
      <c r="V1951" s="37"/>
      <c r="W1951" s="37"/>
      <c r="X1951" s="37"/>
      <c r="Y1951" s="37"/>
      <c r="Z1951" s="37"/>
      <c r="AA1951" s="37"/>
      <c r="AB1951" s="37"/>
      <c r="AC1951" s="37"/>
      <c r="AD1951" s="37"/>
      <c r="AE1951" s="37"/>
      <c r="AT1951" s="20" t="s">
        <v>199</v>
      </c>
      <c r="AU1951" s="20" t="s">
        <v>82</v>
      </c>
    </row>
    <row r="1952" spans="1:65" s="2" customFormat="1" ht="24.2" customHeight="1">
      <c r="A1952" s="37"/>
      <c r="B1952" s="38"/>
      <c r="C1952" s="181" t="s">
        <v>2602</v>
      </c>
      <c r="D1952" s="181" t="s">
        <v>193</v>
      </c>
      <c r="E1952" s="182" t="s">
        <v>2603</v>
      </c>
      <c r="F1952" s="183" t="s">
        <v>2604</v>
      </c>
      <c r="G1952" s="184" t="s">
        <v>1787</v>
      </c>
      <c r="H1952" s="185">
        <v>1</v>
      </c>
      <c r="I1952" s="186"/>
      <c r="J1952" s="187">
        <f>ROUND(I1952*H1952,2)</f>
        <v>0</v>
      </c>
      <c r="K1952" s="183" t="s">
        <v>19</v>
      </c>
      <c r="L1952" s="42"/>
      <c r="M1952" s="188" t="s">
        <v>19</v>
      </c>
      <c r="N1952" s="189" t="s">
        <v>44</v>
      </c>
      <c r="O1952" s="67"/>
      <c r="P1952" s="190">
        <f>O1952*H1952</f>
        <v>0</v>
      </c>
      <c r="Q1952" s="190">
        <v>0</v>
      </c>
      <c r="R1952" s="190">
        <f>Q1952*H1952</f>
        <v>0</v>
      </c>
      <c r="S1952" s="190">
        <v>0</v>
      </c>
      <c r="T1952" s="191">
        <f>S1952*H1952</f>
        <v>0</v>
      </c>
      <c r="U1952" s="37"/>
      <c r="V1952" s="37"/>
      <c r="W1952" s="37"/>
      <c r="X1952" s="37"/>
      <c r="Y1952" s="37"/>
      <c r="Z1952" s="37"/>
      <c r="AA1952" s="37"/>
      <c r="AB1952" s="37"/>
      <c r="AC1952" s="37"/>
      <c r="AD1952" s="37"/>
      <c r="AE1952" s="37"/>
      <c r="AR1952" s="192" t="s">
        <v>292</v>
      </c>
      <c r="AT1952" s="192" t="s">
        <v>193</v>
      </c>
      <c r="AU1952" s="192" t="s">
        <v>82</v>
      </c>
      <c r="AY1952" s="20" t="s">
        <v>191</v>
      </c>
      <c r="BE1952" s="193">
        <f>IF(N1952="základní",J1952,0)</f>
        <v>0</v>
      </c>
      <c r="BF1952" s="193">
        <f>IF(N1952="snížená",J1952,0)</f>
        <v>0</v>
      </c>
      <c r="BG1952" s="193">
        <f>IF(N1952="zákl. přenesená",J1952,0)</f>
        <v>0</v>
      </c>
      <c r="BH1952" s="193">
        <f>IF(N1952="sníž. přenesená",J1952,0)</f>
        <v>0</v>
      </c>
      <c r="BI1952" s="193">
        <f>IF(N1952="nulová",J1952,0)</f>
        <v>0</v>
      </c>
      <c r="BJ1952" s="20" t="s">
        <v>80</v>
      </c>
      <c r="BK1952" s="193">
        <f>ROUND(I1952*H1952,2)</f>
        <v>0</v>
      </c>
      <c r="BL1952" s="20" t="s">
        <v>292</v>
      </c>
      <c r="BM1952" s="192" t="s">
        <v>2605</v>
      </c>
    </row>
    <row r="1953" spans="1:65" s="2" customFormat="1" ht="11.25">
      <c r="A1953" s="37"/>
      <c r="B1953" s="38"/>
      <c r="C1953" s="39"/>
      <c r="D1953" s="194" t="s">
        <v>199</v>
      </c>
      <c r="E1953" s="39"/>
      <c r="F1953" s="195" t="s">
        <v>2604</v>
      </c>
      <c r="G1953" s="39"/>
      <c r="H1953" s="39"/>
      <c r="I1953" s="196"/>
      <c r="J1953" s="39"/>
      <c r="K1953" s="39"/>
      <c r="L1953" s="42"/>
      <c r="M1953" s="197"/>
      <c r="N1953" s="198"/>
      <c r="O1953" s="67"/>
      <c r="P1953" s="67"/>
      <c r="Q1953" s="67"/>
      <c r="R1953" s="67"/>
      <c r="S1953" s="67"/>
      <c r="T1953" s="68"/>
      <c r="U1953" s="37"/>
      <c r="V1953" s="37"/>
      <c r="W1953" s="37"/>
      <c r="X1953" s="37"/>
      <c r="Y1953" s="37"/>
      <c r="Z1953" s="37"/>
      <c r="AA1953" s="37"/>
      <c r="AB1953" s="37"/>
      <c r="AC1953" s="37"/>
      <c r="AD1953" s="37"/>
      <c r="AE1953" s="37"/>
      <c r="AT1953" s="20" t="s">
        <v>199</v>
      </c>
      <c r="AU1953" s="20" t="s">
        <v>82</v>
      </c>
    </row>
    <row r="1954" spans="1:65" s="2" customFormat="1" ht="24.2" customHeight="1">
      <c r="A1954" s="37"/>
      <c r="B1954" s="38"/>
      <c r="C1954" s="181" t="s">
        <v>2606</v>
      </c>
      <c r="D1954" s="181" t="s">
        <v>193</v>
      </c>
      <c r="E1954" s="182" t="s">
        <v>2607</v>
      </c>
      <c r="F1954" s="183" t="s">
        <v>2608</v>
      </c>
      <c r="G1954" s="184" t="s">
        <v>1787</v>
      </c>
      <c r="H1954" s="185">
        <v>2</v>
      </c>
      <c r="I1954" s="186"/>
      <c r="J1954" s="187">
        <f>ROUND(I1954*H1954,2)</f>
        <v>0</v>
      </c>
      <c r="K1954" s="183" t="s">
        <v>19</v>
      </c>
      <c r="L1954" s="42"/>
      <c r="M1954" s="188" t="s">
        <v>19</v>
      </c>
      <c r="N1954" s="189" t="s">
        <v>44</v>
      </c>
      <c r="O1954" s="67"/>
      <c r="P1954" s="190">
        <f>O1954*H1954</f>
        <v>0</v>
      </c>
      <c r="Q1954" s="190">
        <v>0</v>
      </c>
      <c r="R1954" s="190">
        <f>Q1954*H1954</f>
        <v>0</v>
      </c>
      <c r="S1954" s="190">
        <v>0</v>
      </c>
      <c r="T1954" s="191">
        <f>S1954*H1954</f>
        <v>0</v>
      </c>
      <c r="U1954" s="37"/>
      <c r="V1954" s="37"/>
      <c r="W1954" s="37"/>
      <c r="X1954" s="37"/>
      <c r="Y1954" s="37"/>
      <c r="Z1954" s="37"/>
      <c r="AA1954" s="37"/>
      <c r="AB1954" s="37"/>
      <c r="AC1954" s="37"/>
      <c r="AD1954" s="37"/>
      <c r="AE1954" s="37"/>
      <c r="AR1954" s="192" t="s">
        <v>292</v>
      </c>
      <c r="AT1954" s="192" t="s">
        <v>193</v>
      </c>
      <c r="AU1954" s="192" t="s">
        <v>82</v>
      </c>
      <c r="AY1954" s="20" t="s">
        <v>191</v>
      </c>
      <c r="BE1954" s="193">
        <f>IF(N1954="základní",J1954,0)</f>
        <v>0</v>
      </c>
      <c r="BF1954" s="193">
        <f>IF(N1954="snížená",J1954,0)</f>
        <v>0</v>
      </c>
      <c r="BG1954" s="193">
        <f>IF(N1954="zákl. přenesená",J1954,0)</f>
        <v>0</v>
      </c>
      <c r="BH1954" s="193">
        <f>IF(N1954="sníž. přenesená",J1954,0)</f>
        <v>0</v>
      </c>
      <c r="BI1954" s="193">
        <f>IF(N1954="nulová",J1954,0)</f>
        <v>0</v>
      </c>
      <c r="BJ1954" s="20" t="s">
        <v>80</v>
      </c>
      <c r="BK1954" s="193">
        <f>ROUND(I1954*H1954,2)</f>
        <v>0</v>
      </c>
      <c r="BL1954" s="20" t="s">
        <v>292</v>
      </c>
      <c r="BM1954" s="192" t="s">
        <v>2609</v>
      </c>
    </row>
    <row r="1955" spans="1:65" s="2" customFormat="1" ht="11.25">
      <c r="A1955" s="37"/>
      <c r="B1955" s="38"/>
      <c r="C1955" s="39"/>
      <c r="D1955" s="194" t="s">
        <v>199</v>
      </c>
      <c r="E1955" s="39"/>
      <c r="F1955" s="195" t="s">
        <v>2608</v>
      </c>
      <c r="G1955" s="39"/>
      <c r="H1955" s="39"/>
      <c r="I1955" s="196"/>
      <c r="J1955" s="39"/>
      <c r="K1955" s="39"/>
      <c r="L1955" s="42"/>
      <c r="M1955" s="197"/>
      <c r="N1955" s="198"/>
      <c r="O1955" s="67"/>
      <c r="P1955" s="67"/>
      <c r="Q1955" s="67"/>
      <c r="R1955" s="67"/>
      <c r="S1955" s="67"/>
      <c r="T1955" s="68"/>
      <c r="U1955" s="37"/>
      <c r="V1955" s="37"/>
      <c r="W1955" s="37"/>
      <c r="X1955" s="37"/>
      <c r="Y1955" s="37"/>
      <c r="Z1955" s="37"/>
      <c r="AA1955" s="37"/>
      <c r="AB1955" s="37"/>
      <c r="AC1955" s="37"/>
      <c r="AD1955" s="37"/>
      <c r="AE1955" s="37"/>
      <c r="AT1955" s="20" t="s">
        <v>199</v>
      </c>
      <c r="AU1955" s="20" t="s">
        <v>82</v>
      </c>
    </row>
    <row r="1956" spans="1:65" s="2" customFormat="1" ht="16.5" customHeight="1">
      <c r="A1956" s="37"/>
      <c r="B1956" s="38"/>
      <c r="C1956" s="181" t="s">
        <v>2610</v>
      </c>
      <c r="D1956" s="181" t="s">
        <v>193</v>
      </c>
      <c r="E1956" s="182" t="s">
        <v>2611</v>
      </c>
      <c r="F1956" s="183" t="s">
        <v>2612</v>
      </c>
      <c r="G1956" s="184" t="s">
        <v>282</v>
      </c>
      <c r="H1956" s="185">
        <v>777.41499999999996</v>
      </c>
      <c r="I1956" s="186"/>
      <c r="J1956" s="187">
        <f>ROUND(I1956*H1956,2)</f>
        <v>0</v>
      </c>
      <c r="K1956" s="183" t="s">
        <v>19</v>
      </c>
      <c r="L1956" s="42"/>
      <c r="M1956" s="188" t="s">
        <v>19</v>
      </c>
      <c r="N1956" s="189" t="s">
        <v>44</v>
      </c>
      <c r="O1956" s="67"/>
      <c r="P1956" s="190">
        <f>O1956*H1956</f>
        <v>0</v>
      </c>
      <c r="Q1956" s="190">
        <v>9.0299999999999998E-3</v>
      </c>
      <c r="R1956" s="190">
        <f>Q1956*H1956</f>
        <v>7.0200574499999995</v>
      </c>
      <c r="S1956" s="190">
        <v>0</v>
      </c>
      <c r="T1956" s="191">
        <f>S1956*H1956</f>
        <v>0</v>
      </c>
      <c r="U1956" s="37"/>
      <c r="V1956" s="37"/>
      <c r="W1956" s="37"/>
      <c r="X1956" s="37"/>
      <c r="Y1956" s="37"/>
      <c r="Z1956" s="37"/>
      <c r="AA1956" s="37"/>
      <c r="AB1956" s="37"/>
      <c r="AC1956" s="37"/>
      <c r="AD1956" s="37"/>
      <c r="AE1956" s="37"/>
      <c r="AR1956" s="192" t="s">
        <v>292</v>
      </c>
      <c r="AT1956" s="192" t="s">
        <v>193</v>
      </c>
      <c r="AU1956" s="192" t="s">
        <v>82</v>
      </c>
      <c r="AY1956" s="20" t="s">
        <v>191</v>
      </c>
      <c r="BE1956" s="193">
        <f>IF(N1956="základní",J1956,0)</f>
        <v>0</v>
      </c>
      <c r="BF1956" s="193">
        <f>IF(N1956="snížená",J1956,0)</f>
        <v>0</v>
      </c>
      <c r="BG1956" s="193">
        <f>IF(N1956="zákl. přenesená",J1956,0)</f>
        <v>0</v>
      </c>
      <c r="BH1956" s="193">
        <f>IF(N1956="sníž. přenesená",J1956,0)</f>
        <v>0</v>
      </c>
      <c r="BI1956" s="193">
        <f>IF(N1956="nulová",J1956,0)</f>
        <v>0</v>
      </c>
      <c r="BJ1956" s="20" t="s">
        <v>80</v>
      </c>
      <c r="BK1956" s="193">
        <f>ROUND(I1956*H1956,2)</f>
        <v>0</v>
      </c>
      <c r="BL1956" s="20" t="s">
        <v>292</v>
      </c>
      <c r="BM1956" s="192" t="s">
        <v>2613</v>
      </c>
    </row>
    <row r="1957" spans="1:65" s="2" customFormat="1" ht="11.25">
      <c r="A1957" s="37"/>
      <c r="B1957" s="38"/>
      <c r="C1957" s="39"/>
      <c r="D1957" s="194" t="s">
        <v>199</v>
      </c>
      <c r="E1957" s="39"/>
      <c r="F1957" s="195" t="s">
        <v>2614</v>
      </c>
      <c r="G1957" s="39"/>
      <c r="H1957" s="39"/>
      <c r="I1957" s="196"/>
      <c r="J1957" s="39"/>
      <c r="K1957" s="39"/>
      <c r="L1957" s="42"/>
      <c r="M1957" s="197"/>
      <c r="N1957" s="198"/>
      <c r="O1957" s="67"/>
      <c r="P1957" s="67"/>
      <c r="Q1957" s="67"/>
      <c r="R1957" s="67"/>
      <c r="S1957" s="67"/>
      <c r="T1957" s="68"/>
      <c r="U1957" s="37"/>
      <c r="V1957" s="37"/>
      <c r="W1957" s="37"/>
      <c r="X1957" s="37"/>
      <c r="Y1957" s="37"/>
      <c r="Z1957" s="37"/>
      <c r="AA1957" s="37"/>
      <c r="AB1957" s="37"/>
      <c r="AC1957" s="37"/>
      <c r="AD1957" s="37"/>
      <c r="AE1957" s="37"/>
      <c r="AT1957" s="20" t="s">
        <v>199</v>
      </c>
      <c r="AU1957" s="20" t="s">
        <v>82</v>
      </c>
    </row>
    <row r="1958" spans="1:65" s="15" customFormat="1" ht="11.25">
      <c r="B1958" s="233"/>
      <c r="C1958" s="234"/>
      <c r="D1958" s="194" t="s">
        <v>208</v>
      </c>
      <c r="E1958" s="235" t="s">
        <v>19</v>
      </c>
      <c r="F1958" s="236" t="s">
        <v>555</v>
      </c>
      <c r="G1958" s="234"/>
      <c r="H1958" s="235" t="s">
        <v>19</v>
      </c>
      <c r="I1958" s="237"/>
      <c r="J1958" s="234"/>
      <c r="K1958" s="234"/>
      <c r="L1958" s="238"/>
      <c r="M1958" s="239"/>
      <c r="N1958" s="240"/>
      <c r="O1958" s="240"/>
      <c r="P1958" s="240"/>
      <c r="Q1958" s="240"/>
      <c r="R1958" s="240"/>
      <c r="S1958" s="240"/>
      <c r="T1958" s="241"/>
      <c r="AT1958" s="242" t="s">
        <v>208</v>
      </c>
      <c r="AU1958" s="242" t="s">
        <v>82</v>
      </c>
      <c r="AV1958" s="15" t="s">
        <v>80</v>
      </c>
      <c r="AW1958" s="15" t="s">
        <v>34</v>
      </c>
      <c r="AX1958" s="15" t="s">
        <v>73</v>
      </c>
      <c r="AY1958" s="242" t="s">
        <v>191</v>
      </c>
    </row>
    <row r="1959" spans="1:65" s="13" customFormat="1" ht="11.25">
      <c r="B1959" s="201"/>
      <c r="C1959" s="202"/>
      <c r="D1959" s="194" t="s">
        <v>208</v>
      </c>
      <c r="E1959" s="203" t="s">
        <v>19</v>
      </c>
      <c r="F1959" s="204" t="s">
        <v>2531</v>
      </c>
      <c r="G1959" s="202"/>
      <c r="H1959" s="205">
        <v>22.3</v>
      </c>
      <c r="I1959" s="206"/>
      <c r="J1959" s="202"/>
      <c r="K1959" s="202"/>
      <c r="L1959" s="207"/>
      <c r="M1959" s="208"/>
      <c r="N1959" s="209"/>
      <c r="O1959" s="209"/>
      <c r="P1959" s="209"/>
      <c r="Q1959" s="209"/>
      <c r="R1959" s="209"/>
      <c r="S1959" s="209"/>
      <c r="T1959" s="210"/>
      <c r="AT1959" s="211" t="s">
        <v>208</v>
      </c>
      <c r="AU1959" s="211" t="s">
        <v>82</v>
      </c>
      <c r="AV1959" s="13" t="s">
        <v>82</v>
      </c>
      <c r="AW1959" s="13" t="s">
        <v>34</v>
      </c>
      <c r="AX1959" s="13" t="s">
        <v>73</v>
      </c>
      <c r="AY1959" s="211" t="s">
        <v>191</v>
      </c>
    </row>
    <row r="1960" spans="1:65" s="13" customFormat="1" ht="11.25">
      <c r="B1960" s="201"/>
      <c r="C1960" s="202"/>
      <c r="D1960" s="194" t="s">
        <v>208</v>
      </c>
      <c r="E1960" s="203" t="s">
        <v>19</v>
      </c>
      <c r="F1960" s="204" t="s">
        <v>2532</v>
      </c>
      <c r="G1960" s="202"/>
      <c r="H1960" s="205">
        <v>21.5</v>
      </c>
      <c r="I1960" s="206"/>
      <c r="J1960" s="202"/>
      <c r="K1960" s="202"/>
      <c r="L1960" s="207"/>
      <c r="M1960" s="208"/>
      <c r="N1960" s="209"/>
      <c r="O1960" s="209"/>
      <c r="P1960" s="209"/>
      <c r="Q1960" s="209"/>
      <c r="R1960" s="209"/>
      <c r="S1960" s="209"/>
      <c r="T1960" s="210"/>
      <c r="AT1960" s="211" t="s">
        <v>208</v>
      </c>
      <c r="AU1960" s="211" t="s">
        <v>82</v>
      </c>
      <c r="AV1960" s="13" t="s">
        <v>82</v>
      </c>
      <c r="AW1960" s="13" t="s">
        <v>34</v>
      </c>
      <c r="AX1960" s="13" t="s">
        <v>73</v>
      </c>
      <c r="AY1960" s="211" t="s">
        <v>191</v>
      </c>
    </row>
    <row r="1961" spans="1:65" s="13" customFormat="1" ht="11.25">
      <c r="B1961" s="201"/>
      <c r="C1961" s="202"/>
      <c r="D1961" s="194" t="s">
        <v>208</v>
      </c>
      <c r="E1961" s="203" t="s">
        <v>19</v>
      </c>
      <c r="F1961" s="204" t="s">
        <v>2533</v>
      </c>
      <c r="G1961" s="202"/>
      <c r="H1961" s="205">
        <v>11.68</v>
      </c>
      <c r="I1961" s="206"/>
      <c r="J1961" s="202"/>
      <c r="K1961" s="202"/>
      <c r="L1961" s="207"/>
      <c r="M1961" s="208"/>
      <c r="N1961" s="209"/>
      <c r="O1961" s="209"/>
      <c r="P1961" s="209"/>
      <c r="Q1961" s="209"/>
      <c r="R1961" s="209"/>
      <c r="S1961" s="209"/>
      <c r="T1961" s="210"/>
      <c r="AT1961" s="211" t="s">
        <v>208</v>
      </c>
      <c r="AU1961" s="211" t="s">
        <v>82</v>
      </c>
      <c r="AV1961" s="13" t="s">
        <v>82</v>
      </c>
      <c r="AW1961" s="13" t="s">
        <v>34</v>
      </c>
      <c r="AX1961" s="13" t="s">
        <v>73</v>
      </c>
      <c r="AY1961" s="211" t="s">
        <v>191</v>
      </c>
    </row>
    <row r="1962" spans="1:65" s="13" customFormat="1" ht="11.25">
      <c r="B1962" s="201"/>
      <c r="C1962" s="202"/>
      <c r="D1962" s="194" t="s">
        <v>208</v>
      </c>
      <c r="E1962" s="203" t="s">
        <v>19</v>
      </c>
      <c r="F1962" s="204" t="s">
        <v>2534</v>
      </c>
      <c r="G1962" s="202"/>
      <c r="H1962" s="205">
        <v>10.68</v>
      </c>
      <c r="I1962" s="206"/>
      <c r="J1962" s="202"/>
      <c r="K1962" s="202"/>
      <c r="L1962" s="207"/>
      <c r="M1962" s="208"/>
      <c r="N1962" s="209"/>
      <c r="O1962" s="209"/>
      <c r="P1962" s="209"/>
      <c r="Q1962" s="209"/>
      <c r="R1962" s="209"/>
      <c r="S1962" s="209"/>
      <c r="T1962" s="210"/>
      <c r="AT1962" s="211" t="s">
        <v>208</v>
      </c>
      <c r="AU1962" s="211" t="s">
        <v>82</v>
      </c>
      <c r="AV1962" s="13" t="s">
        <v>82</v>
      </c>
      <c r="AW1962" s="13" t="s">
        <v>34</v>
      </c>
      <c r="AX1962" s="13" t="s">
        <v>73</v>
      </c>
      <c r="AY1962" s="211" t="s">
        <v>191</v>
      </c>
    </row>
    <row r="1963" spans="1:65" s="15" customFormat="1" ht="11.25">
      <c r="B1963" s="233"/>
      <c r="C1963" s="234"/>
      <c r="D1963" s="194" t="s">
        <v>208</v>
      </c>
      <c r="E1963" s="235" t="s">
        <v>19</v>
      </c>
      <c r="F1963" s="236" t="s">
        <v>570</v>
      </c>
      <c r="G1963" s="234"/>
      <c r="H1963" s="235" t="s">
        <v>19</v>
      </c>
      <c r="I1963" s="237"/>
      <c r="J1963" s="234"/>
      <c r="K1963" s="234"/>
      <c r="L1963" s="238"/>
      <c r="M1963" s="239"/>
      <c r="N1963" s="240"/>
      <c r="O1963" s="240"/>
      <c r="P1963" s="240"/>
      <c r="Q1963" s="240"/>
      <c r="R1963" s="240"/>
      <c r="S1963" s="240"/>
      <c r="T1963" s="241"/>
      <c r="AT1963" s="242" t="s">
        <v>208</v>
      </c>
      <c r="AU1963" s="242" t="s">
        <v>82</v>
      </c>
      <c r="AV1963" s="15" t="s">
        <v>80</v>
      </c>
      <c r="AW1963" s="15" t="s">
        <v>34</v>
      </c>
      <c r="AX1963" s="15" t="s">
        <v>73</v>
      </c>
      <c r="AY1963" s="242" t="s">
        <v>191</v>
      </c>
    </row>
    <row r="1964" spans="1:65" s="13" customFormat="1" ht="11.25">
      <c r="B1964" s="201"/>
      <c r="C1964" s="202"/>
      <c r="D1964" s="194" t="s">
        <v>208</v>
      </c>
      <c r="E1964" s="203" t="s">
        <v>19</v>
      </c>
      <c r="F1964" s="204" t="s">
        <v>2535</v>
      </c>
      <c r="G1964" s="202"/>
      <c r="H1964" s="205">
        <v>13.2</v>
      </c>
      <c r="I1964" s="206"/>
      <c r="J1964" s="202"/>
      <c r="K1964" s="202"/>
      <c r="L1964" s="207"/>
      <c r="M1964" s="208"/>
      <c r="N1964" s="209"/>
      <c r="O1964" s="209"/>
      <c r="P1964" s="209"/>
      <c r="Q1964" s="209"/>
      <c r="R1964" s="209"/>
      <c r="S1964" s="209"/>
      <c r="T1964" s="210"/>
      <c r="AT1964" s="211" t="s">
        <v>208</v>
      </c>
      <c r="AU1964" s="211" t="s">
        <v>82</v>
      </c>
      <c r="AV1964" s="13" t="s">
        <v>82</v>
      </c>
      <c r="AW1964" s="13" t="s">
        <v>34</v>
      </c>
      <c r="AX1964" s="13" t="s">
        <v>73</v>
      </c>
      <c r="AY1964" s="211" t="s">
        <v>191</v>
      </c>
    </row>
    <row r="1965" spans="1:65" s="13" customFormat="1" ht="11.25">
      <c r="B1965" s="201"/>
      <c r="C1965" s="202"/>
      <c r="D1965" s="194" t="s">
        <v>208</v>
      </c>
      <c r="E1965" s="203" t="s">
        <v>19</v>
      </c>
      <c r="F1965" s="204" t="s">
        <v>2536</v>
      </c>
      <c r="G1965" s="202"/>
      <c r="H1965" s="205">
        <v>16.7</v>
      </c>
      <c r="I1965" s="206"/>
      <c r="J1965" s="202"/>
      <c r="K1965" s="202"/>
      <c r="L1965" s="207"/>
      <c r="M1965" s="208"/>
      <c r="N1965" s="209"/>
      <c r="O1965" s="209"/>
      <c r="P1965" s="209"/>
      <c r="Q1965" s="209"/>
      <c r="R1965" s="209"/>
      <c r="S1965" s="209"/>
      <c r="T1965" s="210"/>
      <c r="AT1965" s="211" t="s">
        <v>208</v>
      </c>
      <c r="AU1965" s="211" t="s">
        <v>82</v>
      </c>
      <c r="AV1965" s="13" t="s">
        <v>82</v>
      </c>
      <c r="AW1965" s="13" t="s">
        <v>34</v>
      </c>
      <c r="AX1965" s="13" t="s">
        <v>73</v>
      </c>
      <c r="AY1965" s="211" t="s">
        <v>191</v>
      </c>
    </row>
    <row r="1966" spans="1:65" s="13" customFormat="1" ht="11.25">
      <c r="B1966" s="201"/>
      <c r="C1966" s="202"/>
      <c r="D1966" s="194" t="s">
        <v>208</v>
      </c>
      <c r="E1966" s="203" t="s">
        <v>19</v>
      </c>
      <c r="F1966" s="204" t="s">
        <v>2537</v>
      </c>
      <c r="G1966" s="202"/>
      <c r="H1966" s="205">
        <v>16.7</v>
      </c>
      <c r="I1966" s="206"/>
      <c r="J1966" s="202"/>
      <c r="K1966" s="202"/>
      <c r="L1966" s="207"/>
      <c r="M1966" s="208"/>
      <c r="N1966" s="209"/>
      <c r="O1966" s="209"/>
      <c r="P1966" s="209"/>
      <c r="Q1966" s="209"/>
      <c r="R1966" s="209"/>
      <c r="S1966" s="209"/>
      <c r="T1966" s="210"/>
      <c r="AT1966" s="211" t="s">
        <v>208</v>
      </c>
      <c r="AU1966" s="211" t="s">
        <v>82</v>
      </c>
      <c r="AV1966" s="13" t="s">
        <v>82</v>
      </c>
      <c r="AW1966" s="13" t="s">
        <v>34</v>
      </c>
      <c r="AX1966" s="13" t="s">
        <v>73</v>
      </c>
      <c r="AY1966" s="211" t="s">
        <v>191</v>
      </c>
    </row>
    <row r="1967" spans="1:65" s="13" customFormat="1" ht="11.25">
      <c r="B1967" s="201"/>
      <c r="C1967" s="202"/>
      <c r="D1967" s="194" t="s">
        <v>208</v>
      </c>
      <c r="E1967" s="203" t="s">
        <v>19</v>
      </c>
      <c r="F1967" s="204" t="s">
        <v>2538</v>
      </c>
      <c r="G1967" s="202"/>
      <c r="H1967" s="205">
        <v>14.9</v>
      </c>
      <c r="I1967" s="206"/>
      <c r="J1967" s="202"/>
      <c r="K1967" s="202"/>
      <c r="L1967" s="207"/>
      <c r="M1967" s="208"/>
      <c r="N1967" s="209"/>
      <c r="O1967" s="209"/>
      <c r="P1967" s="209"/>
      <c r="Q1967" s="209"/>
      <c r="R1967" s="209"/>
      <c r="S1967" s="209"/>
      <c r="T1967" s="210"/>
      <c r="AT1967" s="211" t="s">
        <v>208</v>
      </c>
      <c r="AU1967" s="211" t="s">
        <v>82</v>
      </c>
      <c r="AV1967" s="13" t="s">
        <v>82</v>
      </c>
      <c r="AW1967" s="13" t="s">
        <v>34</v>
      </c>
      <c r="AX1967" s="13" t="s">
        <v>73</v>
      </c>
      <c r="AY1967" s="211" t="s">
        <v>191</v>
      </c>
    </row>
    <row r="1968" spans="1:65" s="13" customFormat="1" ht="11.25">
      <c r="B1968" s="201"/>
      <c r="C1968" s="202"/>
      <c r="D1968" s="194" t="s">
        <v>208</v>
      </c>
      <c r="E1968" s="203" t="s">
        <v>19</v>
      </c>
      <c r="F1968" s="204" t="s">
        <v>2539</v>
      </c>
      <c r="G1968" s="202"/>
      <c r="H1968" s="205">
        <v>13.1</v>
      </c>
      <c r="I1968" s="206"/>
      <c r="J1968" s="202"/>
      <c r="K1968" s="202"/>
      <c r="L1968" s="207"/>
      <c r="M1968" s="208"/>
      <c r="N1968" s="209"/>
      <c r="O1968" s="209"/>
      <c r="P1968" s="209"/>
      <c r="Q1968" s="209"/>
      <c r="R1968" s="209"/>
      <c r="S1968" s="209"/>
      <c r="T1968" s="210"/>
      <c r="AT1968" s="211" t="s">
        <v>208</v>
      </c>
      <c r="AU1968" s="211" t="s">
        <v>82</v>
      </c>
      <c r="AV1968" s="13" t="s">
        <v>82</v>
      </c>
      <c r="AW1968" s="13" t="s">
        <v>34</v>
      </c>
      <c r="AX1968" s="13" t="s">
        <v>73</v>
      </c>
      <c r="AY1968" s="211" t="s">
        <v>191</v>
      </c>
    </row>
    <row r="1969" spans="2:51" s="13" customFormat="1" ht="11.25">
      <c r="B1969" s="201"/>
      <c r="C1969" s="202"/>
      <c r="D1969" s="194" t="s">
        <v>208</v>
      </c>
      <c r="E1969" s="203" t="s">
        <v>19</v>
      </c>
      <c r="F1969" s="204" t="s">
        <v>2540</v>
      </c>
      <c r="G1969" s="202"/>
      <c r="H1969" s="205">
        <v>28.6</v>
      </c>
      <c r="I1969" s="206"/>
      <c r="J1969" s="202"/>
      <c r="K1969" s="202"/>
      <c r="L1969" s="207"/>
      <c r="M1969" s="208"/>
      <c r="N1969" s="209"/>
      <c r="O1969" s="209"/>
      <c r="P1969" s="209"/>
      <c r="Q1969" s="209"/>
      <c r="R1969" s="209"/>
      <c r="S1969" s="209"/>
      <c r="T1969" s="210"/>
      <c r="AT1969" s="211" t="s">
        <v>208</v>
      </c>
      <c r="AU1969" s="211" t="s">
        <v>82</v>
      </c>
      <c r="AV1969" s="13" t="s">
        <v>82</v>
      </c>
      <c r="AW1969" s="13" t="s">
        <v>34</v>
      </c>
      <c r="AX1969" s="13" t="s">
        <v>73</v>
      </c>
      <c r="AY1969" s="211" t="s">
        <v>191</v>
      </c>
    </row>
    <row r="1970" spans="2:51" s="13" customFormat="1" ht="11.25">
      <c r="B1970" s="201"/>
      <c r="C1970" s="202"/>
      <c r="D1970" s="194" t="s">
        <v>208</v>
      </c>
      <c r="E1970" s="203" t="s">
        <v>19</v>
      </c>
      <c r="F1970" s="204" t="s">
        <v>2541</v>
      </c>
      <c r="G1970" s="202"/>
      <c r="H1970" s="205">
        <v>23.2</v>
      </c>
      <c r="I1970" s="206"/>
      <c r="J1970" s="202"/>
      <c r="K1970" s="202"/>
      <c r="L1970" s="207"/>
      <c r="M1970" s="208"/>
      <c r="N1970" s="209"/>
      <c r="O1970" s="209"/>
      <c r="P1970" s="209"/>
      <c r="Q1970" s="209"/>
      <c r="R1970" s="209"/>
      <c r="S1970" s="209"/>
      <c r="T1970" s="210"/>
      <c r="AT1970" s="211" t="s">
        <v>208</v>
      </c>
      <c r="AU1970" s="211" t="s">
        <v>82</v>
      </c>
      <c r="AV1970" s="13" t="s">
        <v>82</v>
      </c>
      <c r="AW1970" s="13" t="s">
        <v>34</v>
      </c>
      <c r="AX1970" s="13" t="s">
        <v>73</v>
      </c>
      <c r="AY1970" s="211" t="s">
        <v>191</v>
      </c>
    </row>
    <row r="1971" spans="2:51" s="13" customFormat="1" ht="11.25">
      <c r="B1971" s="201"/>
      <c r="C1971" s="202"/>
      <c r="D1971" s="194" t="s">
        <v>208</v>
      </c>
      <c r="E1971" s="203" t="s">
        <v>19</v>
      </c>
      <c r="F1971" s="204" t="s">
        <v>2542</v>
      </c>
      <c r="G1971" s="202"/>
      <c r="H1971" s="205">
        <v>10.3</v>
      </c>
      <c r="I1971" s="206"/>
      <c r="J1971" s="202"/>
      <c r="K1971" s="202"/>
      <c r="L1971" s="207"/>
      <c r="M1971" s="208"/>
      <c r="N1971" s="209"/>
      <c r="O1971" s="209"/>
      <c r="P1971" s="209"/>
      <c r="Q1971" s="209"/>
      <c r="R1971" s="209"/>
      <c r="S1971" s="209"/>
      <c r="T1971" s="210"/>
      <c r="AT1971" s="211" t="s">
        <v>208</v>
      </c>
      <c r="AU1971" s="211" t="s">
        <v>82</v>
      </c>
      <c r="AV1971" s="13" t="s">
        <v>82</v>
      </c>
      <c r="AW1971" s="13" t="s">
        <v>34</v>
      </c>
      <c r="AX1971" s="13" t="s">
        <v>73</v>
      </c>
      <c r="AY1971" s="211" t="s">
        <v>191</v>
      </c>
    </row>
    <row r="1972" spans="2:51" s="13" customFormat="1" ht="11.25">
      <c r="B1972" s="201"/>
      <c r="C1972" s="202"/>
      <c r="D1972" s="194" t="s">
        <v>208</v>
      </c>
      <c r="E1972" s="203" t="s">
        <v>19</v>
      </c>
      <c r="F1972" s="204" t="s">
        <v>2543</v>
      </c>
      <c r="G1972" s="202"/>
      <c r="H1972" s="205">
        <v>26.5</v>
      </c>
      <c r="I1972" s="206"/>
      <c r="J1972" s="202"/>
      <c r="K1972" s="202"/>
      <c r="L1972" s="207"/>
      <c r="M1972" s="208"/>
      <c r="N1972" s="209"/>
      <c r="O1972" s="209"/>
      <c r="P1972" s="209"/>
      <c r="Q1972" s="209"/>
      <c r="R1972" s="209"/>
      <c r="S1972" s="209"/>
      <c r="T1972" s="210"/>
      <c r="AT1972" s="211" t="s">
        <v>208</v>
      </c>
      <c r="AU1972" s="211" t="s">
        <v>82</v>
      </c>
      <c r="AV1972" s="13" t="s">
        <v>82</v>
      </c>
      <c r="AW1972" s="13" t="s">
        <v>34</v>
      </c>
      <c r="AX1972" s="13" t="s">
        <v>73</v>
      </c>
      <c r="AY1972" s="211" t="s">
        <v>191</v>
      </c>
    </row>
    <row r="1973" spans="2:51" s="13" customFormat="1" ht="11.25">
      <c r="B1973" s="201"/>
      <c r="C1973" s="202"/>
      <c r="D1973" s="194" t="s">
        <v>208</v>
      </c>
      <c r="E1973" s="203" t="s">
        <v>19</v>
      </c>
      <c r="F1973" s="204" t="s">
        <v>2544</v>
      </c>
      <c r="G1973" s="202"/>
      <c r="H1973" s="205">
        <v>24.7</v>
      </c>
      <c r="I1973" s="206"/>
      <c r="J1973" s="202"/>
      <c r="K1973" s="202"/>
      <c r="L1973" s="207"/>
      <c r="M1973" s="208"/>
      <c r="N1973" s="209"/>
      <c r="O1973" s="209"/>
      <c r="P1973" s="209"/>
      <c r="Q1973" s="209"/>
      <c r="R1973" s="209"/>
      <c r="S1973" s="209"/>
      <c r="T1973" s="210"/>
      <c r="AT1973" s="211" t="s">
        <v>208</v>
      </c>
      <c r="AU1973" s="211" t="s">
        <v>82</v>
      </c>
      <c r="AV1973" s="13" t="s">
        <v>82</v>
      </c>
      <c r="AW1973" s="13" t="s">
        <v>34</v>
      </c>
      <c r="AX1973" s="13" t="s">
        <v>73</v>
      </c>
      <c r="AY1973" s="211" t="s">
        <v>191</v>
      </c>
    </row>
    <row r="1974" spans="2:51" s="13" customFormat="1" ht="11.25">
      <c r="B1974" s="201"/>
      <c r="C1974" s="202"/>
      <c r="D1974" s="194" t="s">
        <v>208</v>
      </c>
      <c r="E1974" s="203" t="s">
        <v>19</v>
      </c>
      <c r="F1974" s="204" t="s">
        <v>2545</v>
      </c>
      <c r="G1974" s="202"/>
      <c r="H1974" s="205">
        <v>13.3</v>
      </c>
      <c r="I1974" s="206"/>
      <c r="J1974" s="202"/>
      <c r="K1974" s="202"/>
      <c r="L1974" s="207"/>
      <c r="M1974" s="208"/>
      <c r="N1974" s="209"/>
      <c r="O1974" s="209"/>
      <c r="P1974" s="209"/>
      <c r="Q1974" s="209"/>
      <c r="R1974" s="209"/>
      <c r="S1974" s="209"/>
      <c r="T1974" s="210"/>
      <c r="AT1974" s="211" t="s">
        <v>208</v>
      </c>
      <c r="AU1974" s="211" t="s">
        <v>82</v>
      </c>
      <c r="AV1974" s="13" t="s">
        <v>82</v>
      </c>
      <c r="AW1974" s="13" t="s">
        <v>34</v>
      </c>
      <c r="AX1974" s="13" t="s">
        <v>73</v>
      </c>
      <c r="AY1974" s="211" t="s">
        <v>191</v>
      </c>
    </row>
    <row r="1975" spans="2:51" s="13" customFormat="1" ht="11.25">
      <c r="B1975" s="201"/>
      <c r="C1975" s="202"/>
      <c r="D1975" s="194" t="s">
        <v>208</v>
      </c>
      <c r="E1975" s="203" t="s">
        <v>19</v>
      </c>
      <c r="F1975" s="204" t="s">
        <v>2546</v>
      </c>
      <c r="G1975" s="202"/>
      <c r="H1975" s="205">
        <v>35.65</v>
      </c>
      <c r="I1975" s="206"/>
      <c r="J1975" s="202"/>
      <c r="K1975" s="202"/>
      <c r="L1975" s="207"/>
      <c r="M1975" s="208"/>
      <c r="N1975" s="209"/>
      <c r="O1975" s="209"/>
      <c r="P1975" s="209"/>
      <c r="Q1975" s="209"/>
      <c r="R1975" s="209"/>
      <c r="S1975" s="209"/>
      <c r="T1975" s="210"/>
      <c r="AT1975" s="211" t="s">
        <v>208</v>
      </c>
      <c r="AU1975" s="211" t="s">
        <v>82</v>
      </c>
      <c r="AV1975" s="13" t="s">
        <v>82</v>
      </c>
      <c r="AW1975" s="13" t="s">
        <v>34</v>
      </c>
      <c r="AX1975" s="13" t="s">
        <v>73</v>
      </c>
      <c r="AY1975" s="211" t="s">
        <v>191</v>
      </c>
    </row>
    <row r="1976" spans="2:51" s="13" customFormat="1" ht="11.25">
      <c r="B1976" s="201"/>
      <c r="C1976" s="202"/>
      <c r="D1976" s="194" t="s">
        <v>208</v>
      </c>
      <c r="E1976" s="203" t="s">
        <v>19</v>
      </c>
      <c r="F1976" s="204" t="s">
        <v>2547</v>
      </c>
      <c r="G1976" s="202"/>
      <c r="H1976" s="205">
        <v>23.2</v>
      </c>
      <c r="I1976" s="206"/>
      <c r="J1976" s="202"/>
      <c r="K1976" s="202"/>
      <c r="L1976" s="207"/>
      <c r="M1976" s="208"/>
      <c r="N1976" s="209"/>
      <c r="O1976" s="209"/>
      <c r="P1976" s="209"/>
      <c r="Q1976" s="209"/>
      <c r="R1976" s="209"/>
      <c r="S1976" s="209"/>
      <c r="T1976" s="210"/>
      <c r="AT1976" s="211" t="s">
        <v>208</v>
      </c>
      <c r="AU1976" s="211" t="s">
        <v>82</v>
      </c>
      <c r="AV1976" s="13" t="s">
        <v>82</v>
      </c>
      <c r="AW1976" s="13" t="s">
        <v>34</v>
      </c>
      <c r="AX1976" s="13" t="s">
        <v>73</v>
      </c>
      <c r="AY1976" s="211" t="s">
        <v>191</v>
      </c>
    </row>
    <row r="1977" spans="2:51" s="13" customFormat="1" ht="11.25">
      <c r="B1977" s="201"/>
      <c r="C1977" s="202"/>
      <c r="D1977" s="194" t="s">
        <v>208</v>
      </c>
      <c r="E1977" s="203" t="s">
        <v>19</v>
      </c>
      <c r="F1977" s="204" t="s">
        <v>2548</v>
      </c>
      <c r="G1977" s="202"/>
      <c r="H1977" s="205">
        <v>14.5</v>
      </c>
      <c r="I1977" s="206"/>
      <c r="J1977" s="202"/>
      <c r="K1977" s="202"/>
      <c r="L1977" s="207"/>
      <c r="M1977" s="208"/>
      <c r="N1977" s="209"/>
      <c r="O1977" s="209"/>
      <c r="P1977" s="209"/>
      <c r="Q1977" s="209"/>
      <c r="R1977" s="209"/>
      <c r="S1977" s="209"/>
      <c r="T1977" s="210"/>
      <c r="AT1977" s="211" t="s">
        <v>208</v>
      </c>
      <c r="AU1977" s="211" t="s">
        <v>82</v>
      </c>
      <c r="AV1977" s="13" t="s">
        <v>82</v>
      </c>
      <c r="AW1977" s="13" t="s">
        <v>34</v>
      </c>
      <c r="AX1977" s="13" t="s">
        <v>73</v>
      </c>
      <c r="AY1977" s="211" t="s">
        <v>191</v>
      </c>
    </row>
    <row r="1978" spans="2:51" s="13" customFormat="1" ht="11.25">
      <c r="B1978" s="201"/>
      <c r="C1978" s="202"/>
      <c r="D1978" s="194" t="s">
        <v>208</v>
      </c>
      <c r="E1978" s="203" t="s">
        <v>19</v>
      </c>
      <c r="F1978" s="204" t="s">
        <v>2549</v>
      </c>
      <c r="G1978" s="202"/>
      <c r="H1978" s="205">
        <v>49.204999999999998</v>
      </c>
      <c r="I1978" s="206"/>
      <c r="J1978" s="202"/>
      <c r="K1978" s="202"/>
      <c r="L1978" s="207"/>
      <c r="M1978" s="208"/>
      <c r="N1978" s="209"/>
      <c r="O1978" s="209"/>
      <c r="P1978" s="209"/>
      <c r="Q1978" s="209"/>
      <c r="R1978" s="209"/>
      <c r="S1978" s="209"/>
      <c r="T1978" s="210"/>
      <c r="AT1978" s="211" t="s">
        <v>208</v>
      </c>
      <c r="AU1978" s="211" t="s">
        <v>82</v>
      </c>
      <c r="AV1978" s="13" t="s">
        <v>82</v>
      </c>
      <c r="AW1978" s="13" t="s">
        <v>34</v>
      </c>
      <c r="AX1978" s="13" t="s">
        <v>73</v>
      </c>
      <c r="AY1978" s="211" t="s">
        <v>191</v>
      </c>
    </row>
    <row r="1979" spans="2:51" s="13" customFormat="1" ht="11.25">
      <c r="B1979" s="201"/>
      <c r="C1979" s="202"/>
      <c r="D1979" s="194" t="s">
        <v>208</v>
      </c>
      <c r="E1979" s="203" t="s">
        <v>19</v>
      </c>
      <c r="F1979" s="204" t="s">
        <v>2550</v>
      </c>
      <c r="G1979" s="202"/>
      <c r="H1979" s="205">
        <v>23.3</v>
      </c>
      <c r="I1979" s="206"/>
      <c r="J1979" s="202"/>
      <c r="K1979" s="202"/>
      <c r="L1979" s="207"/>
      <c r="M1979" s="208"/>
      <c r="N1979" s="209"/>
      <c r="O1979" s="209"/>
      <c r="P1979" s="209"/>
      <c r="Q1979" s="209"/>
      <c r="R1979" s="209"/>
      <c r="S1979" s="209"/>
      <c r="T1979" s="210"/>
      <c r="AT1979" s="211" t="s">
        <v>208</v>
      </c>
      <c r="AU1979" s="211" t="s">
        <v>82</v>
      </c>
      <c r="AV1979" s="13" t="s">
        <v>82</v>
      </c>
      <c r="AW1979" s="13" t="s">
        <v>34</v>
      </c>
      <c r="AX1979" s="13" t="s">
        <v>73</v>
      </c>
      <c r="AY1979" s="211" t="s">
        <v>191</v>
      </c>
    </row>
    <row r="1980" spans="2:51" s="13" customFormat="1" ht="11.25">
      <c r="B1980" s="201"/>
      <c r="C1980" s="202"/>
      <c r="D1980" s="194" t="s">
        <v>208</v>
      </c>
      <c r="E1980" s="203" t="s">
        <v>19</v>
      </c>
      <c r="F1980" s="204" t="s">
        <v>2551</v>
      </c>
      <c r="G1980" s="202"/>
      <c r="H1980" s="205">
        <v>10.9</v>
      </c>
      <c r="I1980" s="206"/>
      <c r="J1980" s="202"/>
      <c r="K1980" s="202"/>
      <c r="L1980" s="207"/>
      <c r="M1980" s="208"/>
      <c r="N1980" s="209"/>
      <c r="O1980" s="209"/>
      <c r="P1980" s="209"/>
      <c r="Q1980" s="209"/>
      <c r="R1980" s="209"/>
      <c r="S1980" s="209"/>
      <c r="T1980" s="210"/>
      <c r="AT1980" s="211" t="s">
        <v>208</v>
      </c>
      <c r="AU1980" s="211" t="s">
        <v>82</v>
      </c>
      <c r="AV1980" s="13" t="s">
        <v>82</v>
      </c>
      <c r="AW1980" s="13" t="s">
        <v>34</v>
      </c>
      <c r="AX1980" s="13" t="s">
        <v>73</v>
      </c>
      <c r="AY1980" s="211" t="s">
        <v>191</v>
      </c>
    </row>
    <row r="1981" spans="2:51" s="13" customFormat="1" ht="11.25">
      <c r="B1981" s="201"/>
      <c r="C1981" s="202"/>
      <c r="D1981" s="194" t="s">
        <v>208</v>
      </c>
      <c r="E1981" s="203" t="s">
        <v>19</v>
      </c>
      <c r="F1981" s="204" t="s">
        <v>2552</v>
      </c>
      <c r="G1981" s="202"/>
      <c r="H1981" s="205">
        <v>32.1</v>
      </c>
      <c r="I1981" s="206"/>
      <c r="J1981" s="202"/>
      <c r="K1981" s="202"/>
      <c r="L1981" s="207"/>
      <c r="M1981" s="208"/>
      <c r="N1981" s="209"/>
      <c r="O1981" s="209"/>
      <c r="P1981" s="209"/>
      <c r="Q1981" s="209"/>
      <c r="R1981" s="209"/>
      <c r="S1981" s="209"/>
      <c r="T1981" s="210"/>
      <c r="AT1981" s="211" t="s">
        <v>208</v>
      </c>
      <c r="AU1981" s="211" t="s">
        <v>82</v>
      </c>
      <c r="AV1981" s="13" t="s">
        <v>82</v>
      </c>
      <c r="AW1981" s="13" t="s">
        <v>34</v>
      </c>
      <c r="AX1981" s="13" t="s">
        <v>73</v>
      </c>
      <c r="AY1981" s="211" t="s">
        <v>191</v>
      </c>
    </row>
    <row r="1982" spans="2:51" s="13" customFormat="1" ht="11.25">
      <c r="B1982" s="201"/>
      <c r="C1982" s="202"/>
      <c r="D1982" s="194" t="s">
        <v>208</v>
      </c>
      <c r="E1982" s="203" t="s">
        <v>19</v>
      </c>
      <c r="F1982" s="204" t="s">
        <v>2554</v>
      </c>
      <c r="G1982" s="202"/>
      <c r="H1982" s="205">
        <v>40.65</v>
      </c>
      <c r="I1982" s="206"/>
      <c r="J1982" s="202"/>
      <c r="K1982" s="202"/>
      <c r="L1982" s="207"/>
      <c r="M1982" s="208"/>
      <c r="N1982" s="209"/>
      <c r="O1982" s="209"/>
      <c r="P1982" s="209"/>
      <c r="Q1982" s="209"/>
      <c r="R1982" s="209"/>
      <c r="S1982" s="209"/>
      <c r="T1982" s="210"/>
      <c r="AT1982" s="211" t="s">
        <v>208</v>
      </c>
      <c r="AU1982" s="211" t="s">
        <v>82</v>
      </c>
      <c r="AV1982" s="13" t="s">
        <v>82</v>
      </c>
      <c r="AW1982" s="13" t="s">
        <v>34</v>
      </c>
      <c r="AX1982" s="13" t="s">
        <v>73</v>
      </c>
      <c r="AY1982" s="211" t="s">
        <v>191</v>
      </c>
    </row>
    <row r="1983" spans="2:51" s="13" customFormat="1" ht="11.25">
      <c r="B1983" s="201"/>
      <c r="C1983" s="202"/>
      <c r="D1983" s="194" t="s">
        <v>208</v>
      </c>
      <c r="E1983" s="203" t="s">
        <v>19</v>
      </c>
      <c r="F1983" s="204" t="s">
        <v>2555</v>
      </c>
      <c r="G1983" s="202"/>
      <c r="H1983" s="205">
        <v>12.4</v>
      </c>
      <c r="I1983" s="206"/>
      <c r="J1983" s="202"/>
      <c r="K1983" s="202"/>
      <c r="L1983" s="207"/>
      <c r="M1983" s="208"/>
      <c r="N1983" s="209"/>
      <c r="O1983" s="209"/>
      <c r="P1983" s="209"/>
      <c r="Q1983" s="209"/>
      <c r="R1983" s="209"/>
      <c r="S1983" s="209"/>
      <c r="T1983" s="210"/>
      <c r="AT1983" s="211" t="s">
        <v>208</v>
      </c>
      <c r="AU1983" s="211" t="s">
        <v>82</v>
      </c>
      <c r="AV1983" s="13" t="s">
        <v>82</v>
      </c>
      <c r="AW1983" s="13" t="s">
        <v>34</v>
      </c>
      <c r="AX1983" s="13" t="s">
        <v>73</v>
      </c>
      <c r="AY1983" s="211" t="s">
        <v>191</v>
      </c>
    </row>
    <row r="1984" spans="2:51" s="13" customFormat="1" ht="11.25">
      <c r="B1984" s="201"/>
      <c r="C1984" s="202"/>
      <c r="D1984" s="194" t="s">
        <v>208</v>
      </c>
      <c r="E1984" s="203" t="s">
        <v>19</v>
      </c>
      <c r="F1984" s="204" t="s">
        <v>2556</v>
      </c>
      <c r="G1984" s="202"/>
      <c r="H1984" s="205">
        <v>21.75</v>
      </c>
      <c r="I1984" s="206"/>
      <c r="J1984" s="202"/>
      <c r="K1984" s="202"/>
      <c r="L1984" s="207"/>
      <c r="M1984" s="208"/>
      <c r="N1984" s="209"/>
      <c r="O1984" s="209"/>
      <c r="P1984" s="209"/>
      <c r="Q1984" s="209"/>
      <c r="R1984" s="209"/>
      <c r="S1984" s="209"/>
      <c r="T1984" s="210"/>
      <c r="AT1984" s="211" t="s">
        <v>208</v>
      </c>
      <c r="AU1984" s="211" t="s">
        <v>82</v>
      </c>
      <c r="AV1984" s="13" t="s">
        <v>82</v>
      </c>
      <c r="AW1984" s="13" t="s">
        <v>34</v>
      </c>
      <c r="AX1984" s="13" t="s">
        <v>73</v>
      </c>
      <c r="AY1984" s="211" t="s">
        <v>191</v>
      </c>
    </row>
    <row r="1985" spans="1:65" s="13" customFormat="1" ht="11.25">
      <c r="B1985" s="201"/>
      <c r="C1985" s="202"/>
      <c r="D1985" s="194" t="s">
        <v>208</v>
      </c>
      <c r="E1985" s="203" t="s">
        <v>19</v>
      </c>
      <c r="F1985" s="204" t="s">
        <v>2557</v>
      </c>
      <c r="G1985" s="202"/>
      <c r="H1985" s="205">
        <v>21.1</v>
      </c>
      <c r="I1985" s="206"/>
      <c r="J1985" s="202"/>
      <c r="K1985" s="202"/>
      <c r="L1985" s="207"/>
      <c r="M1985" s="208"/>
      <c r="N1985" s="209"/>
      <c r="O1985" s="209"/>
      <c r="P1985" s="209"/>
      <c r="Q1985" s="209"/>
      <c r="R1985" s="209"/>
      <c r="S1985" s="209"/>
      <c r="T1985" s="210"/>
      <c r="AT1985" s="211" t="s">
        <v>208</v>
      </c>
      <c r="AU1985" s="211" t="s">
        <v>82</v>
      </c>
      <c r="AV1985" s="13" t="s">
        <v>82</v>
      </c>
      <c r="AW1985" s="13" t="s">
        <v>34</v>
      </c>
      <c r="AX1985" s="13" t="s">
        <v>73</v>
      </c>
      <c r="AY1985" s="211" t="s">
        <v>191</v>
      </c>
    </row>
    <row r="1986" spans="1:65" s="13" customFormat="1" ht="11.25">
      <c r="B1986" s="201"/>
      <c r="C1986" s="202"/>
      <c r="D1986" s="194" t="s">
        <v>208</v>
      </c>
      <c r="E1986" s="203" t="s">
        <v>19</v>
      </c>
      <c r="F1986" s="204" t="s">
        <v>2558</v>
      </c>
      <c r="G1986" s="202"/>
      <c r="H1986" s="205">
        <v>20.38</v>
      </c>
      <c r="I1986" s="206"/>
      <c r="J1986" s="202"/>
      <c r="K1986" s="202"/>
      <c r="L1986" s="207"/>
      <c r="M1986" s="208"/>
      <c r="N1986" s="209"/>
      <c r="O1986" s="209"/>
      <c r="P1986" s="209"/>
      <c r="Q1986" s="209"/>
      <c r="R1986" s="209"/>
      <c r="S1986" s="209"/>
      <c r="T1986" s="210"/>
      <c r="AT1986" s="211" t="s">
        <v>208</v>
      </c>
      <c r="AU1986" s="211" t="s">
        <v>82</v>
      </c>
      <c r="AV1986" s="13" t="s">
        <v>82</v>
      </c>
      <c r="AW1986" s="13" t="s">
        <v>34</v>
      </c>
      <c r="AX1986" s="13" t="s">
        <v>73</v>
      </c>
      <c r="AY1986" s="211" t="s">
        <v>191</v>
      </c>
    </row>
    <row r="1987" spans="1:65" s="13" customFormat="1" ht="11.25">
      <c r="B1987" s="201"/>
      <c r="C1987" s="202"/>
      <c r="D1987" s="194" t="s">
        <v>208</v>
      </c>
      <c r="E1987" s="203" t="s">
        <v>19</v>
      </c>
      <c r="F1987" s="204" t="s">
        <v>2559</v>
      </c>
      <c r="G1987" s="202"/>
      <c r="H1987" s="205">
        <v>204.92</v>
      </c>
      <c r="I1987" s="206"/>
      <c r="J1987" s="202"/>
      <c r="K1987" s="202"/>
      <c r="L1987" s="207"/>
      <c r="M1987" s="208"/>
      <c r="N1987" s="209"/>
      <c r="O1987" s="209"/>
      <c r="P1987" s="209"/>
      <c r="Q1987" s="209"/>
      <c r="R1987" s="209"/>
      <c r="S1987" s="209"/>
      <c r="T1987" s="210"/>
      <c r="AT1987" s="211" t="s">
        <v>208</v>
      </c>
      <c r="AU1987" s="211" t="s">
        <v>82</v>
      </c>
      <c r="AV1987" s="13" t="s">
        <v>82</v>
      </c>
      <c r="AW1987" s="13" t="s">
        <v>34</v>
      </c>
      <c r="AX1987" s="13" t="s">
        <v>73</v>
      </c>
      <c r="AY1987" s="211" t="s">
        <v>191</v>
      </c>
    </row>
    <row r="1988" spans="1:65" s="14" customFormat="1" ht="11.25">
      <c r="B1988" s="212"/>
      <c r="C1988" s="213"/>
      <c r="D1988" s="194" t="s">
        <v>208</v>
      </c>
      <c r="E1988" s="214" t="s">
        <v>19</v>
      </c>
      <c r="F1988" s="215" t="s">
        <v>238</v>
      </c>
      <c r="G1988" s="213"/>
      <c r="H1988" s="216">
        <v>777.41499999999985</v>
      </c>
      <c r="I1988" s="217"/>
      <c r="J1988" s="213"/>
      <c r="K1988" s="213"/>
      <c r="L1988" s="218"/>
      <c r="M1988" s="219"/>
      <c r="N1988" s="220"/>
      <c r="O1988" s="220"/>
      <c r="P1988" s="220"/>
      <c r="Q1988" s="220"/>
      <c r="R1988" s="220"/>
      <c r="S1988" s="220"/>
      <c r="T1988" s="221"/>
      <c r="AT1988" s="222" t="s">
        <v>208</v>
      </c>
      <c r="AU1988" s="222" t="s">
        <v>82</v>
      </c>
      <c r="AV1988" s="14" t="s">
        <v>197</v>
      </c>
      <c r="AW1988" s="14" t="s">
        <v>34</v>
      </c>
      <c r="AX1988" s="14" t="s">
        <v>80</v>
      </c>
      <c r="AY1988" s="222" t="s">
        <v>191</v>
      </c>
    </row>
    <row r="1989" spans="1:65" s="2" customFormat="1" ht="16.5" customHeight="1">
      <c r="A1989" s="37"/>
      <c r="B1989" s="38"/>
      <c r="C1989" s="223" t="s">
        <v>2615</v>
      </c>
      <c r="D1989" s="223" t="s">
        <v>273</v>
      </c>
      <c r="E1989" s="224" t="s">
        <v>2616</v>
      </c>
      <c r="F1989" s="225" t="s">
        <v>2617</v>
      </c>
      <c r="G1989" s="226" t="s">
        <v>282</v>
      </c>
      <c r="H1989" s="227">
        <v>894.02700000000004</v>
      </c>
      <c r="I1989" s="228"/>
      <c r="J1989" s="229">
        <f>ROUND(I1989*H1989,2)</f>
        <v>0</v>
      </c>
      <c r="K1989" s="225" t="s">
        <v>19</v>
      </c>
      <c r="L1989" s="230"/>
      <c r="M1989" s="231" t="s">
        <v>19</v>
      </c>
      <c r="N1989" s="232" t="s">
        <v>44</v>
      </c>
      <c r="O1989" s="67"/>
      <c r="P1989" s="190">
        <f>O1989*H1989</f>
        <v>0</v>
      </c>
      <c r="Q1989" s="190">
        <v>1.8409999999999999E-2</v>
      </c>
      <c r="R1989" s="190">
        <f>Q1989*H1989</f>
        <v>16.459037070000001</v>
      </c>
      <c r="S1989" s="190">
        <v>0</v>
      </c>
      <c r="T1989" s="191">
        <f>S1989*H1989</f>
        <v>0</v>
      </c>
      <c r="U1989" s="37"/>
      <c r="V1989" s="37"/>
      <c r="W1989" s="37"/>
      <c r="X1989" s="37"/>
      <c r="Y1989" s="37"/>
      <c r="Z1989" s="37"/>
      <c r="AA1989" s="37"/>
      <c r="AB1989" s="37"/>
      <c r="AC1989" s="37"/>
      <c r="AD1989" s="37"/>
      <c r="AE1989" s="37"/>
      <c r="AR1989" s="192" t="s">
        <v>405</v>
      </c>
      <c r="AT1989" s="192" t="s">
        <v>273</v>
      </c>
      <c r="AU1989" s="192" t="s">
        <v>82</v>
      </c>
      <c r="AY1989" s="20" t="s">
        <v>191</v>
      </c>
      <c r="BE1989" s="193">
        <f>IF(N1989="základní",J1989,0)</f>
        <v>0</v>
      </c>
      <c r="BF1989" s="193">
        <f>IF(N1989="snížená",J1989,0)</f>
        <v>0</v>
      </c>
      <c r="BG1989" s="193">
        <f>IF(N1989="zákl. přenesená",J1989,0)</f>
        <v>0</v>
      </c>
      <c r="BH1989" s="193">
        <f>IF(N1989="sníž. přenesená",J1989,0)</f>
        <v>0</v>
      </c>
      <c r="BI1989" s="193">
        <f>IF(N1989="nulová",J1989,0)</f>
        <v>0</v>
      </c>
      <c r="BJ1989" s="20" t="s">
        <v>80</v>
      </c>
      <c r="BK1989" s="193">
        <f>ROUND(I1989*H1989,2)</f>
        <v>0</v>
      </c>
      <c r="BL1989" s="20" t="s">
        <v>292</v>
      </c>
      <c r="BM1989" s="192" t="s">
        <v>2618</v>
      </c>
    </row>
    <row r="1990" spans="1:65" s="2" customFormat="1" ht="11.25">
      <c r="A1990" s="37"/>
      <c r="B1990" s="38"/>
      <c r="C1990" s="39"/>
      <c r="D1990" s="194" t="s">
        <v>199</v>
      </c>
      <c r="E1990" s="39"/>
      <c r="F1990" s="195" t="s">
        <v>2617</v>
      </c>
      <c r="G1990" s="39"/>
      <c r="H1990" s="39"/>
      <c r="I1990" s="196"/>
      <c r="J1990" s="39"/>
      <c r="K1990" s="39"/>
      <c r="L1990" s="42"/>
      <c r="M1990" s="197"/>
      <c r="N1990" s="198"/>
      <c r="O1990" s="67"/>
      <c r="P1990" s="67"/>
      <c r="Q1990" s="67"/>
      <c r="R1990" s="67"/>
      <c r="S1990" s="67"/>
      <c r="T1990" s="68"/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T1990" s="20" t="s">
        <v>199</v>
      </c>
      <c r="AU1990" s="20" t="s">
        <v>82</v>
      </c>
    </row>
    <row r="1991" spans="1:65" s="13" customFormat="1" ht="11.25">
      <c r="B1991" s="201"/>
      <c r="C1991" s="202"/>
      <c r="D1991" s="194" t="s">
        <v>208</v>
      </c>
      <c r="E1991" s="203" t="s">
        <v>19</v>
      </c>
      <c r="F1991" s="204" t="s">
        <v>2619</v>
      </c>
      <c r="G1991" s="202"/>
      <c r="H1991" s="205">
        <v>894.02700000000004</v>
      </c>
      <c r="I1991" s="206"/>
      <c r="J1991" s="202"/>
      <c r="K1991" s="202"/>
      <c r="L1991" s="207"/>
      <c r="M1991" s="208"/>
      <c r="N1991" s="209"/>
      <c r="O1991" s="209"/>
      <c r="P1991" s="209"/>
      <c r="Q1991" s="209"/>
      <c r="R1991" s="209"/>
      <c r="S1991" s="209"/>
      <c r="T1991" s="210"/>
      <c r="AT1991" s="211" t="s">
        <v>208</v>
      </c>
      <c r="AU1991" s="211" t="s">
        <v>82</v>
      </c>
      <c r="AV1991" s="13" t="s">
        <v>82</v>
      </c>
      <c r="AW1991" s="13" t="s">
        <v>34</v>
      </c>
      <c r="AX1991" s="13" t="s">
        <v>80</v>
      </c>
      <c r="AY1991" s="211" t="s">
        <v>191</v>
      </c>
    </row>
    <row r="1992" spans="1:65" s="2" customFormat="1" ht="16.5" customHeight="1">
      <c r="A1992" s="37"/>
      <c r="B1992" s="38"/>
      <c r="C1992" s="181" t="s">
        <v>2620</v>
      </c>
      <c r="D1992" s="181" t="s">
        <v>193</v>
      </c>
      <c r="E1992" s="182" t="s">
        <v>2621</v>
      </c>
      <c r="F1992" s="183" t="s">
        <v>2612</v>
      </c>
      <c r="G1992" s="184" t="s">
        <v>282</v>
      </c>
      <c r="H1992" s="185">
        <v>129.28</v>
      </c>
      <c r="I1992" s="186"/>
      <c r="J1992" s="187">
        <f>ROUND(I1992*H1992,2)</f>
        <v>0</v>
      </c>
      <c r="K1992" s="183" t="s">
        <v>19</v>
      </c>
      <c r="L1992" s="42"/>
      <c r="M1992" s="188" t="s">
        <v>19</v>
      </c>
      <c r="N1992" s="189" t="s">
        <v>44</v>
      </c>
      <c r="O1992" s="67"/>
      <c r="P1992" s="190">
        <f>O1992*H1992</f>
        <v>0</v>
      </c>
      <c r="Q1992" s="190">
        <v>8.8800000000000007E-3</v>
      </c>
      <c r="R1992" s="190">
        <f>Q1992*H1992</f>
        <v>1.1480064000000001</v>
      </c>
      <c r="S1992" s="190">
        <v>0</v>
      </c>
      <c r="T1992" s="191">
        <f>S1992*H1992</f>
        <v>0</v>
      </c>
      <c r="U1992" s="37"/>
      <c r="V1992" s="37"/>
      <c r="W1992" s="37"/>
      <c r="X1992" s="37"/>
      <c r="Y1992" s="37"/>
      <c r="Z1992" s="37"/>
      <c r="AA1992" s="37"/>
      <c r="AB1992" s="37"/>
      <c r="AC1992" s="37"/>
      <c r="AD1992" s="37"/>
      <c r="AE1992" s="37"/>
      <c r="AR1992" s="192" t="s">
        <v>292</v>
      </c>
      <c r="AT1992" s="192" t="s">
        <v>193</v>
      </c>
      <c r="AU1992" s="192" t="s">
        <v>82</v>
      </c>
      <c r="AY1992" s="20" t="s">
        <v>191</v>
      </c>
      <c r="BE1992" s="193">
        <f>IF(N1992="základní",J1992,0)</f>
        <v>0</v>
      </c>
      <c r="BF1992" s="193">
        <f>IF(N1992="snížená",J1992,0)</f>
        <v>0</v>
      </c>
      <c r="BG1992" s="193">
        <f>IF(N1992="zákl. přenesená",J1992,0)</f>
        <v>0</v>
      </c>
      <c r="BH1992" s="193">
        <f>IF(N1992="sníž. přenesená",J1992,0)</f>
        <v>0</v>
      </c>
      <c r="BI1992" s="193">
        <f>IF(N1992="nulová",J1992,0)</f>
        <v>0</v>
      </c>
      <c r="BJ1992" s="20" t="s">
        <v>80</v>
      </c>
      <c r="BK1992" s="193">
        <f>ROUND(I1992*H1992,2)</f>
        <v>0</v>
      </c>
      <c r="BL1992" s="20" t="s">
        <v>292</v>
      </c>
      <c r="BM1992" s="192" t="s">
        <v>2622</v>
      </c>
    </row>
    <row r="1993" spans="1:65" s="2" customFormat="1" ht="11.25">
      <c r="A1993" s="37"/>
      <c r="B1993" s="38"/>
      <c r="C1993" s="39"/>
      <c r="D1993" s="194" t="s">
        <v>199</v>
      </c>
      <c r="E1993" s="39"/>
      <c r="F1993" s="195" t="s">
        <v>2614</v>
      </c>
      <c r="G1993" s="39"/>
      <c r="H1993" s="39"/>
      <c r="I1993" s="196"/>
      <c r="J1993" s="39"/>
      <c r="K1993" s="39"/>
      <c r="L1993" s="42"/>
      <c r="M1993" s="197"/>
      <c r="N1993" s="198"/>
      <c r="O1993" s="67"/>
      <c r="P1993" s="67"/>
      <c r="Q1993" s="67"/>
      <c r="R1993" s="67"/>
      <c r="S1993" s="67"/>
      <c r="T1993" s="68"/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T1993" s="20" t="s">
        <v>199</v>
      </c>
      <c r="AU1993" s="20" t="s">
        <v>82</v>
      </c>
    </row>
    <row r="1994" spans="1:65" s="15" customFormat="1" ht="11.25">
      <c r="B1994" s="233"/>
      <c r="C1994" s="234"/>
      <c r="D1994" s="194" t="s">
        <v>208</v>
      </c>
      <c r="E1994" s="235" t="s">
        <v>19</v>
      </c>
      <c r="F1994" s="236" t="s">
        <v>570</v>
      </c>
      <c r="G1994" s="234"/>
      <c r="H1994" s="235" t="s">
        <v>19</v>
      </c>
      <c r="I1994" s="237"/>
      <c r="J1994" s="234"/>
      <c r="K1994" s="234"/>
      <c r="L1994" s="238"/>
      <c r="M1994" s="239"/>
      <c r="N1994" s="240"/>
      <c r="O1994" s="240"/>
      <c r="P1994" s="240"/>
      <c r="Q1994" s="240"/>
      <c r="R1994" s="240"/>
      <c r="S1994" s="240"/>
      <c r="T1994" s="241"/>
      <c r="AT1994" s="242" t="s">
        <v>208</v>
      </c>
      <c r="AU1994" s="242" t="s">
        <v>82</v>
      </c>
      <c r="AV1994" s="15" t="s">
        <v>80</v>
      </c>
      <c r="AW1994" s="15" t="s">
        <v>34</v>
      </c>
      <c r="AX1994" s="15" t="s">
        <v>73</v>
      </c>
      <c r="AY1994" s="242" t="s">
        <v>191</v>
      </c>
    </row>
    <row r="1995" spans="1:65" s="13" customFormat="1" ht="11.25">
      <c r="B1995" s="201"/>
      <c r="C1995" s="202"/>
      <c r="D1995" s="194" t="s">
        <v>208</v>
      </c>
      <c r="E1995" s="203" t="s">
        <v>19</v>
      </c>
      <c r="F1995" s="204" t="s">
        <v>2441</v>
      </c>
      <c r="G1995" s="202"/>
      <c r="H1995" s="205">
        <v>129.28</v>
      </c>
      <c r="I1995" s="206"/>
      <c r="J1995" s="202"/>
      <c r="K1995" s="202"/>
      <c r="L1995" s="207"/>
      <c r="M1995" s="208"/>
      <c r="N1995" s="209"/>
      <c r="O1995" s="209"/>
      <c r="P1995" s="209"/>
      <c r="Q1995" s="209"/>
      <c r="R1995" s="209"/>
      <c r="S1995" s="209"/>
      <c r="T1995" s="210"/>
      <c r="AT1995" s="211" t="s">
        <v>208</v>
      </c>
      <c r="AU1995" s="211" t="s">
        <v>82</v>
      </c>
      <c r="AV1995" s="13" t="s">
        <v>82</v>
      </c>
      <c r="AW1995" s="13" t="s">
        <v>34</v>
      </c>
      <c r="AX1995" s="13" t="s">
        <v>80</v>
      </c>
      <c r="AY1995" s="211" t="s">
        <v>191</v>
      </c>
    </row>
    <row r="1996" spans="1:65" s="2" customFormat="1" ht="16.5" customHeight="1">
      <c r="A1996" s="37"/>
      <c r="B1996" s="38"/>
      <c r="C1996" s="223" t="s">
        <v>2623</v>
      </c>
      <c r="D1996" s="223" t="s">
        <v>273</v>
      </c>
      <c r="E1996" s="224" t="s">
        <v>2624</v>
      </c>
      <c r="F1996" s="225" t="s">
        <v>2625</v>
      </c>
      <c r="G1996" s="226" t="s">
        <v>282</v>
      </c>
      <c r="H1996" s="227">
        <v>148.672</v>
      </c>
      <c r="I1996" s="228"/>
      <c r="J1996" s="229">
        <f>ROUND(I1996*H1996,2)</f>
        <v>0</v>
      </c>
      <c r="K1996" s="225" t="s">
        <v>19</v>
      </c>
      <c r="L1996" s="230"/>
      <c r="M1996" s="231" t="s">
        <v>19</v>
      </c>
      <c r="N1996" s="232" t="s">
        <v>44</v>
      </c>
      <c r="O1996" s="67"/>
      <c r="P1996" s="190">
        <f>O1996*H1996</f>
        <v>0</v>
      </c>
      <c r="Q1996" s="190">
        <v>2.1999999999999999E-2</v>
      </c>
      <c r="R1996" s="190">
        <f>Q1996*H1996</f>
        <v>3.2707839999999999</v>
      </c>
      <c r="S1996" s="190">
        <v>0</v>
      </c>
      <c r="T1996" s="191">
        <f>S1996*H1996</f>
        <v>0</v>
      </c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R1996" s="192" t="s">
        <v>405</v>
      </c>
      <c r="AT1996" s="192" t="s">
        <v>273</v>
      </c>
      <c r="AU1996" s="192" t="s">
        <v>82</v>
      </c>
      <c r="AY1996" s="20" t="s">
        <v>191</v>
      </c>
      <c r="BE1996" s="193">
        <f>IF(N1996="základní",J1996,0)</f>
        <v>0</v>
      </c>
      <c r="BF1996" s="193">
        <f>IF(N1996="snížená",J1996,0)</f>
        <v>0</v>
      </c>
      <c r="BG1996" s="193">
        <f>IF(N1996="zákl. přenesená",J1996,0)</f>
        <v>0</v>
      </c>
      <c r="BH1996" s="193">
        <f>IF(N1996="sníž. přenesená",J1996,0)</f>
        <v>0</v>
      </c>
      <c r="BI1996" s="193">
        <f>IF(N1996="nulová",J1996,0)</f>
        <v>0</v>
      </c>
      <c r="BJ1996" s="20" t="s">
        <v>80</v>
      </c>
      <c r="BK1996" s="193">
        <f>ROUND(I1996*H1996,2)</f>
        <v>0</v>
      </c>
      <c r="BL1996" s="20" t="s">
        <v>292</v>
      </c>
      <c r="BM1996" s="192" t="s">
        <v>2626</v>
      </c>
    </row>
    <row r="1997" spans="1:65" s="2" customFormat="1" ht="11.25">
      <c r="A1997" s="37"/>
      <c r="B1997" s="38"/>
      <c r="C1997" s="39"/>
      <c r="D1997" s="194" t="s">
        <v>199</v>
      </c>
      <c r="E1997" s="39"/>
      <c r="F1997" s="195" t="s">
        <v>2625</v>
      </c>
      <c r="G1997" s="39"/>
      <c r="H1997" s="39"/>
      <c r="I1997" s="196"/>
      <c r="J1997" s="39"/>
      <c r="K1997" s="39"/>
      <c r="L1997" s="42"/>
      <c r="M1997" s="197"/>
      <c r="N1997" s="198"/>
      <c r="O1997" s="67"/>
      <c r="P1997" s="67"/>
      <c r="Q1997" s="67"/>
      <c r="R1997" s="67"/>
      <c r="S1997" s="67"/>
      <c r="T1997" s="68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T1997" s="20" t="s">
        <v>199</v>
      </c>
      <c r="AU1997" s="20" t="s">
        <v>82</v>
      </c>
    </row>
    <row r="1998" spans="1:65" s="13" customFormat="1" ht="11.25">
      <c r="B1998" s="201"/>
      <c r="C1998" s="202"/>
      <c r="D1998" s="194" t="s">
        <v>208</v>
      </c>
      <c r="E1998" s="203" t="s">
        <v>19</v>
      </c>
      <c r="F1998" s="204" t="s">
        <v>2627</v>
      </c>
      <c r="G1998" s="202"/>
      <c r="H1998" s="205">
        <v>148.672</v>
      </c>
      <c r="I1998" s="206"/>
      <c r="J1998" s="202"/>
      <c r="K1998" s="202"/>
      <c r="L1998" s="207"/>
      <c r="M1998" s="208"/>
      <c r="N1998" s="209"/>
      <c r="O1998" s="209"/>
      <c r="P1998" s="209"/>
      <c r="Q1998" s="209"/>
      <c r="R1998" s="209"/>
      <c r="S1998" s="209"/>
      <c r="T1998" s="210"/>
      <c r="AT1998" s="211" t="s">
        <v>208</v>
      </c>
      <c r="AU1998" s="211" t="s">
        <v>82</v>
      </c>
      <c r="AV1998" s="13" t="s">
        <v>82</v>
      </c>
      <c r="AW1998" s="13" t="s">
        <v>34</v>
      </c>
      <c r="AX1998" s="13" t="s">
        <v>80</v>
      </c>
      <c r="AY1998" s="211" t="s">
        <v>191</v>
      </c>
    </row>
    <row r="1999" spans="1:65" s="2" customFormat="1" ht="24.2" customHeight="1">
      <c r="A1999" s="37"/>
      <c r="B1999" s="38"/>
      <c r="C1999" s="181" t="s">
        <v>2628</v>
      </c>
      <c r="D1999" s="181" t="s">
        <v>193</v>
      </c>
      <c r="E1999" s="182" t="s">
        <v>2629</v>
      </c>
      <c r="F1999" s="183" t="s">
        <v>2630</v>
      </c>
      <c r="G1999" s="184" t="s">
        <v>282</v>
      </c>
      <c r="H1999" s="185">
        <v>27.2</v>
      </c>
      <c r="I1999" s="186"/>
      <c r="J1999" s="187">
        <f>ROUND(I1999*H1999,2)</f>
        <v>0</v>
      </c>
      <c r="K1999" s="183" t="s">
        <v>19</v>
      </c>
      <c r="L1999" s="42"/>
      <c r="M1999" s="188" t="s">
        <v>19</v>
      </c>
      <c r="N1999" s="189" t="s">
        <v>44</v>
      </c>
      <c r="O1999" s="67"/>
      <c r="P1999" s="190">
        <f>O1999*H1999</f>
        <v>0</v>
      </c>
      <c r="Q1999" s="190">
        <v>8.3999999999999995E-3</v>
      </c>
      <c r="R1999" s="190">
        <f>Q1999*H1999</f>
        <v>0.22847999999999999</v>
      </c>
      <c r="S1999" s="190">
        <v>0</v>
      </c>
      <c r="T1999" s="191">
        <f>S1999*H1999</f>
        <v>0</v>
      </c>
      <c r="U1999" s="37"/>
      <c r="V1999" s="37"/>
      <c r="W1999" s="37"/>
      <c r="X1999" s="37"/>
      <c r="Y1999" s="37"/>
      <c r="Z1999" s="37"/>
      <c r="AA1999" s="37"/>
      <c r="AB1999" s="37"/>
      <c r="AC1999" s="37"/>
      <c r="AD1999" s="37"/>
      <c r="AE1999" s="37"/>
      <c r="AR1999" s="192" t="s">
        <v>292</v>
      </c>
      <c r="AT1999" s="192" t="s">
        <v>193</v>
      </c>
      <c r="AU1999" s="192" t="s">
        <v>82</v>
      </c>
      <c r="AY1999" s="20" t="s">
        <v>191</v>
      </c>
      <c r="BE1999" s="193">
        <f>IF(N1999="základní",J1999,0)</f>
        <v>0</v>
      </c>
      <c r="BF1999" s="193">
        <f>IF(N1999="snížená",J1999,0)</f>
        <v>0</v>
      </c>
      <c r="BG1999" s="193">
        <f>IF(N1999="zákl. přenesená",J1999,0)</f>
        <v>0</v>
      </c>
      <c r="BH1999" s="193">
        <f>IF(N1999="sníž. přenesená",J1999,0)</f>
        <v>0</v>
      </c>
      <c r="BI1999" s="193">
        <f>IF(N1999="nulová",J1999,0)</f>
        <v>0</v>
      </c>
      <c r="BJ1999" s="20" t="s">
        <v>80</v>
      </c>
      <c r="BK1999" s="193">
        <f>ROUND(I1999*H1999,2)</f>
        <v>0</v>
      </c>
      <c r="BL1999" s="20" t="s">
        <v>292</v>
      </c>
      <c r="BM1999" s="192" t="s">
        <v>2631</v>
      </c>
    </row>
    <row r="2000" spans="1:65" s="2" customFormat="1" ht="11.25">
      <c r="A2000" s="37"/>
      <c r="B2000" s="38"/>
      <c r="C2000" s="39"/>
      <c r="D2000" s="194" t="s">
        <v>199</v>
      </c>
      <c r="E2000" s="39"/>
      <c r="F2000" s="195" t="s">
        <v>2632</v>
      </c>
      <c r="G2000" s="39"/>
      <c r="H2000" s="39"/>
      <c r="I2000" s="196"/>
      <c r="J2000" s="39"/>
      <c r="K2000" s="39"/>
      <c r="L2000" s="42"/>
      <c r="M2000" s="197"/>
      <c r="N2000" s="198"/>
      <c r="O2000" s="67"/>
      <c r="P2000" s="67"/>
      <c r="Q2000" s="67"/>
      <c r="R2000" s="67"/>
      <c r="S2000" s="67"/>
      <c r="T2000" s="68"/>
      <c r="U2000" s="37"/>
      <c r="V2000" s="37"/>
      <c r="W2000" s="37"/>
      <c r="X2000" s="37"/>
      <c r="Y2000" s="37"/>
      <c r="Z2000" s="37"/>
      <c r="AA2000" s="37"/>
      <c r="AB2000" s="37"/>
      <c r="AC2000" s="37"/>
      <c r="AD2000" s="37"/>
      <c r="AE2000" s="37"/>
      <c r="AT2000" s="20" t="s">
        <v>199</v>
      </c>
      <c r="AU2000" s="20" t="s">
        <v>82</v>
      </c>
    </row>
    <row r="2001" spans="1:65" s="15" customFormat="1" ht="11.25">
      <c r="B2001" s="233"/>
      <c r="C2001" s="234"/>
      <c r="D2001" s="194" t="s">
        <v>208</v>
      </c>
      <c r="E2001" s="235" t="s">
        <v>19</v>
      </c>
      <c r="F2001" s="236" t="s">
        <v>570</v>
      </c>
      <c r="G2001" s="234"/>
      <c r="H2001" s="235" t="s">
        <v>19</v>
      </c>
      <c r="I2001" s="237"/>
      <c r="J2001" s="234"/>
      <c r="K2001" s="234"/>
      <c r="L2001" s="238"/>
      <c r="M2001" s="239"/>
      <c r="N2001" s="240"/>
      <c r="O2001" s="240"/>
      <c r="P2001" s="240"/>
      <c r="Q2001" s="240"/>
      <c r="R2001" s="240"/>
      <c r="S2001" s="240"/>
      <c r="T2001" s="241"/>
      <c r="AT2001" s="242" t="s">
        <v>208</v>
      </c>
      <c r="AU2001" s="242" t="s">
        <v>82</v>
      </c>
      <c r="AV2001" s="15" t="s">
        <v>80</v>
      </c>
      <c r="AW2001" s="15" t="s">
        <v>34</v>
      </c>
      <c r="AX2001" s="15" t="s">
        <v>73</v>
      </c>
      <c r="AY2001" s="242" t="s">
        <v>191</v>
      </c>
    </row>
    <row r="2002" spans="1:65" s="13" customFormat="1" ht="11.25">
      <c r="B2002" s="201"/>
      <c r="C2002" s="202"/>
      <c r="D2002" s="194" t="s">
        <v>208</v>
      </c>
      <c r="E2002" s="203" t="s">
        <v>19</v>
      </c>
      <c r="F2002" s="204" t="s">
        <v>2553</v>
      </c>
      <c r="G2002" s="202"/>
      <c r="H2002" s="205">
        <v>27.2</v>
      </c>
      <c r="I2002" s="206"/>
      <c r="J2002" s="202"/>
      <c r="K2002" s="202"/>
      <c r="L2002" s="207"/>
      <c r="M2002" s="208"/>
      <c r="N2002" s="209"/>
      <c r="O2002" s="209"/>
      <c r="P2002" s="209"/>
      <c r="Q2002" s="209"/>
      <c r="R2002" s="209"/>
      <c r="S2002" s="209"/>
      <c r="T2002" s="210"/>
      <c r="AT2002" s="211" t="s">
        <v>208</v>
      </c>
      <c r="AU2002" s="211" t="s">
        <v>82</v>
      </c>
      <c r="AV2002" s="13" t="s">
        <v>82</v>
      </c>
      <c r="AW2002" s="13" t="s">
        <v>34</v>
      </c>
      <c r="AX2002" s="13" t="s">
        <v>80</v>
      </c>
      <c r="AY2002" s="211" t="s">
        <v>191</v>
      </c>
    </row>
    <row r="2003" spans="1:65" s="2" customFormat="1" ht="16.5" customHeight="1">
      <c r="A2003" s="37"/>
      <c r="B2003" s="38"/>
      <c r="C2003" s="223" t="s">
        <v>2633</v>
      </c>
      <c r="D2003" s="223" t="s">
        <v>273</v>
      </c>
      <c r="E2003" s="224" t="s">
        <v>2634</v>
      </c>
      <c r="F2003" s="225" t="s">
        <v>2635</v>
      </c>
      <c r="G2003" s="226" t="s">
        <v>282</v>
      </c>
      <c r="H2003" s="227">
        <v>29.92</v>
      </c>
      <c r="I2003" s="228"/>
      <c r="J2003" s="229">
        <f>ROUND(I2003*H2003,2)</f>
        <v>0</v>
      </c>
      <c r="K2003" s="225" t="s">
        <v>19</v>
      </c>
      <c r="L2003" s="230"/>
      <c r="M2003" s="231" t="s">
        <v>19</v>
      </c>
      <c r="N2003" s="232" t="s">
        <v>44</v>
      </c>
      <c r="O2003" s="67"/>
      <c r="P2003" s="190">
        <f>O2003*H2003</f>
        <v>0</v>
      </c>
      <c r="Q2003" s="190">
        <v>2.1999999999999999E-2</v>
      </c>
      <c r="R2003" s="190">
        <f>Q2003*H2003</f>
        <v>0.65824000000000005</v>
      </c>
      <c r="S2003" s="190">
        <v>0</v>
      </c>
      <c r="T2003" s="191">
        <f>S2003*H2003</f>
        <v>0</v>
      </c>
      <c r="U2003" s="37"/>
      <c r="V2003" s="37"/>
      <c r="W2003" s="37"/>
      <c r="X2003" s="37"/>
      <c r="Y2003" s="37"/>
      <c r="Z2003" s="37"/>
      <c r="AA2003" s="37"/>
      <c r="AB2003" s="37"/>
      <c r="AC2003" s="37"/>
      <c r="AD2003" s="37"/>
      <c r="AE2003" s="37"/>
      <c r="AR2003" s="192" t="s">
        <v>405</v>
      </c>
      <c r="AT2003" s="192" t="s">
        <v>273</v>
      </c>
      <c r="AU2003" s="192" t="s">
        <v>82</v>
      </c>
      <c r="AY2003" s="20" t="s">
        <v>191</v>
      </c>
      <c r="BE2003" s="193">
        <f>IF(N2003="základní",J2003,0)</f>
        <v>0</v>
      </c>
      <c r="BF2003" s="193">
        <f>IF(N2003="snížená",J2003,0)</f>
        <v>0</v>
      </c>
      <c r="BG2003" s="193">
        <f>IF(N2003="zákl. přenesená",J2003,0)</f>
        <v>0</v>
      </c>
      <c r="BH2003" s="193">
        <f>IF(N2003="sníž. přenesená",J2003,0)</f>
        <v>0</v>
      </c>
      <c r="BI2003" s="193">
        <f>IF(N2003="nulová",J2003,0)</f>
        <v>0</v>
      </c>
      <c r="BJ2003" s="20" t="s">
        <v>80</v>
      </c>
      <c r="BK2003" s="193">
        <f>ROUND(I2003*H2003,2)</f>
        <v>0</v>
      </c>
      <c r="BL2003" s="20" t="s">
        <v>292</v>
      </c>
      <c r="BM2003" s="192" t="s">
        <v>2636</v>
      </c>
    </row>
    <row r="2004" spans="1:65" s="2" customFormat="1" ht="11.25">
      <c r="A2004" s="37"/>
      <c r="B2004" s="38"/>
      <c r="C2004" s="39"/>
      <c r="D2004" s="194" t="s">
        <v>199</v>
      </c>
      <c r="E2004" s="39"/>
      <c r="F2004" s="195" t="s">
        <v>2637</v>
      </c>
      <c r="G2004" s="39"/>
      <c r="H2004" s="39"/>
      <c r="I2004" s="196"/>
      <c r="J2004" s="39"/>
      <c r="K2004" s="39"/>
      <c r="L2004" s="42"/>
      <c r="M2004" s="197"/>
      <c r="N2004" s="198"/>
      <c r="O2004" s="67"/>
      <c r="P2004" s="67"/>
      <c r="Q2004" s="67"/>
      <c r="R2004" s="67"/>
      <c r="S2004" s="67"/>
      <c r="T2004" s="68"/>
      <c r="U2004" s="37"/>
      <c r="V2004" s="37"/>
      <c r="W2004" s="37"/>
      <c r="X2004" s="37"/>
      <c r="Y2004" s="37"/>
      <c r="Z2004" s="37"/>
      <c r="AA2004" s="37"/>
      <c r="AB2004" s="37"/>
      <c r="AC2004" s="37"/>
      <c r="AD2004" s="37"/>
      <c r="AE2004" s="37"/>
      <c r="AT2004" s="20" t="s">
        <v>199</v>
      </c>
      <c r="AU2004" s="20" t="s">
        <v>82</v>
      </c>
    </row>
    <row r="2005" spans="1:65" s="13" customFormat="1" ht="11.25">
      <c r="B2005" s="201"/>
      <c r="C2005" s="202"/>
      <c r="D2005" s="194" t="s">
        <v>208</v>
      </c>
      <c r="E2005" s="203" t="s">
        <v>19</v>
      </c>
      <c r="F2005" s="204" t="s">
        <v>2638</v>
      </c>
      <c r="G2005" s="202"/>
      <c r="H2005" s="205">
        <v>29.92</v>
      </c>
      <c r="I2005" s="206"/>
      <c r="J2005" s="202"/>
      <c r="K2005" s="202"/>
      <c r="L2005" s="207"/>
      <c r="M2005" s="208"/>
      <c r="N2005" s="209"/>
      <c r="O2005" s="209"/>
      <c r="P2005" s="209"/>
      <c r="Q2005" s="209"/>
      <c r="R2005" s="209"/>
      <c r="S2005" s="209"/>
      <c r="T2005" s="210"/>
      <c r="AT2005" s="211" t="s">
        <v>208</v>
      </c>
      <c r="AU2005" s="211" t="s">
        <v>82</v>
      </c>
      <c r="AV2005" s="13" t="s">
        <v>82</v>
      </c>
      <c r="AW2005" s="13" t="s">
        <v>34</v>
      </c>
      <c r="AX2005" s="13" t="s">
        <v>80</v>
      </c>
      <c r="AY2005" s="211" t="s">
        <v>191</v>
      </c>
    </row>
    <row r="2006" spans="1:65" s="2" customFormat="1" ht="16.5" customHeight="1">
      <c r="A2006" s="37"/>
      <c r="B2006" s="38"/>
      <c r="C2006" s="181" t="s">
        <v>2639</v>
      </c>
      <c r="D2006" s="181" t="s">
        <v>193</v>
      </c>
      <c r="E2006" s="182" t="s">
        <v>2640</v>
      </c>
      <c r="F2006" s="183" t="s">
        <v>2641</v>
      </c>
      <c r="G2006" s="184" t="s">
        <v>282</v>
      </c>
      <c r="H2006" s="185">
        <v>933.89499999999998</v>
      </c>
      <c r="I2006" s="186"/>
      <c r="J2006" s="187">
        <f>ROUND(I2006*H2006,2)</f>
        <v>0</v>
      </c>
      <c r="K2006" s="183" t="s">
        <v>19</v>
      </c>
      <c r="L2006" s="42"/>
      <c r="M2006" s="188" t="s">
        <v>19</v>
      </c>
      <c r="N2006" s="189" t="s">
        <v>44</v>
      </c>
      <c r="O2006" s="67"/>
      <c r="P2006" s="190">
        <f>O2006*H2006</f>
        <v>0</v>
      </c>
      <c r="Q2006" s="190">
        <v>0</v>
      </c>
      <c r="R2006" s="190">
        <f>Q2006*H2006</f>
        <v>0</v>
      </c>
      <c r="S2006" s="190">
        <v>0</v>
      </c>
      <c r="T2006" s="191">
        <f>S2006*H2006</f>
        <v>0</v>
      </c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R2006" s="192" t="s">
        <v>292</v>
      </c>
      <c r="AT2006" s="192" t="s">
        <v>193</v>
      </c>
      <c r="AU2006" s="192" t="s">
        <v>82</v>
      </c>
      <c r="AY2006" s="20" t="s">
        <v>191</v>
      </c>
      <c r="BE2006" s="193">
        <f>IF(N2006="základní",J2006,0)</f>
        <v>0</v>
      </c>
      <c r="BF2006" s="193">
        <f>IF(N2006="snížená",J2006,0)</f>
        <v>0</v>
      </c>
      <c r="BG2006" s="193">
        <f>IF(N2006="zákl. přenesená",J2006,0)</f>
        <v>0</v>
      </c>
      <c r="BH2006" s="193">
        <f>IF(N2006="sníž. přenesená",J2006,0)</f>
        <v>0</v>
      </c>
      <c r="BI2006" s="193">
        <f>IF(N2006="nulová",J2006,0)</f>
        <v>0</v>
      </c>
      <c r="BJ2006" s="20" t="s">
        <v>80</v>
      </c>
      <c r="BK2006" s="193">
        <f>ROUND(I2006*H2006,2)</f>
        <v>0</v>
      </c>
      <c r="BL2006" s="20" t="s">
        <v>292</v>
      </c>
      <c r="BM2006" s="192" t="s">
        <v>2642</v>
      </c>
    </row>
    <row r="2007" spans="1:65" s="2" customFormat="1" ht="11.25">
      <c r="A2007" s="37"/>
      <c r="B2007" s="38"/>
      <c r="C2007" s="39"/>
      <c r="D2007" s="194" t="s">
        <v>199</v>
      </c>
      <c r="E2007" s="39"/>
      <c r="F2007" s="195" t="s">
        <v>2641</v>
      </c>
      <c r="G2007" s="39"/>
      <c r="H2007" s="39"/>
      <c r="I2007" s="196"/>
      <c r="J2007" s="39"/>
      <c r="K2007" s="39"/>
      <c r="L2007" s="42"/>
      <c r="M2007" s="197"/>
      <c r="N2007" s="198"/>
      <c r="O2007" s="67"/>
      <c r="P2007" s="67"/>
      <c r="Q2007" s="67"/>
      <c r="R2007" s="67"/>
      <c r="S2007" s="67"/>
      <c r="T2007" s="68"/>
      <c r="U2007" s="37"/>
      <c r="V2007" s="37"/>
      <c r="W2007" s="37"/>
      <c r="X2007" s="37"/>
      <c r="Y2007" s="37"/>
      <c r="Z2007" s="37"/>
      <c r="AA2007" s="37"/>
      <c r="AB2007" s="37"/>
      <c r="AC2007" s="37"/>
      <c r="AD2007" s="37"/>
      <c r="AE2007" s="37"/>
      <c r="AT2007" s="20" t="s">
        <v>199</v>
      </c>
      <c r="AU2007" s="20" t="s">
        <v>82</v>
      </c>
    </row>
    <row r="2008" spans="1:65" s="15" customFormat="1" ht="11.25">
      <c r="B2008" s="233"/>
      <c r="C2008" s="234"/>
      <c r="D2008" s="194" t="s">
        <v>208</v>
      </c>
      <c r="E2008" s="235" t="s">
        <v>19</v>
      </c>
      <c r="F2008" s="236" t="s">
        <v>555</v>
      </c>
      <c r="G2008" s="234"/>
      <c r="H2008" s="235" t="s">
        <v>19</v>
      </c>
      <c r="I2008" s="237"/>
      <c r="J2008" s="234"/>
      <c r="K2008" s="234"/>
      <c r="L2008" s="238"/>
      <c r="M2008" s="239"/>
      <c r="N2008" s="240"/>
      <c r="O2008" s="240"/>
      <c r="P2008" s="240"/>
      <c r="Q2008" s="240"/>
      <c r="R2008" s="240"/>
      <c r="S2008" s="240"/>
      <c r="T2008" s="241"/>
      <c r="AT2008" s="242" t="s">
        <v>208</v>
      </c>
      <c r="AU2008" s="242" t="s">
        <v>82</v>
      </c>
      <c r="AV2008" s="15" t="s">
        <v>80</v>
      </c>
      <c r="AW2008" s="15" t="s">
        <v>34</v>
      </c>
      <c r="AX2008" s="15" t="s">
        <v>73</v>
      </c>
      <c r="AY2008" s="242" t="s">
        <v>191</v>
      </c>
    </row>
    <row r="2009" spans="1:65" s="13" customFormat="1" ht="11.25">
      <c r="B2009" s="201"/>
      <c r="C2009" s="202"/>
      <c r="D2009" s="194" t="s">
        <v>208</v>
      </c>
      <c r="E2009" s="203" t="s">
        <v>19</v>
      </c>
      <c r="F2009" s="204" t="s">
        <v>2531</v>
      </c>
      <c r="G2009" s="202"/>
      <c r="H2009" s="205">
        <v>22.3</v>
      </c>
      <c r="I2009" s="206"/>
      <c r="J2009" s="202"/>
      <c r="K2009" s="202"/>
      <c r="L2009" s="207"/>
      <c r="M2009" s="208"/>
      <c r="N2009" s="209"/>
      <c r="O2009" s="209"/>
      <c r="P2009" s="209"/>
      <c r="Q2009" s="209"/>
      <c r="R2009" s="209"/>
      <c r="S2009" s="209"/>
      <c r="T2009" s="210"/>
      <c r="AT2009" s="211" t="s">
        <v>208</v>
      </c>
      <c r="AU2009" s="211" t="s">
        <v>82</v>
      </c>
      <c r="AV2009" s="13" t="s">
        <v>82</v>
      </c>
      <c r="AW2009" s="13" t="s">
        <v>34</v>
      </c>
      <c r="AX2009" s="13" t="s">
        <v>73</v>
      </c>
      <c r="AY2009" s="211" t="s">
        <v>191</v>
      </c>
    </row>
    <row r="2010" spans="1:65" s="13" customFormat="1" ht="11.25">
      <c r="B2010" s="201"/>
      <c r="C2010" s="202"/>
      <c r="D2010" s="194" t="s">
        <v>208</v>
      </c>
      <c r="E2010" s="203" t="s">
        <v>19</v>
      </c>
      <c r="F2010" s="204" t="s">
        <v>2532</v>
      </c>
      <c r="G2010" s="202"/>
      <c r="H2010" s="205">
        <v>21.5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208</v>
      </c>
      <c r="AU2010" s="211" t="s">
        <v>82</v>
      </c>
      <c r="AV2010" s="13" t="s">
        <v>82</v>
      </c>
      <c r="AW2010" s="13" t="s">
        <v>34</v>
      </c>
      <c r="AX2010" s="13" t="s">
        <v>73</v>
      </c>
      <c r="AY2010" s="211" t="s">
        <v>191</v>
      </c>
    </row>
    <row r="2011" spans="1:65" s="13" customFormat="1" ht="11.25">
      <c r="B2011" s="201"/>
      <c r="C2011" s="202"/>
      <c r="D2011" s="194" t="s">
        <v>208</v>
      </c>
      <c r="E2011" s="203" t="s">
        <v>19</v>
      </c>
      <c r="F2011" s="204" t="s">
        <v>2533</v>
      </c>
      <c r="G2011" s="202"/>
      <c r="H2011" s="205">
        <v>11.68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208</v>
      </c>
      <c r="AU2011" s="211" t="s">
        <v>82</v>
      </c>
      <c r="AV2011" s="13" t="s">
        <v>82</v>
      </c>
      <c r="AW2011" s="13" t="s">
        <v>34</v>
      </c>
      <c r="AX2011" s="13" t="s">
        <v>73</v>
      </c>
      <c r="AY2011" s="211" t="s">
        <v>191</v>
      </c>
    </row>
    <row r="2012" spans="1:65" s="13" customFormat="1" ht="11.25">
      <c r="B2012" s="201"/>
      <c r="C2012" s="202"/>
      <c r="D2012" s="194" t="s">
        <v>208</v>
      </c>
      <c r="E2012" s="203" t="s">
        <v>19</v>
      </c>
      <c r="F2012" s="204" t="s">
        <v>2534</v>
      </c>
      <c r="G2012" s="202"/>
      <c r="H2012" s="205">
        <v>10.68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208</v>
      </c>
      <c r="AU2012" s="211" t="s">
        <v>82</v>
      </c>
      <c r="AV2012" s="13" t="s">
        <v>82</v>
      </c>
      <c r="AW2012" s="13" t="s">
        <v>34</v>
      </c>
      <c r="AX2012" s="13" t="s">
        <v>73</v>
      </c>
      <c r="AY2012" s="211" t="s">
        <v>191</v>
      </c>
    </row>
    <row r="2013" spans="1:65" s="15" customFormat="1" ht="11.25">
      <c r="B2013" s="233"/>
      <c r="C2013" s="234"/>
      <c r="D2013" s="194" t="s">
        <v>208</v>
      </c>
      <c r="E2013" s="235" t="s">
        <v>19</v>
      </c>
      <c r="F2013" s="236" t="s">
        <v>570</v>
      </c>
      <c r="G2013" s="234"/>
      <c r="H2013" s="235" t="s">
        <v>19</v>
      </c>
      <c r="I2013" s="237"/>
      <c r="J2013" s="234"/>
      <c r="K2013" s="234"/>
      <c r="L2013" s="238"/>
      <c r="M2013" s="239"/>
      <c r="N2013" s="240"/>
      <c r="O2013" s="240"/>
      <c r="P2013" s="240"/>
      <c r="Q2013" s="240"/>
      <c r="R2013" s="240"/>
      <c r="S2013" s="240"/>
      <c r="T2013" s="241"/>
      <c r="AT2013" s="242" t="s">
        <v>208</v>
      </c>
      <c r="AU2013" s="242" t="s">
        <v>82</v>
      </c>
      <c r="AV2013" s="15" t="s">
        <v>80</v>
      </c>
      <c r="AW2013" s="15" t="s">
        <v>34</v>
      </c>
      <c r="AX2013" s="15" t="s">
        <v>73</v>
      </c>
      <c r="AY2013" s="242" t="s">
        <v>191</v>
      </c>
    </row>
    <row r="2014" spans="1:65" s="13" customFormat="1" ht="11.25">
      <c r="B2014" s="201"/>
      <c r="C2014" s="202"/>
      <c r="D2014" s="194" t="s">
        <v>208</v>
      </c>
      <c r="E2014" s="203" t="s">
        <v>19</v>
      </c>
      <c r="F2014" s="204" t="s">
        <v>2441</v>
      </c>
      <c r="G2014" s="202"/>
      <c r="H2014" s="205">
        <v>129.28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208</v>
      </c>
      <c r="AU2014" s="211" t="s">
        <v>82</v>
      </c>
      <c r="AV2014" s="13" t="s">
        <v>82</v>
      </c>
      <c r="AW2014" s="13" t="s">
        <v>34</v>
      </c>
      <c r="AX2014" s="13" t="s">
        <v>73</v>
      </c>
      <c r="AY2014" s="211" t="s">
        <v>191</v>
      </c>
    </row>
    <row r="2015" spans="1:65" s="15" customFormat="1" ht="11.25">
      <c r="B2015" s="233"/>
      <c r="C2015" s="234"/>
      <c r="D2015" s="194" t="s">
        <v>208</v>
      </c>
      <c r="E2015" s="235" t="s">
        <v>19</v>
      </c>
      <c r="F2015" s="236" t="s">
        <v>570</v>
      </c>
      <c r="G2015" s="234"/>
      <c r="H2015" s="235" t="s">
        <v>19</v>
      </c>
      <c r="I2015" s="237"/>
      <c r="J2015" s="234"/>
      <c r="K2015" s="234"/>
      <c r="L2015" s="238"/>
      <c r="M2015" s="239"/>
      <c r="N2015" s="240"/>
      <c r="O2015" s="240"/>
      <c r="P2015" s="240"/>
      <c r="Q2015" s="240"/>
      <c r="R2015" s="240"/>
      <c r="S2015" s="240"/>
      <c r="T2015" s="241"/>
      <c r="AT2015" s="242" t="s">
        <v>208</v>
      </c>
      <c r="AU2015" s="242" t="s">
        <v>82</v>
      </c>
      <c r="AV2015" s="15" t="s">
        <v>80</v>
      </c>
      <c r="AW2015" s="15" t="s">
        <v>34</v>
      </c>
      <c r="AX2015" s="15" t="s">
        <v>73</v>
      </c>
      <c r="AY2015" s="242" t="s">
        <v>191</v>
      </c>
    </row>
    <row r="2016" spans="1:65" s="13" customFormat="1" ht="11.25">
      <c r="B2016" s="201"/>
      <c r="C2016" s="202"/>
      <c r="D2016" s="194" t="s">
        <v>208</v>
      </c>
      <c r="E2016" s="203" t="s">
        <v>19</v>
      </c>
      <c r="F2016" s="204" t="s">
        <v>2535</v>
      </c>
      <c r="G2016" s="202"/>
      <c r="H2016" s="205">
        <v>13.2</v>
      </c>
      <c r="I2016" s="206"/>
      <c r="J2016" s="202"/>
      <c r="K2016" s="202"/>
      <c r="L2016" s="207"/>
      <c r="M2016" s="208"/>
      <c r="N2016" s="209"/>
      <c r="O2016" s="209"/>
      <c r="P2016" s="209"/>
      <c r="Q2016" s="209"/>
      <c r="R2016" s="209"/>
      <c r="S2016" s="209"/>
      <c r="T2016" s="210"/>
      <c r="AT2016" s="211" t="s">
        <v>208</v>
      </c>
      <c r="AU2016" s="211" t="s">
        <v>82</v>
      </c>
      <c r="AV2016" s="13" t="s">
        <v>82</v>
      </c>
      <c r="AW2016" s="13" t="s">
        <v>34</v>
      </c>
      <c r="AX2016" s="13" t="s">
        <v>73</v>
      </c>
      <c r="AY2016" s="211" t="s">
        <v>191</v>
      </c>
    </row>
    <row r="2017" spans="2:51" s="13" customFormat="1" ht="11.25">
      <c r="B2017" s="201"/>
      <c r="C2017" s="202"/>
      <c r="D2017" s="194" t="s">
        <v>208</v>
      </c>
      <c r="E2017" s="203" t="s">
        <v>19</v>
      </c>
      <c r="F2017" s="204" t="s">
        <v>2536</v>
      </c>
      <c r="G2017" s="202"/>
      <c r="H2017" s="205">
        <v>16.7</v>
      </c>
      <c r="I2017" s="206"/>
      <c r="J2017" s="202"/>
      <c r="K2017" s="202"/>
      <c r="L2017" s="207"/>
      <c r="M2017" s="208"/>
      <c r="N2017" s="209"/>
      <c r="O2017" s="209"/>
      <c r="P2017" s="209"/>
      <c r="Q2017" s="209"/>
      <c r="R2017" s="209"/>
      <c r="S2017" s="209"/>
      <c r="T2017" s="210"/>
      <c r="AT2017" s="211" t="s">
        <v>208</v>
      </c>
      <c r="AU2017" s="211" t="s">
        <v>82</v>
      </c>
      <c r="AV2017" s="13" t="s">
        <v>82</v>
      </c>
      <c r="AW2017" s="13" t="s">
        <v>34</v>
      </c>
      <c r="AX2017" s="13" t="s">
        <v>73</v>
      </c>
      <c r="AY2017" s="211" t="s">
        <v>191</v>
      </c>
    </row>
    <row r="2018" spans="2:51" s="13" customFormat="1" ht="11.25">
      <c r="B2018" s="201"/>
      <c r="C2018" s="202"/>
      <c r="D2018" s="194" t="s">
        <v>208</v>
      </c>
      <c r="E2018" s="203" t="s">
        <v>19</v>
      </c>
      <c r="F2018" s="204" t="s">
        <v>2537</v>
      </c>
      <c r="G2018" s="202"/>
      <c r="H2018" s="205">
        <v>16.7</v>
      </c>
      <c r="I2018" s="206"/>
      <c r="J2018" s="202"/>
      <c r="K2018" s="202"/>
      <c r="L2018" s="207"/>
      <c r="M2018" s="208"/>
      <c r="N2018" s="209"/>
      <c r="O2018" s="209"/>
      <c r="P2018" s="209"/>
      <c r="Q2018" s="209"/>
      <c r="R2018" s="209"/>
      <c r="S2018" s="209"/>
      <c r="T2018" s="210"/>
      <c r="AT2018" s="211" t="s">
        <v>208</v>
      </c>
      <c r="AU2018" s="211" t="s">
        <v>82</v>
      </c>
      <c r="AV2018" s="13" t="s">
        <v>82</v>
      </c>
      <c r="AW2018" s="13" t="s">
        <v>34</v>
      </c>
      <c r="AX2018" s="13" t="s">
        <v>73</v>
      </c>
      <c r="AY2018" s="211" t="s">
        <v>191</v>
      </c>
    </row>
    <row r="2019" spans="2:51" s="13" customFormat="1" ht="11.25">
      <c r="B2019" s="201"/>
      <c r="C2019" s="202"/>
      <c r="D2019" s="194" t="s">
        <v>208</v>
      </c>
      <c r="E2019" s="203" t="s">
        <v>19</v>
      </c>
      <c r="F2019" s="204" t="s">
        <v>2538</v>
      </c>
      <c r="G2019" s="202"/>
      <c r="H2019" s="205">
        <v>14.9</v>
      </c>
      <c r="I2019" s="206"/>
      <c r="J2019" s="202"/>
      <c r="K2019" s="202"/>
      <c r="L2019" s="207"/>
      <c r="M2019" s="208"/>
      <c r="N2019" s="209"/>
      <c r="O2019" s="209"/>
      <c r="P2019" s="209"/>
      <c r="Q2019" s="209"/>
      <c r="R2019" s="209"/>
      <c r="S2019" s="209"/>
      <c r="T2019" s="210"/>
      <c r="AT2019" s="211" t="s">
        <v>208</v>
      </c>
      <c r="AU2019" s="211" t="s">
        <v>82</v>
      </c>
      <c r="AV2019" s="13" t="s">
        <v>82</v>
      </c>
      <c r="AW2019" s="13" t="s">
        <v>34</v>
      </c>
      <c r="AX2019" s="13" t="s">
        <v>73</v>
      </c>
      <c r="AY2019" s="211" t="s">
        <v>191</v>
      </c>
    </row>
    <row r="2020" spans="2:51" s="13" customFormat="1" ht="11.25">
      <c r="B2020" s="201"/>
      <c r="C2020" s="202"/>
      <c r="D2020" s="194" t="s">
        <v>208</v>
      </c>
      <c r="E2020" s="203" t="s">
        <v>19</v>
      </c>
      <c r="F2020" s="204" t="s">
        <v>2539</v>
      </c>
      <c r="G2020" s="202"/>
      <c r="H2020" s="205">
        <v>13.1</v>
      </c>
      <c r="I2020" s="206"/>
      <c r="J2020" s="202"/>
      <c r="K2020" s="202"/>
      <c r="L2020" s="207"/>
      <c r="M2020" s="208"/>
      <c r="N2020" s="209"/>
      <c r="O2020" s="209"/>
      <c r="P2020" s="209"/>
      <c r="Q2020" s="209"/>
      <c r="R2020" s="209"/>
      <c r="S2020" s="209"/>
      <c r="T2020" s="210"/>
      <c r="AT2020" s="211" t="s">
        <v>208</v>
      </c>
      <c r="AU2020" s="211" t="s">
        <v>82</v>
      </c>
      <c r="AV2020" s="13" t="s">
        <v>82</v>
      </c>
      <c r="AW2020" s="13" t="s">
        <v>34</v>
      </c>
      <c r="AX2020" s="13" t="s">
        <v>73</v>
      </c>
      <c r="AY2020" s="211" t="s">
        <v>191</v>
      </c>
    </row>
    <row r="2021" spans="2:51" s="13" customFormat="1" ht="11.25">
      <c r="B2021" s="201"/>
      <c r="C2021" s="202"/>
      <c r="D2021" s="194" t="s">
        <v>208</v>
      </c>
      <c r="E2021" s="203" t="s">
        <v>19</v>
      </c>
      <c r="F2021" s="204" t="s">
        <v>2540</v>
      </c>
      <c r="G2021" s="202"/>
      <c r="H2021" s="205">
        <v>28.6</v>
      </c>
      <c r="I2021" s="206"/>
      <c r="J2021" s="202"/>
      <c r="K2021" s="202"/>
      <c r="L2021" s="207"/>
      <c r="M2021" s="208"/>
      <c r="N2021" s="209"/>
      <c r="O2021" s="209"/>
      <c r="P2021" s="209"/>
      <c r="Q2021" s="209"/>
      <c r="R2021" s="209"/>
      <c r="S2021" s="209"/>
      <c r="T2021" s="210"/>
      <c r="AT2021" s="211" t="s">
        <v>208</v>
      </c>
      <c r="AU2021" s="211" t="s">
        <v>82</v>
      </c>
      <c r="AV2021" s="13" t="s">
        <v>82</v>
      </c>
      <c r="AW2021" s="13" t="s">
        <v>34</v>
      </c>
      <c r="AX2021" s="13" t="s">
        <v>73</v>
      </c>
      <c r="AY2021" s="211" t="s">
        <v>191</v>
      </c>
    </row>
    <row r="2022" spans="2:51" s="13" customFormat="1" ht="11.25">
      <c r="B2022" s="201"/>
      <c r="C2022" s="202"/>
      <c r="D2022" s="194" t="s">
        <v>208</v>
      </c>
      <c r="E2022" s="203" t="s">
        <v>19</v>
      </c>
      <c r="F2022" s="204" t="s">
        <v>2541</v>
      </c>
      <c r="G2022" s="202"/>
      <c r="H2022" s="205">
        <v>23.2</v>
      </c>
      <c r="I2022" s="206"/>
      <c r="J2022" s="202"/>
      <c r="K2022" s="202"/>
      <c r="L2022" s="207"/>
      <c r="M2022" s="208"/>
      <c r="N2022" s="209"/>
      <c r="O2022" s="209"/>
      <c r="P2022" s="209"/>
      <c r="Q2022" s="209"/>
      <c r="R2022" s="209"/>
      <c r="S2022" s="209"/>
      <c r="T2022" s="210"/>
      <c r="AT2022" s="211" t="s">
        <v>208</v>
      </c>
      <c r="AU2022" s="211" t="s">
        <v>82</v>
      </c>
      <c r="AV2022" s="13" t="s">
        <v>82</v>
      </c>
      <c r="AW2022" s="13" t="s">
        <v>34</v>
      </c>
      <c r="AX2022" s="13" t="s">
        <v>73</v>
      </c>
      <c r="AY2022" s="211" t="s">
        <v>191</v>
      </c>
    </row>
    <row r="2023" spans="2:51" s="13" customFormat="1" ht="11.25">
      <c r="B2023" s="201"/>
      <c r="C2023" s="202"/>
      <c r="D2023" s="194" t="s">
        <v>208</v>
      </c>
      <c r="E2023" s="203" t="s">
        <v>19</v>
      </c>
      <c r="F2023" s="204" t="s">
        <v>2542</v>
      </c>
      <c r="G2023" s="202"/>
      <c r="H2023" s="205">
        <v>10.3</v>
      </c>
      <c r="I2023" s="206"/>
      <c r="J2023" s="202"/>
      <c r="K2023" s="202"/>
      <c r="L2023" s="207"/>
      <c r="M2023" s="208"/>
      <c r="N2023" s="209"/>
      <c r="O2023" s="209"/>
      <c r="P2023" s="209"/>
      <c r="Q2023" s="209"/>
      <c r="R2023" s="209"/>
      <c r="S2023" s="209"/>
      <c r="T2023" s="210"/>
      <c r="AT2023" s="211" t="s">
        <v>208</v>
      </c>
      <c r="AU2023" s="211" t="s">
        <v>82</v>
      </c>
      <c r="AV2023" s="13" t="s">
        <v>82</v>
      </c>
      <c r="AW2023" s="13" t="s">
        <v>34</v>
      </c>
      <c r="AX2023" s="13" t="s">
        <v>73</v>
      </c>
      <c r="AY2023" s="211" t="s">
        <v>191</v>
      </c>
    </row>
    <row r="2024" spans="2:51" s="13" customFormat="1" ht="11.25">
      <c r="B2024" s="201"/>
      <c r="C2024" s="202"/>
      <c r="D2024" s="194" t="s">
        <v>208</v>
      </c>
      <c r="E2024" s="203" t="s">
        <v>19</v>
      </c>
      <c r="F2024" s="204" t="s">
        <v>2543</v>
      </c>
      <c r="G2024" s="202"/>
      <c r="H2024" s="205">
        <v>26.5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208</v>
      </c>
      <c r="AU2024" s="211" t="s">
        <v>82</v>
      </c>
      <c r="AV2024" s="13" t="s">
        <v>82</v>
      </c>
      <c r="AW2024" s="13" t="s">
        <v>34</v>
      </c>
      <c r="AX2024" s="13" t="s">
        <v>73</v>
      </c>
      <c r="AY2024" s="211" t="s">
        <v>191</v>
      </c>
    </row>
    <row r="2025" spans="2:51" s="13" customFormat="1" ht="11.25">
      <c r="B2025" s="201"/>
      <c r="C2025" s="202"/>
      <c r="D2025" s="194" t="s">
        <v>208</v>
      </c>
      <c r="E2025" s="203" t="s">
        <v>19</v>
      </c>
      <c r="F2025" s="204" t="s">
        <v>2544</v>
      </c>
      <c r="G2025" s="202"/>
      <c r="H2025" s="205">
        <v>24.7</v>
      </c>
      <c r="I2025" s="206"/>
      <c r="J2025" s="202"/>
      <c r="K2025" s="202"/>
      <c r="L2025" s="207"/>
      <c r="M2025" s="208"/>
      <c r="N2025" s="209"/>
      <c r="O2025" s="209"/>
      <c r="P2025" s="209"/>
      <c r="Q2025" s="209"/>
      <c r="R2025" s="209"/>
      <c r="S2025" s="209"/>
      <c r="T2025" s="210"/>
      <c r="AT2025" s="211" t="s">
        <v>208</v>
      </c>
      <c r="AU2025" s="211" t="s">
        <v>82</v>
      </c>
      <c r="AV2025" s="13" t="s">
        <v>82</v>
      </c>
      <c r="AW2025" s="13" t="s">
        <v>34</v>
      </c>
      <c r="AX2025" s="13" t="s">
        <v>73</v>
      </c>
      <c r="AY2025" s="211" t="s">
        <v>191</v>
      </c>
    </row>
    <row r="2026" spans="2:51" s="13" customFormat="1" ht="11.25">
      <c r="B2026" s="201"/>
      <c r="C2026" s="202"/>
      <c r="D2026" s="194" t="s">
        <v>208</v>
      </c>
      <c r="E2026" s="203" t="s">
        <v>19</v>
      </c>
      <c r="F2026" s="204" t="s">
        <v>2545</v>
      </c>
      <c r="G2026" s="202"/>
      <c r="H2026" s="205">
        <v>13.3</v>
      </c>
      <c r="I2026" s="206"/>
      <c r="J2026" s="202"/>
      <c r="K2026" s="202"/>
      <c r="L2026" s="207"/>
      <c r="M2026" s="208"/>
      <c r="N2026" s="209"/>
      <c r="O2026" s="209"/>
      <c r="P2026" s="209"/>
      <c r="Q2026" s="209"/>
      <c r="R2026" s="209"/>
      <c r="S2026" s="209"/>
      <c r="T2026" s="210"/>
      <c r="AT2026" s="211" t="s">
        <v>208</v>
      </c>
      <c r="AU2026" s="211" t="s">
        <v>82</v>
      </c>
      <c r="AV2026" s="13" t="s">
        <v>82</v>
      </c>
      <c r="AW2026" s="13" t="s">
        <v>34</v>
      </c>
      <c r="AX2026" s="13" t="s">
        <v>73</v>
      </c>
      <c r="AY2026" s="211" t="s">
        <v>191</v>
      </c>
    </row>
    <row r="2027" spans="2:51" s="13" customFormat="1" ht="11.25">
      <c r="B2027" s="201"/>
      <c r="C2027" s="202"/>
      <c r="D2027" s="194" t="s">
        <v>208</v>
      </c>
      <c r="E2027" s="203" t="s">
        <v>19</v>
      </c>
      <c r="F2027" s="204" t="s">
        <v>2546</v>
      </c>
      <c r="G2027" s="202"/>
      <c r="H2027" s="205">
        <v>35.65</v>
      </c>
      <c r="I2027" s="206"/>
      <c r="J2027" s="202"/>
      <c r="K2027" s="202"/>
      <c r="L2027" s="207"/>
      <c r="M2027" s="208"/>
      <c r="N2027" s="209"/>
      <c r="O2027" s="209"/>
      <c r="P2027" s="209"/>
      <c r="Q2027" s="209"/>
      <c r="R2027" s="209"/>
      <c r="S2027" s="209"/>
      <c r="T2027" s="210"/>
      <c r="AT2027" s="211" t="s">
        <v>208</v>
      </c>
      <c r="AU2027" s="211" t="s">
        <v>82</v>
      </c>
      <c r="AV2027" s="13" t="s">
        <v>82</v>
      </c>
      <c r="AW2027" s="13" t="s">
        <v>34</v>
      </c>
      <c r="AX2027" s="13" t="s">
        <v>73</v>
      </c>
      <c r="AY2027" s="211" t="s">
        <v>191</v>
      </c>
    </row>
    <row r="2028" spans="2:51" s="13" customFormat="1" ht="11.25">
      <c r="B2028" s="201"/>
      <c r="C2028" s="202"/>
      <c r="D2028" s="194" t="s">
        <v>208</v>
      </c>
      <c r="E2028" s="203" t="s">
        <v>19</v>
      </c>
      <c r="F2028" s="204" t="s">
        <v>2547</v>
      </c>
      <c r="G2028" s="202"/>
      <c r="H2028" s="205">
        <v>23.2</v>
      </c>
      <c r="I2028" s="206"/>
      <c r="J2028" s="202"/>
      <c r="K2028" s="202"/>
      <c r="L2028" s="207"/>
      <c r="M2028" s="208"/>
      <c r="N2028" s="209"/>
      <c r="O2028" s="209"/>
      <c r="P2028" s="209"/>
      <c r="Q2028" s="209"/>
      <c r="R2028" s="209"/>
      <c r="S2028" s="209"/>
      <c r="T2028" s="210"/>
      <c r="AT2028" s="211" t="s">
        <v>208</v>
      </c>
      <c r="AU2028" s="211" t="s">
        <v>82</v>
      </c>
      <c r="AV2028" s="13" t="s">
        <v>82</v>
      </c>
      <c r="AW2028" s="13" t="s">
        <v>34</v>
      </c>
      <c r="AX2028" s="13" t="s">
        <v>73</v>
      </c>
      <c r="AY2028" s="211" t="s">
        <v>191</v>
      </c>
    </row>
    <row r="2029" spans="2:51" s="13" customFormat="1" ht="11.25">
      <c r="B2029" s="201"/>
      <c r="C2029" s="202"/>
      <c r="D2029" s="194" t="s">
        <v>208</v>
      </c>
      <c r="E2029" s="203" t="s">
        <v>19</v>
      </c>
      <c r="F2029" s="204" t="s">
        <v>2548</v>
      </c>
      <c r="G2029" s="202"/>
      <c r="H2029" s="205">
        <v>14.5</v>
      </c>
      <c r="I2029" s="206"/>
      <c r="J2029" s="202"/>
      <c r="K2029" s="202"/>
      <c r="L2029" s="207"/>
      <c r="M2029" s="208"/>
      <c r="N2029" s="209"/>
      <c r="O2029" s="209"/>
      <c r="P2029" s="209"/>
      <c r="Q2029" s="209"/>
      <c r="R2029" s="209"/>
      <c r="S2029" s="209"/>
      <c r="T2029" s="210"/>
      <c r="AT2029" s="211" t="s">
        <v>208</v>
      </c>
      <c r="AU2029" s="211" t="s">
        <v>82</v>
      </c>
      <c r="AV2029" s="13" t="s">
        <v>82</v>
      </c>
      <c r="AW2029" s="13" t="s">
        <v>34</v>
      </c>
      <c r="AX2029" s="13" t="s">
        <v>73</v>
      </c>
      <c r="AY2029" s="211" t="s">
        <v>191</v>
      </c>
    </row>
    <row r="2030" spans="2:51" s="13" customFormat="1" ht="11.25">
      <c r="B2030" s="201"/>
      <c r="C2030" s="202"/>
      <c r="D2030" s="194" t="s">
        <v>208</v>
      </c>
      <c r="E2030" s="203" t="s">
        <v>19</v>
      </c>
      <c r="F2030" s="204" t="s">
        <v>2549</v>
      </c>
      <c r="G2030" s="202"/>
      <c r="H2030" s="205">
        <v>49.204999999999998</v>
      </c>
      <c r="I2030" s="206"/>
      <c r="J2030" s="202"/>
      <c r="K2030" s="202"/>
      <c r="L2030" s="207"/>
      <c r="M2030" s="208"/>
      <c r="N2030" s="209"/>
      <c r="O2030" s="209"/>
      <c r="P2030" s="209"/>
      <c r="Q2030" s="209"/>
      <c r="R2030" s="209"/>
      <c r="S2030" s="209"/>
      <c r="T2030" s="210"/>
      <c r="AT2030" s="211" t="s">
        <v>208</v>
      </c>
      <c r="AU2030" s="211" t="s">
        <v>82</v>
      </c>
      <c r="AV2030" s="13" t="s">
        <v>82</v>
      </c>
      <c r="AW2030" s="13" t="s">
        <v>34</v>
      </c>
      <c r="AX2030" s="13" t="s">
        <v>73</v>
      </c>
      <c r="AY2030" s="211" t="s">
        <v>191</v>
      </c>
    </row>
    <row r="2031" spans="2:51" s="13" customFormat="1" ht="11.25">
      <c r="B2031" s="201"/>
      <c r="C2031" s="202"/>
      <c r="D2031" s="194" t="s">
        <v>208</v>
      </c>
      <c r="E2031" s="203" t="s">
        <v>19</v>
      </c>
      <c r="F2031" s="204" t="s">
        <v>2550</v>
      </c>
      <c r="G2031" s="202"/>
      <c r="H2031" s="205">
        <v>23.3</v>
      </c>
      <c r="I2031" s="206"/>
      <c r="J2031" s="202"/>
      <c r="K2031" s="202"/>
      <c r="L2031" s="207"/>
      <c r="M2031" s="208"/>
      <c r="N2031" s="209"/>
      <c r="O2031" s="209"/>
      <c r="P2031" s="209"/>
      <c r="Q2031" s="209"/>
      <c r="R2031" s="209"/>
      <c r="S2031" s="209"/>
      <c r="T2031" s="210"/>
      <c r="AT2031" s="211" t="s">
        <v>208</v>
      </c>
      <c r="AU2031" s="211" t="s">
        <v>82</v>
      </c>
      <c r="AV2031" s="13" t="s">
        <v>82</v>
      </c>
      <c r="AW2031" s="13" t="s">
        <v>34</v>
      </c>
      <c r="AX2031" s="13" t="s">
        <v>73</v>
      </c>
      <c r="AY2031" s="211" t="s">
        <v>191</v>
      </c>
    </row>
    <row r="2032" spans="2:51" s="13" customFormat="1" ht="11.25">
      <c r="B2032" s="201"/>
      <c r="C2032" s="202"/>
      <c r="D2032" s="194" t="s">
        <v>208</v>
      </c>
      <c r="E2032" s="203" t="s">
        <v>19</v>
      </c>
      <c r="F2032" s="204" t="s">
        <v>2551</v>
      </c>
      <c r="G2032" s="202"/>
      <c r="H2032" s="205">
        <v>10.9</v>
      </c>
      <c r="I2032" s="206"/>
      <c r="J2032" s="202"/>
      <c r="K2032" s="202"/>
      <c r="L2032" s="207"/>
      <c r="M2032" s="208"/>
      <c r="N2032" s="209"/>
      <c r="O2032" s="209"/>
      <c r="P2032" s="209"/>
      <c r="Q2032" s="209"/>
      <c r="R2032" s="209"/>
      <c r="S2032" s="209"/>
      <c r="T2032" s="210"/>
      <c r="AT2032" s="211" t="s">
        <v>208</v>
      </c>
      <c r="AU2032" s="211" t="s">
        <v>82</v>
      </c>
      <c r="AV2032" s="13" t="s">
        <v>82</v>
      </c>
      <c r="AW2032" s="13" t="s">
        <v>34</v>
      </c>
      <c r="AX2032" s="13" t="s">
        <v>73</v>
      </c>
      <c r="AY2032" s="211" t="s">
        <v>191</v>
      </c>
    </row>
    <row r="2033" spans="1:65" s="13" customFormat="1" ht="11.25">
      <c r="B2033" s="201"/>
      <c r="C2033" s="202"/>
      <c r="D2033" s="194" t="s">
        <v>208</v>
      </c>
      <c r="E2033" s="203" t="s">
        <v>19</v>
      </c>
      <c r="F2033" s="204" t="s">
        <v>2552</v>
      </c>
      <c r="G2033" s="202"/>
      <c r="H2033" s="205">
        <v>32.1</v>
      </c>
      <c r="I2033" s="206"/>
      <c r="J2033" s="202"/>
      <c r="K2033" s="202"/>
      <c r="L2033" s="207"/>
      <c r="M2033" s="208"/>
      <c r="N2033" s="209"/>
      <c r="O2033" s="209"/>
      <c r="P2033" s="209"/>
      <c r="Q2033" s="209"/>
      <c r="R2033" s="209"/>
      <c r="S2033" s="209"/>
      <c r="T2033" s="210"/>
      <c r="AT2033" s="211" t="s">
        <v>208</v>
      </c>
      <c r="AU2033" s="211" t="s">
        <v>82</v>
      </c>
      <c r="AV2033" s="13" t="s">
        <v>82</v>
      </c>
      <c r="AW2033" s="13" t="s">
        <v>34</v>
      </c>
      <c r="AX2033" s="13" t="s">
        <v>73</v>
      </c>
      <c r="AY2033" s="211" t="s">
        <v>191</v>
      </c>
    </row>
    <row r="2034" spans="1:65" s="13" customFormat="1" ht="11.25">
      <c r="B2034" s="201"/>
      <c r="C2034" s="202"/>
      <c r="D2034" s="194" t="s">
        <v>208</v>
      </c>
      <c r="E2034" s="203" t="s">
        <v>19</v>
      </c>
      <c r="F2034" s="204" t="s">
        <v>2553</v>
      </c>
      <c r="G2034" s="202"/>
      <c r="H2034" s="205">
        <v>27.2</v>
      </c>
      <c r="I2034" s="206"/>
      <c r="J2034" s="202"/>
      <c r="K2034" s="202"/>
      <c r="L2034" s="207"/>
      <c r="M2034" s="208"/>
      <c r="N2034" s="209"/>
      <c r="O2034" s="209"/>
      <c r="P2034" s="209"/>
      <c r="Q2034" s="209"/>
      <c r="R2034" s="209"/>
      <c r="S2034" s="209"/>
      <c r="T2034" s="210"/>
      <c r="AT2034" s="211" t="s">
        <v>208</v>
      </c>
      <c r="AU2034" s="211" t="s">
        <v>82</v>
      </c>
      <c r="AV2034" s="13" t="s">
        <v>82</v>
      </c>
      <c r="AW2034" s="13" t="s">
        <v>34</v>
      </c>
      <c r="AX2034" s="13" t="s">
        <v>73</v>
      </c>
      <c r="AY2034" s="211" t="s">
        <v>191</v>
      </c>
    </row>
    <row r="2035" spans="1:65" s="13" customFormat="1" ht="11.25">
      <c r="B2035" s="201"/>
      <c r="C2035" s="202"/>
      <c r="D2035" s="194" t="s">
        <v>208</v>
      </c>
      <c r="E2035" s="203" t="s">
        <v>19</v>
      </c>
      <c r="F2035" s="204" t="s">
        <v>2554</v>
      </c>
      <c r="G2035" s="202"/>
      <c r="H2035" s="205">
        <v>40.65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208</v>
      </c>
      <c r="AU2035" s="211" t="s">
        <v>82</v>
      </c>
      <c r="AV2035" s="13" t="s">
        <v>82</v>
      </c>
      <c r="AW2035" s="13" t="s">
        <v>34</v>
      </c>
      <c r="AX2035" s="13" t="s">
        <v>73</v>
      </c>
      <c r="AY2035" s="211" t="s">
        <v>191</v>
      </c>
    </row>
    <row r="2036" spans="1:65" s="13" customFormat="1" ht="11.25">
      <c r="B2036" s="201"/>
      <c r="C2036" s="202"/>
      <c r="D2036" s="194" t="s">
        <v>208</v>
      </c>
      <c r="E2036" s="203" t="s">
        <v>19</v>
      </c>
      <c r="F2036" s="204" t="s">
        <v>2555</v>
      </c>
      <c r="G2036" s="202"/>
      <c r="H2036" s="205">
        <v>12.4</v>
      </c>
      <c r="I2036" s="206"/>
      <c r="J2036" s="202"/>
      <c r="K2036" s="202"/>
      <c r="L2036" s="207"/>
      <c r="M2036" s="208"/>
      <c r="N2036" s="209"/>
      <c r="O2036" s="209"/>
      <c r="P2036" s="209"/>
      <c r="Q2036" s="209"/>
      <c r="R2036" s="209"/>
      <c r="S2036" s="209"/>
      <c r="T2036" s="210"/>
      <c r="AT2036" s="211" t="s">
        <v>208</v>
      </c>
      <c r="AU2036" s="211" t="s">
        <v>82</v>
      </c>
      <c r="AV2036" s="13" t="s">
        <v>82</v>
      </c>
      <c r="AW2036" s="13" t="s">
        <v>34</v>
      </c>
      <c r="AX2036" s="13" t="s">
        <v>73</v>
      </c>
      <c r="AY2036" s="211" t="s">
        <v>191</v>
      </c>
    </row>
    <row r="2037" spans="1:65" s="13" customFormat="1" ht="11.25">
      <c r="B2037" s="201"/>
      <c r="C2037" s="202"/>
      <c r="D2037" s="194" t="s">
        <v>208</v>
      </c>
      <c r="E2037" s="203" t="s">
        <v>19</v>
      </c>
      <c r="F2037" s="204" t="s">
        <v>2556</v>
      </c>
      <c r="G2037" s="202"/>
      <c r="H2037" s="205">
        <v>21.75</v>
      </c>
      <c r="I2037" s="206"/>
      <c r="J2037" s="202"/>
      <c r="K2037" s="202"/>
      <c r="L2037" s="207"/>
      <c r="M2037" s="208"/>
      <c r="N2037" s="209"/>
      <c r="O2037" s="209"/>
      <c r="P2037" s="209"/>
      <c r="Q2037" s="209"/>
      <c r="R2037" s="209"/>
      <c r="S2037" s="209"/>
      <c r="T2037" s="210"/>
      <c r="AT2037" s="211" t="s">
        <v>208</v>
      </c>
      <c r="AU2037" s="211" t="s">
        <v>82</v>
      </c>
      <c r="AV2037" s="13" t="s">
        <v>82</v>
      </c>
      <c r="AW2037" s="13" t="s">
        <v>34</v>
      </c>
      <c r="AX2037" s="13" t="s">
        <v>73</v>
      </c>
      <c r="AY2037" s="211" t="s">
        <v>191</v>
      </c>
    </row>
    <row r="2038" spans="1:65" s="13" customFormat="1" ht="11.25">
      <c r="B2038" s="201"/>
      <c r="C2038" s="202"/>
      <c r="D2038" s="194" t="s">
        <v>208</v>
      </c>
      <c r="E2038" s="203" t="s">
        <v>19</v>
      </c>
      <c r="F2038" s="204" t="s">
        <v>2557</v>
      </c>
      <c r="G2038" s="202"/>
      <c r="H2038" s="205">
        <v>21.1</v>
      </c>
      <c r="I2038" s="206"/>
      <c r="J2038" s="202"/>
      <c r="K2038" s="202"/>
      <c r="L2038" s="207"/>
      <c r="M2038" s="208"/>
      <c r="N2038" s="209"/>
      <c r="O2038" s="209"/>
      <c r="P2038" s="209"/>
      <c r="Q2038" s="209"/>
      <c r="R2038" s="209"/>
      <c r="S2038" s="209"/>
      <c r="T2038" s="210"/>
      <c r="AT2038" s="211" t="s">
        <v>208</v>
      </c>
      <c r="AU2038" s="211" t="s">
        <v>82</v>
      </c>
      <c r="AV2038" s="13" t="s">
        <v>82</v>
      </c>
      <c r="AW2038" s="13" t="s">
        <v>34</v>
      </c>
      <c r="AX2038" s="13" t="s">
        <v>73</v>
      </c>
      <c r="AY2038" s="211" t="s">
        <v>191</v>
      </c>
    </row>
    <row r="2039" spans="1:65" s="13" customFormat="1" ht="11.25">
      <c r="B2039" s="201"/>
      <c r="C2039" s="202"/>
      <c r="D2039" s="194" t="s">
        <v>208</v>
      </c>
      <c r="E2039" s="203" t="s">
        <v>19</v>
      </c>
      <c r="F2039" s="204" t="s">
        <v>2558</v>
      </c>
      <c r="G2039" s="202"/>
      <c r="H2039" s="205">
        <v>20.38</v>
      </c>
      <c r="I2039" s="206"/>
      <c r="J2039" s="202"/>
      <c r="K2039" s="202"/>
      <c r="L2039" s="207"/>
      <c r="M2039" s="208"/>
      <c r="N2039" s="209"/>
      <c r="O2039" s="209"/>
      <c r="P2039" s="209"/>
      <c r="Q2039" s="209"/>
      <c r="R2039" s="209"/>
      <c r="S2039" s="209"/>
      <c r="T2039" s="210"/>
      <c r="AT2039" s="211" t="s">
        <v>208</v>
      </c>
      <c r="AU2039" s="211" t="s">
        <v>82</v>
      </c>
      <c r="AV2039" s="13" t="s">
        <v>82</v>
      </c>
      <c r="AW2039" s="13" t="s">
        <v>34</v>
      </c>
      <c r="AX2039" s="13" t="s">
        <v>73</v>
      </c>
      <c r="AY2039" s="211" t="s">
        <v>191</v>
      </c>
    </row>
    <row r="2040" spans="1:65" s="13" customFormat="1" ht="11.25">
      <c r="B2040" s="201"/>
      <c r="C2040" s="202"/>
      <c r="D2040" s="194" t="s">
        <v>208</v>
      </c>
      <c r="E2040" s="203" t="s">
        <v>19</v>
      </c>
      <c r="F2040" s="204" t="s">
        <v>2559</v>
      </c>
      <c r="G2040" s="202"/>
      <c r="H2040" s="205">
        <v>204.92</v>
      </c>
      <c r="I2040" s="206"/>
      <c r="J2040" s="202"/>
      <c r="K2040" s="202"/>
      <c r="L2040" s="207"/>
      <c r="M2040" s="208"/>
      <c r="N2040" s="209"/>
      <c r="O2040" s="209"/>
      <c r="P2040" s="209"/>
      <c r="Q2040" s="209"/>
      <c r="R2040" s="209"/>
      <c r="S2040" s="209"/>
      <c r="T2040" s="210"/>
      <c r="AT2040" s="211" t="s">
        <v>208</v>
      </c>
      <c r="AU2040" s="211" t="s">
        <v>82</v>
      </c>
      <c r="AV2040" s="13" t="s">
        <v>82</v>
      </c>
      <c r="AW2040" s="13" t="s">
        <v>34</v>
      </c>
      <c r="AX2040" s="13" t="s">
        <v>73</v>
      </c>
      <c r="AY2040" s="211" t="s">
        <v>191</v>
      </c>
    </row>
    <row r="2041" spans="1:65" s="14" customFormat="1" ht="11.25">
      <c r="B2041" s="212"/>
      <c r="C2041" s="213"/>
      <c r="D2041" s="194" t="s">
        <v>208</v>
      </c>
      <c r="E2041" s="214" t="s">
        <v>19</v>
      </c>
      <c r="F2041" s="215" t="s">
        <v>238</v>
      </c>
      <c r="G2041" s="213"/>
      <c r="H2041" s="216">
        <v>933.89499999999987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208</v>
      </c>
      <c r="AU2041" s="222" t="s">
        <v>82</v>
      </c>
      <c r="AV2041" s="14" t="s">
        <v>197</v>
      </c>
      <c r="AW2041" s="14" t="s">
        <v>34</v>
      </c>
      <c r="AX2041" s="14" t="s">
        <v>80</v>
      </c>
      <c r="AY2041" s="222" t="s">
        <v>191</v>
      </c>
    </row>
    <row r="2042" spans="1:65" s="2" customFormat="1" ht="16.5" customHeight="1">
      <c r="A2042" s="37"/>
      <c r="B2042" s="38"/>
      <c r="C2042" s="181" t="s">
        <v>2643</v>
      </c>
      <c r="D2042" s="181" t="s">
        <v>193</v>
      </c>
      <c r="E2042" s="182" t="s">
        <v>2644</v>
      </c>
      <c r="F2042" s="183" t="s">
        <v>2645</v>
      </c>
      <c r="G2042" s="184" t="s">
        <v>301</v>
      </c>
      <c r="H2042" s="185">
        <v>427.39</v>
      </c>
      <c r="I2042" s="186"/>
      <c r="J2042" s="187">
        <f>ROUND(I2042*H2042,2)</f>
        <v>0</v>
      </c>
      <c r="K2042" s="183" t="s">
        <v>203</v>
      </c>
      <c r="L2042" s="42"/>
      <c r="M2042" s="188" t="s">
        <v>19</v>
      </c>
      <c r="N2042" s="189" t="s">
        <v>44</v>
      </c>
      <c r="O2042" s="67"/>
      <c r="P2042" s="190">
        <f>O2042*H2042</f>
        <v>0</v>
      </c>
      <c r="Q2042" s="190">
        <v>2.0000000000000001E-4</v>
      </c>
      <c r="R2042" s="190">
        <f>Q2042*H2042</f>
        <v>8.5477999999999998E-2</v>
      </c>
      <c r="S2042" s="190">
        <v>0</v>
      </c>
      <c r="T2042" s="191">
        <f>S2042*H2042</f>
        <v>0</v>
      </c>
      <c r="U2042" s="37"/>
      <c r="V2042" s="37"/>
      <c r="W2042" s="37"/>
      <c r="X2042" s="37"/>
      <c r="Y2042" s="37"/>
      <c r="Z2042" s="37"/>
      <c r="AA2042" s="37"/>
      <c r="AB2042" s="37"/>
      <c r="AC2042" s="37"/>
      <c r="AD2042" s="37"/>
      <c r="AE2042" s="37"/>
      <c r="AR2042" s="192" t="s">
        <v>292</v>
      </c>
      <c r="AT2042" s="192" t="s">
        <v>193</v>
      </c>
      <c r="AU2042" s="192" t="s">
        <v>82</v>
      </c>
      <c r="AY2042" s="20" t="s">
        <v>191</v>
      </c>
      <c r="BE2042" s="193">
        <f>IF(N2042="základní",J2042,0)</f>
        <v>0</v>
      </c>
      <c r="BF2042" s="193">
        <f>IF(N2042="snížená",J2042,0)</f>
        <v>0</v>
      </c>
      <c r="BG2042" s="193">
        <f>IF(N2042="zákl. přenesená",J2042,0)</f>
        <v>0</v>
      </c>
      <c r="BH2042" s="193">
        <f>IF(N2042="sníž. přenesená",J2042,0)</f>
        <v>0</v>
      </c>
      <c r="BI2042" s="193">
        <f>IF(N2042="nulová",J2042,0)</f>
        <v>0</v>
      </c>
      <c r="BJ2042" s="20" t="s">
        <v>80</v>
      </c>
      <c r="BK2042" s="193">
        <f>ROUND(I2042*H2042,2)</f>
        <v>0</v>
      </c>
      <c r="BL2042" s="20" t="s">
        <v>292</v>
      </c>
      <c r="BM2042" s="192" t="s">
        <v>2646</v>
      </c>
    </row>
    <row r="2043" spans="1:65" s="2" customFormat="1" ht="11.25">
      <c r="A2043" s="37"/>
      <c r="B2043" s="38"/>
      <c r="C2043" s="39"/>
      <c r="D2043" s="194" t="s">
        <v>199</v>
      </c>
      <c r="E2043" s="39"/>
      <c r="F2043" s="195" t="s">
        <v>2647</v>
      </c>
      <c r="G2043" s="39"/>
      <c r="H2043" s="39"/>
      <c r="I2043" s="196"/>
      <c r="J2043" s="39"/>
      <c r="K2043" s="39"/>
      <c r="L2043" s="42"/>
      <c r="M2043" s="197"/>
      <c r="N2043" s="198"/>
      <c r="O2043" s="67"/>
      <c r="P2043" s="67"/>
      <c r="Q2043" s="67"/>
      <c r="R2043" s="67"/>
      <c r="S2043" s="67"/>
      <c r="T2043" s="68"/>
      <c r="U2043" s="37"/>
      <c r="V2043" s="37"/>
      <c r="W2043" s="37"/>
      <c r="X2043" s="37"/>
      <c r="Y2043" s="37"/>
      <c r="Z2043" s="37"/>
      <c r="AA2043" s="37"/>
      <c r="AB2043" s="37"/>
      <c r="AC2043" s="37"/>
      <c r="AD2043" s="37"/>
      <c r="AE2043" s="37"/>
      <c r="AT2043" s="20" t="s">
        <v>199</v>
      </c>
      <c r="AU2043" s="20" t="s">
        <v>82</v>
      </c>
    </row>
    <row r="2044" spans="1:65" s="2" customFormat="1" ht="11.25">
      <c r="A2044" s="37"/>
      <c r="B2044" s="38"/>
      <c r="C2044" s="39"/>
      <c r="D2044" s="199" t="s">
        <v>206</v>
      </c>
      <c r="E2044" s="39"/>
      <c r="F2044" s="200" t="s">
        <v>2648</v>
      </c>
      <c r="G2044" s="39"/>
      <c r="H2044" s="39"/>
      <c r="I2044" s="196"/>
      <c r="J2044" s="39"/>
      <c r="K2044" s="39"/>
      <c r="L2044" s="42"/>
      <c r="M2044" s="197"/>
      <c r="N2044" s="198"/>
      <c r="O2044" s="67"/>
      <c r="P2044" s="67"/>
      <c r="Q2044" s="67"/>
      <c r="R2044" s="67"/>
      <c r="S2044" s="67"/>
      <c r="T2044" s="68"/>
      <c r="U2044" s="37"/>
      <c r="V2044" s="37"/>
      <c r="W2044" s="37"/>
      <c r="X2044" s="37"/>
      <c r="Y2044" s="37"/>
      <c r="Z2044" s="37"/>
      <c r="AA2044" s="37"/>
      <c r="AB2044" s="37"/>
      <c r="AC2044" s="37"/>
      <c r="AD2044" s="37"/>
      <c r="AE2044" s="37"/>
      <c r="AT2044" s="20" t="s">
        <v>206</v>
      </c>
      <c r="AU2044" s="20" t="s">
        <v>82</v>
      </c>
    </row>
    <row r="2045" spans="1:65" s="15" customFormat="1" ht="11.25">
      <c r="B2045" s="233"/>
      <c r="C2045" s="234"/>
      <c r="D2045" s="194" t="s">
        <v>208</v>
      </c>
      <c r="E2045" s="235" t="s">
        <v>19</v>
      </c>
      <c r="F2045" s="236" t="s">
        <v>555</v>
      </c>
      <c r="G2045" s="234"/>
      <c r="H2045" s="235" t="s">
        <v>19</v>
      </c>
      <c r="I2045" s="237"/>
      <c r="J2045" s="234"/>
      <c r="K2045" s="234"/>
      <c r="L2045" s="238"/>
      <c r="M2045" s="239"/>
      <c r="N2045" s="240"/>
      <c r="O2045" s="240"/>
      <c r="P2045" s="240"/>
      <c r="Q2045" s="240"/>
      <c r="R2045" s="240"/>
      <c r="S2045" s="240"/>
      <c r="T2045" s="241"/>
      <c r="AT2045" s="242" t="s">
        <v>208</v>
      </c>
      <c r="AU2045" s="242" t="s">
        <v>82</v>
      </c>
      <c r="AV2045" s="15" t="s">
        <v>80</v>
      </c>
      <c r="AW2045" s="15" t="s">
        <v>34</v>
      </c>
      <c r="AX2045" s="15" t="s">
        <v>73</v>
      </c>
      <c r="AY2045" s="242" t="s">
        <v>191</v>
      </c>
    </row>
    <row r="2046" spans="1:65" s="13" customFormat="1" ht="11.25">
      <c r="B2046" s="201"/>
      <c r="C2046" s="202"/>
      <c r="D2046" s="194" t="s">
        <v>208</v>
      </c>
      <c r="E2046" s="203" t="s">
        <v>19</v>
      </c>
      <c r="F2046" s="204" t="s">
        <v>890</v>
      </c>
      <c r="G2046" s="202"/>
      <c r="H2046" s="205">
        <v>12.05</v>
      </c>
      <c r="I2046" s="206"/>
      <c r="J2046" s="202"/>
      <c r="K2046" s="202"/>
      <c r="L2046" s="207"/>
      <c r="M2046" s="208"/>
      <c r="N2046" s="209"/>
      <c r="O2046" s="209"/>
      <c r="P2046" s="209"/>
      <c r="Q2046" s="209"/>
      <c r="R2046" s="209"/>
      <c r="S2046" s="209"/>
      <c r="T2046" s="210"/>
      <c r="AT2046" s="211" t="s">
        <v>208</v>
      </c>
      <c r="AU2046" s="211" t="s">
        <v>82</v>
      </c>
      <c r="AV2046" s="13" t="s">
        <v>82</v>
      </c>
      <c r="AW2046" s="13" t="s">
        <v>34</v>
      </c>
      <c r="AX2046" s="13" t="s">
        <v>73</v>
      </c>
      <c r="AY2046" s="211" t="s">
        <v>191</v>
      </c>
    </row>
    <row r="2047" spans="1:65" s="13" customFormat="1" ht="11.25">
      <c r="B2047" s="201"/>
      <c r="C2047" s="202"/>
      <c r="D2047" s="194" t="s">
        <v>208</v>
      </c>
      <c r="E2047" s="203" t="s">
        <v>19</v>
      </c>
      <c r="F2047" s="204" t="s">
        <v>891</v>
      </c>
      <c r="G2047" s="202"/>
      <c r="H2047" s="205">
        <v>13.4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208</v>
      </c>
      <c r="AU2047" s="211" t="s">
        <v>82</v>
      </c>
      <c r="AV2047" s="13" t="s">
        <v>82</v>
      </c>
      <c r="AW2047" s="13" t="s">
        <v>34</v>
      </c>
      <c r="AX2047" s="13" t="s">
        <v>73</v>
      </c>
      <c r="AY2047" s="211" t="s">
        <v>191</v>
      </c>
    </row>
    <row r="2048" spans="1:65" s="13" customFormat="1" ht="11.25">
      <c r="B2048" s="201"/>
      <c r="C2048" s="202"/>
      <c r="D2048" s="194" t="s">
        <v>208</v>
      </c>
      <c r="E2048" s="203" t="s">
        <v>19</v>
      </c>
      <c r="F2048" s="204" t="s">
        <v>2440</v>
      </c>
      <c r="G2048" s="202"/>
      <c r="H2048" s="205">
        <v>5.84</v>
      </c>
      <c r="I2048" s="206"/>
      <c r="J2048" s="202"/>
      <c r="K2048" s="202"/>
      <c r="L2048" s="207"/>
      <c r="M2048" s="208"/>
      <c r="N2048" s="209"/>
      <c r="O2048" s="209"/>
      <c r="P2048" s="209"/>
      <c r="Q2048" s="209"/>
      <c r="R2048" s="209"/>
      <c r="S2048" s="209"/>
      <c r="T2048" s="210"/>
      <c r="AT2048" s="211" t="s">
        <v>208</v>
      </c>
      <c r="AU2048" s="211" t="s">
        <v>82</v>
      </c>
      <c r="AV2048" s="13" t="s">
        <v>82</v>
      </c>
      <c r="AW2048" s="13" t="s">
        <v>34</v>
      </c>
      <c r="AX2048" s="13" t="s">
        <v>73</v>
      </c>
      <c r="AY2048" s="211" t="s">
        <v>191</v>
      </c>
    </row>
    <row r="2049" spans="2:51" s="13" customFormat="1" ht="11.25">
      <c r="B2049" s="201"/>
      <c r="C2049" s="202"/>
      <c r="D2049" s="194" t="s">
        <v>208</v>
      </c>
      <c r="E2049" s="203" t="s">
        <v>19</v>
      </c>
      <c r="F2049" s="204" t="s">
        <v>893</v>
      </c>
      <c r="G2049" s="202"/>
      <c r="H2049" s="205">
        <v>5.94</v>
      </c>
      <c r="I2049" s="206"/>
      <c r="J2049" s="202"/>
      <c r="K2049" s="202"/>
      <c r="L2049" s="207"/>
      <c r="M2049" s="208"/>
      <c r="N2049" s="209"/>
      <c r="O2049" s="209"/>
      <c r="P2049" s="209"/>
      <c r="Q2049" s="209"/>
      <c r="R2049" s="209"/>
      <c r="S2049" s="209"/>
      <c r="T2049" s="210"/>
      <c r="AT2049" s="211" t="s">
        <v>208</v>
      </c>
      <c r="AU2049" s="211" t="s">
        <v>82</v>
      </c>
      <c r="AV2049" s="13" t="s">
        <v>82</v>
      </c>
      <c r="AW2049" s="13" t="s">
        <v>34</v>
      </c>
      <c r="AX2049" s="13" t="s">
        <v>73</v>
      </c>
      <c r="AY2049" s="211" t="s">
        <v>191</v>
      </c>
    </row>
    <row r="2050" spans="2:51" s="15" customFormat="1" ht="11.25">
      <c r="B2050" s="233"/>
      <c r="C2050" s="234"/>
      <c r="D2050" s="194" t="s">
        <v>208</v>
      </c>
      <c r="E2050" s="235" t="s">
        <v>19</v>
      </c>
      <c r="F2050" s="236" t="s">
        <v>570</v>
      </c>
      <c r="G2050" s="234"/>
      <c r="H2050" s="235" t="s">
        <v>19</v>
      </c>
      <c r="I2050" s="237"/>
      <c r="J2050" s="234"/>
      <c r="K2050" s="234"/>
      <c r="L2050" s="238"/>
      <c r="M2050" s="239"/>
      <c r="N2050" s="240"/>
      <c r="O2050" s="240"/>
      <c r="P2050" s="240"/>
      <c r="Q2050" s="240"/>
      <c r="R2050" s="240"/>
      <c r="S2050" s="240"/>
      <c r="T2050" s="241"/>
      <c r="AT2050" s="242" t="s">
        <v>208</v>
      </c>
      <c r="AU2050" s="242" t="s">
        <v>82</v>
      </c>
      <c r="AV2050" s="15" t="s">
        <v>80</v>
      </c>
      <c r="AW2050" s="15" t="s">
        <v>34</v>
      </c>
      <c r="AX2050" s="15" t="s">
        <v>73</v>
      </c>
      <c r="AY2050" s="242" t="s">
        <v>191</v>
      </c>
    </row>
    <row r="2051" spans="2:51" s="13" customFormat="1" ht="11.25">
      <c r="B2051" s="201"/>
      <c r="C2051" s="202"/>
      <c r="D2051" s="194" t="s">
        <v>208</v>
      </c>
      <c r="E2051" s="203" t="s">
        <v>19</v>
      </c>
      <c r="F2051" s="204" t="s">
        <v>899</v>
      </c>
      <c r="G2051" s="202"/>
      <c r="H2051" s="205">
        <v>7.4</v>
      </c>
      <c r="I2051" s="206"/>
      <c r="J2051" s="202"/>
      <c r="K2051" s="202"/>
      <c r="L2051" s="207"/>
      <c r="M2051" s="208"/>
      <c r="N2051" s="209"/>
      <c r="O2051" s="209"/>
      <c r="P2051" s="209"/>
      <c r="Q2051" s="209"/>
      <c r="R2051" s="209"/>
      <c r="S2051" s="209"/>
      <c r="T2051" s="210"/>
      <c r="AT2051" s="211" t="s">
        <v>208</v>
      </c>
      <c r="AU2051" s="211" t="s">
        <v>82</v>
      </c>
      <c r="AV2051" s="13" t="s">
        <v>82</v>
      </c>
      <c r="AW2051" s="13" t="s">
        <v>34</v>
      </c>
      <c r="AX2051" s="13" t="s">
        <v>73</v>
      </c>
      <c r="AY2051" s="211" t="s">
        <v>191</v>
      </c>
    </row>
    <row r="2052" spans="2:51" s="13" customFormat="1" ht="11.25">
      <c r="B2052" s="201"/>
      <c r="C2052" s="202"/>
      <c r="D2052" s="194" t="s">
        <v>208</v>
      </c>
      <c r="E2052" s="203" t="s">
        <v>19</v>
      </c>
      <c r="F2052" s="204" t="s">
        <v>900</v>
      </c>
      <c r="G2052" s="202"/>
      <c r="H2052" s="205">
        <v>9.15</v>
      </c>
      <c r="I2052" s="206"/>
      <c r="J2052" s="202"/>
      <c r="K2052" s="202"/>
      <c r="L2052" s="207"/>
      <c r="M2052" s="208"/>
      <c r="N2052" s="209"/>
      <c r="O2052" s="209"/>
      <c r="P2052" s="209"/>
      <c r="Q2052" s="209"/>
      <c r="R2052" s="209"/>
      <c r="S2052" s="209"/>
      <c r="T2052" s="210"/>
      <c r="AT2052" s="211" t="s">
        <v>208</v>
      </c>
      <c r="AU2052" s="211" t="s">
        <v>82</v>
      </c>
      <c r="AV2052" s="13" t="s">
        <v>82</v>
      </c>
      <c r="AW2052" s="13" t="s">
        <v>34</v>
      </c>
      <c r="AX2052" s="13" t="s">
        <v>73</v>
      </c>
      <c r="AY2052" s="211" t="s">
        <v>191</v>
      </c>
    </row>
    <row r="2053" spans="2:51" s="13" customFormat="1" ht="11.25">
      <c r="B2053" s="201"/>
      <c r="C2053" s="202"/>
      <c r="D2053" s="194" t="s">
        <v>208</v>
      </c>
      <c r="E2053" s="203" t="s">
        <v>19</v>
      </c>
      <c r="F2053" s="204" t="s">
        <v>901</v>
      </c>
      <c r="G2053" s="202"/>
      <c r="H2053" s="205">
        <v>9.15</v>
      </c>
      <c r="I2053" s="206"/>
      <c r="J2053" s="202"/>
      <c r="K2053" s="202"/>
      <c r="L2053" s="207"/>
      <c r="M2053" s="208"/>
      <c r="N2053" s="209"/>
      <c r="O2053" s="209"/>
      <c r="P2053" s="209"/>
      <c r="Q2053" s="209"/>
      <c r="R2053" s="209"/>
      <c r="S2053" s="209"/>
      <c r="T2053" s="210"/>
      <c r="AT2053" s="211" t="s">
        <v>208</v>
      </c>
      <c r="AU2053" s="211" t="s">
        <v>82</v>
      </c>
      <c r="AV2053" s="13" t="s">
        <v>82</v>
      </c>
      <c r="AW2053" s="13" t="s">
        <v>34</v>
      </c>
      <c r="AX2053" s="13" t="s">
        <v>73</v>
      </c>
      <c r="AY2053" s="211" t="s">
        <v>191</v>
      </c>
    </row>
    <row r="2054" spans="2:51" s="13" customFormat="1" ht="11.25">
      <c r="B2054" s="201"/>
      <c r="C2054" s="202"/>
      <c r="D2054" s="194" t="s">
        <v>208</v>
      </c>
      <c r="E2054" s="203" t="s">
        <v>19</v>
      </c>
      <c r="F2054" s="204" t="s">
        <v>2649</v>
      </c>
      <c r="G2054" s="202"/>
      <c r="H2054" s="205">
        <v>7.45</v>
      </c>
      <c r="I2054" s="206"/>
      <c r="J2054" s="202"/>
      <c r="K2054" s="202"/>
      <c r="L2054" s="207"/>
      <c r="M2054" s="208"/>
      <c r="N2054" s="209"/>
      <c r="O2054" s="209"/>
      <c r="P2054" s="209"/>
      <c r="Q2054" s="209"/>
      <c r="R2054" s="209"/>
      <c r="S2054" s="209"/>
      <c r="T2054" s="210"/>
      <c r="AT2054" s="211" t="s">
        <v>208</v>
      </c>
      <c r="AU2054" s="211" t="s">
        <v>82</v>
      </c>
      <c r="AV2054" s="13" t="s">
        <v>82</v>
      </c>
      <c r="AW2054" s="13" t="s">
        <v>34</v>
      </c>
      <c r="AX2054" s="13" t="s">
        <v>73</v>
      </c>
      <c r="AY2054" s="211" t="s">
        <v>191</v>
      </c>
    </row>
    <row r="2055" spans="2:51" s="13" customFormat="1" ht="11.25">
      <c r="B2055" s="201"/>
      <c r="C2055" s="202"/>
      <c r="D2055" s="194" t="s">
        <v>208</v>
      </c>
      <c r="E2055" s="203" t="s">
        <v>19</v>
      </c>
      <c r="F2055" s="204" t="s">
        <v>2650</v>
      </c>
      <c r="G2055" s="202"/>
      <c r="H2055" s="205">
        <v>6.55</v>
      </c>
      <c r="I2055" s="206"/>
      <c r="J2055" s="202"/>
      <c r="K2055" s="202"/>
      <c r="L2055" s="207"/>
      <c r="M2055" s="208"/>
      <c r="N2055" s="209"/>
      <c r="O2055" s="209"/>
      <c r="P2055" s="209"/>
      <c r="Q2055" s="209"/>
      <c r="R2055" s="209"/>
      <c r="S2055" s="209"/>
      <c r="T2055" s="210"/>
      <c r="AT2055" s="211" t="s">
        <v>208</v>
      </c>
      <c r="AU2055" s="211" t="s">
        <v>82</v>
      </c>
      <c r="AV2055" s="13" t="s">
        <v>82</v>
      </c>
      <c r="AW2055" s="13" t="s">
        <v>34</v>
      </c>
      <c r="AX2055" s="13" t="s">
        <v>73</v>
      </c>
      <c r="AY2055" s="211" t="s">
        <v>191</v>
      </c>
    </row>
    <row r="2056" spans="2:51" s="13" customFormat="1" ht="11.25">
      <c r="B2056" s="201"/>
      <c r="C2056" s="202"/>
      <c r="D2056" s="194" t="s">
        <v>208</v>
      </c>
      <c r="E2056" s="203" t="s">
        <v>19</v>
      </c>
      <c r="F2056" s="204" t="s">
        <v>2651</v>
      </c>
      <c r="G2056" s="202"/>
      <c r="H2056" s="205">
        <v>15.2</v>
      </c>
      <c r="I2056" s="206"/>
      <c r="J2056" s="202"/>
      <c r="K2056" s="202"/>
      <c r="L2056" s="207"/>
      <c r="M2056" s="208"/>
      <c r="N2056" s="209"/>
      <c r="O2056" s="209"/>
      <c r="P2056" s="209"/>
      <c r="Q2056" s="209"/>
      <c r="R2056" s="209"/>
      <c r="S2056" s="209"/>
      <c r="T2056" s="210"/>
      <c r="AT2056" s="211" t="s">
        <v>208</v>
      </c>
      <c r="AU2056" s="211" t="s">
        <v>82</v>
      </c>
      <c r="AV2056" s="13" t="s">
        <v>82</v>
      </c>
      <c r="AW2056" s="13" t="s">
        <v>34</v>
      </c>
      <c r="AX2056" s="13" t="s">
        <v>73</v>
      </c>
      <c r="AY2056" s="211" t="s">
        <v>191</v>
      </c>
    </row>
    <row r="2057" spans="2:51" s="13" customFormat="1" ht="11.25">
      <c r="B2057" s="201"/>
      <c r="C2057" s="202"/>
      <c r="D2057" s="194" t="s">
        <v>208</v>
      </c>
      <c r="E2057" s="203" t="s">
        <v>19</v>
      </c>
      <c r="F2057" s="204" t="s">
        <v>905</v>
      </c>
      <c r="G2057" s="202"/>
      <c r="H2057" s="205">
        <v>12.5</v>
      </c>
      <c r="I2057" s="206"/>
      <c r="J2057" s="202"/>
      <c r="K2057" s="202"/>
      <c r="L2057" s="207"/>
      <c r="M2057" s="208"/>
      <c r="N2057" s="209"/>
      <c r="O2057" s="209"/>
      <c r="P2057" s="209"/>
      <c r="Q2057" s="209"/>
      <c r="R2057" s="209"/>
      <c r="S2057" s="209"/>
      <c r="T2057" s="210"/>
      <c r="AT2057" s="211" t="s">
        <v>208</v>
      </c>
      <c r="AU2057" s="211" t="s">
        <v>82</v>
      </c>
      <c r="AV2057" s="13" t="s">
        <v>82</v>
      </c>
      <c r="AW2057" s="13" t="s">
        <v>34</v>
      </c>
      <c r="AX2057" s="13" t="s">
        <v>73</v>
      </c>
      <c r="AY2057" s="211" t="s">
        <v>191</v>
      </c>
    </row>
    <row r="2058" spans="2:51" s="13" customFormat="1" ht="11.25">
      <c r="B2058" s="201"/>
      <c r="C2058" s="202"/>
      <c r="D2058" s="194" t="s">
        <v>208</v>
      </c>
      <c r="E2058" s="203" t="s">
        <v>19</v>
      </c>
      <c r="F2058" s="204" t="s">
        <v>906</v>
      </c>
      <c r="G2058" s="202"/>
      <c r="H2058" s="205">
        <v>8.6</v>
      </c>
      <c r="I2058" s="206"/>
      <c r="J2058" s="202"/>
      <c r="K2058" s="202"/>
      <c r="L2058" s="207"/>
      <c r="M2058" s="208"/>
      <c r="N2058" s="209"/>
      <c r="O2058" s="209"/>
      <c r="P2058" s="209"/>
      <c r="Q2058" s="209"/>
      <c r="R2058" s="209"/>
      <c r="S2058" s="209"/>
      <c r="T2058" s="210"/>
      <c r="AT2058" s="211" t="s">
        <v>208</v>
      </c>
      <c r="AU2058" s="211" t="s">
        <v>82</v>
      </c>
      <c r="AV2058" s="13" t="s">
        <v>82</v>
      </c>
      <c r="AW2058" s="13" t="s">
        <v>34</v>
      </c>
      <c r="AX2058" s="13" t="s">
        <v>73</v>
      </c>
      <c r="AY2058" s="211" t="s">
        <v>191</v>
      </c>
    </row>
    <row r="2059" spans="2:51" s="13" customFormat="1" ht="11.25">
      <c r="B2059" s="201"/>
      <c r="C2059" s="202"/>
      <c r="D2059" s="194" t="s">
        <v>208</v>
      </c>
      <c r="E2059" s="203" t="s">
        <v>19</v>
      </c>
      <c r="F2059" s="204" t="s">
        <v>907</v>
      </c>
      <c r="G2059" s="202"/>
      <c r="H2059" s="205">
        <v>16.75</v>
      </c>
      <c r="I2059" s="206"/>
      <c r="J2059" s="202"/>
      <c r="K2059" s="202"/>
      <c r="L2059" s="207"/>
      <c r="M2059" s="208"/>
      <c r="N2059" s="209"/>
      <c r="O2059" s="209"/>
      <c r="P2059" s="209"/>
      <c r="Q2059" s="209"/>
      <c r="R2059" s="209"/>
      <c r="S2059" s="209"/>
      <c r="T2059" s="210"/>
      <c r="AT2059" s="211" t="s">
        <v>208</v>
      </c>
      <c r="AU2059" s="211" t="s">
        <v>82</v>
      </c>
      <c r="AV2059" s="13" t="s">
        <v>82</v>
      </c>
      <c r="AW2059" s="13" t="s">
        <v>34</v>
      </c>
      <c r="AX2059" s="13" t="s">
        <v>73</v>
      </c>
      <c r="AY2059" s="211" t="s">
        <v>191</v>
      </c>
    </row>
    <row r="2060" spans="2:51" s="13" customFormat="1" ht="11.25">
      <c r="B2060" s="201"/>
      <c r="C2060" s="202"/>
      <c r="D2060" s="194" t="s">
        <v>208</v>
      </c>
      <c r="E2060" s="203" t="s">
        <v>19</v>
      </c>
      <c r="F2060" s="204" t="s">
        <v>908</v>
      </c>
      <c r="G2060" s="202"/>
      <c r="H2060" s="205">
        <v>13.15</v>
      </c>
      <c r="I2060" s="206"/>
      <c r="J2060" s="202"/>
      <c r="K2060" s="202"/>
      <c r="L2060" s="207"/>
      <c r="M2060" s="208"/>
      <c r="N2060" s="209"/>
      <c r="O2060" s="209"/>
      <c r="P2060" s="209"/>
      <c r="Q2060" s="209"/>
      <c r="R2060" s="209"/>
      <c r="S2060" s="209"/>
      <c r="T2060" s="210"/>
      <c r="AT2060" s="211" t="s">
        <v>208</v>
      </c>
      <c r="AU2060" s="211" t="s">
        <v>82</v>
      </c>
      <c r="AV2060" s="13" t="s">
        <v>82</v>
      </c>
      <c r="AW2060" s="13" t="s">
        <v>34</v>
      </c>
      <c r="AX2060" s="13" t="s">
        <v>73</v>
      </c>
      <c r="AY2060" s="211" t="s">
        <v>191</v>
      </c>
    </row>
    <row r="2061" spans="2:51" s="13" customFormat="1" ht="11.25">
      <c r="B2061" s="201"/>
      <c r="C2061" s="202"/>
      <c r="D2061" s="194" t="s">
        <v>208</v>
      </c>
      <c r="E2061" s="203" t="s">
        <v>19</v>
      </c>
      <c r="F2061" s="204" t="s">
        <v>2652</v>
      </c>
      <c r="G2061" s="202"/>
      <c r="H2061" s="205">
        <v>6.65</v>
      </c>
      <c r="I2061" s="206"/>
      <c r="J2061" s="202"/>
      <c r="K2061" s="202"/>
      <c r="L2061" s="207"/>
      <c r="M2061" s="208"/>
      <c r="N2061" s="209"/>
      <c r="O2061" s="209"/>
      <c r="P2061" s="209"/>
      <c r="Q2061" s="209"/>
      <c r="R2061" s="209"/>
      <c r="S2061" s="209"/>
      <c r="T2061" s="210"/>
      <c r="AT2061" s="211" t="s">
        <v>208</v>
      </c>
      <c r="AU2061" s="211" t="s">
        <v>82</v>
      </c>
      <c r="AV2061" s="13" t="s">
        <v>82</v>
      </c>
      <c r="AW2061" s="13" t="s">
        <v>34</v>
      </c>
      <c r="AX2061" s="13" t="s">
        <v>73</v>
      </c>
      <c r="AY2061" s="211" t="s">
        <v>191</v>
      </c>
    </row>
    <row r="2062" spans="2:51" s="13" customFormat="1" ht="11.25">
      <c r="B2062" s="201"/>
      <c r="C2062" s="202"/>
      <c r="D2062" s="194" t="s">
        <v>208</v>
      </c>
      <c r="E2062" s="203" t="s">
        <v>19</v>
      </c>
      <c r="F2062" s="204" t="s">
        <v>2653</v>
      </c>
      <c r="G2062" s="202"/>
      <c r="H2062" s="205">
        <v>23.5</v>
      </c>
      <c r="I2062" s="206"/>
      <c r="J2062" s="202"/>
      <c r="K2062" s="202"/>
      <c r="L2062" s="207"/>
      <c r="M2062" s="208"/>
      <c r="N2062" s="209"/>
      <c r="O2062" s="209"/>
      <c r="P2062" s="209"/>
      <c r="Q2062" s="209"/>
      <c r="R2062" s="209"/>
      <c r="S2062" s="209"/>
      <c r="T2062" s="210"/>
      <c r="AT2062" s="211" t="s">
        <v>208</v>
      </c>
      <c r="AU2062" s="211" t="s">
        <v>82</v>
      </c>
      <c r="AV2062" s="13" t="s">
        <v>82</v>
      </c>
      <c r="AW2062" s="13" t="s">
        <v>34</v>
      </c>
      <c r="AX2062" s="13" t="s">
        <v>73</v>
      </c>
      <c r="AY2062" s="211" t="s">
        <v>191</v>
      </c>
    </row>
    <row r="2063" spans="2:51" s="13" customFormat="1" ht="11.25">
      <c r="B2063" s="201"/>
      <c r="C2063" s="202"/>
      <c r="D2063" s="194" t="s">
        <v>208</v>
      </c>
      <c r="E2063" s="203" t="s">
        <v>19</v>
      </c>
      <c r="F2063" s="204" t="s">
        <v>911</v>
      </c>
      <c r="G2063" s="202"/>
      <c r="H2063" s="205">
        <v>12.5</v>
      </c>
      <c r="I2063" s="206"/>
      <c r="J2063" s="202"/>
      <c r="K2063" s="202"/>
      <c r="L2063" s="207"/>
      <c r="M2063" s="208"/>
      <c r="N2063" s="209"/>
      <c r="O2063" s="209"/>
      <c r="P2063" s="209"/>
      <c r="Q2063" s="209"/>
      <c r="R2063" s="209"/>
      <c r="S2063" s="209"/>
      <c r="T2063" s="210"/>
      <c r="AT2063" s="211" t="s">
        <v>208</v>
      </c>
      <c r="AU2063" s="211" t="s">
        <v>82</v>
      </c>
      <c r="AV2063" s="13" t="s">
        <v>82</v>
      </c>
      <c r="AW2063" s="13" t="s">
        <v>34</v>
      </c>
      <c r="AX2063" s="13" t="s">
        <v>73</v>
      </c>
      <c r="AY2063" s="211" t="s">
        <v>191</v>
      </c>
    </row>
    <row r="2064" spans="2:51" s="13" customFormat="1" ht="11.25">
      <c r="B2064" s="201"/>
      <c r="C2064" s="202"/>
      <c r="D2064" s="194" t="s">
        <v>208</v>
      </c>
      <c r="E2064" s="203" t="s">
        <v>19</v>
      </c>
      <c r="F2064" s="204" t="s">
        <v>912</v>
      </c>
      <c r="G2064" s="202"/>
      <c r="H2064" s="205">
        <v>9.1999999999999993</v>
      </c>
      <c r="I2064" s="206"/>
      <c r="J2064" s="202"/>
      <c r="K2064" s="202"/>
      <c r="L2064" s="207"/>
      <c r="M2064" s="208"/>
      <c r="N2064" s="209"/>
      <c r="O2064" s="209"/>
      <c r="P2064" s="209"/>
      <c r="Q2064" s="209"/>
      <c r="R2064" s="209"/>
      <c r="S2064" s="209"/>
      <c r="T2064" s="210"/>
      <c r="AT2064" s="211" t="s">
        <v>208</v>
      </c>
      <c r="AU2064" s="211" t="s">
        <v>82</v>
      </c>
      <c r="AV2064" s="13" t="s">
        <v>82</v>
      </c>
      <c r="AW2064" s="13" t="s">
        <v>34</v>
      </c>
      <c r="AX2064" s="13" t="s">
        <v>73</v>
      </c>
      <c r="AY2064" s="211" t="s">
        <v>191</v>
      </c>
    </row>
    <row r="2065" spans="1:65" s="13" customFormat="1" ht="11.25">
      <c r="B2065" s="201"/>
      <c r="C2065" s="202"/>
      <c r="D2065" s="194" t="s">
        <v>208</v>
      </c>
      <c r="E2065" s="203" t="s">
        <v>19</v>
      </c>
      <c r="F2065" s="204" t="s">
        <v>913</v>
      </c>
      <c r="G2065" s="202"/>
      <c r="H2065" s="205">
        <v>22.3</v>
      </c>
      <c r="I2065" s="206"/>
      <c r="J2065" s="202"/>
      <c r="K2065" s="202"/>
      <c r="L2065" s="207"/>
      <c r="M2065" s="208"/>
      <c r="N2065" s="209"/>
      <c r="O2065" s="209"/>
      <c r="P2065" s="209"/>
      <c r="Q2065" s="209"/>
      <c r="R2065" s="209"/>
      <c r="S2065" s="209"/>
      <c r="T2065" s="210"/>
      <c r="AT2065" s="211" t="s">
        <v>208</v>
      </c>
      <c r="AU2065" s="211" t="s">
        <v>82</v>
      </c>
      <c r="AV2065" s="13" t="s">
        <v>82</v>
      </c>
      <c r="AW2065" s="13" t="s">
        <v>34</v>
      </c>
      <c r="AX2065" s="13" t="s">
        <v>73</v>
      </c>
      <c r="AY2065" s="211" t="s">
        <v>191</v>
      </c>
    </row>
    <row r="2066" spans="1:65" s="13" customFormat="1" ht="11.25">
      <c r="B2066" s="201"/>
      <c r="C2066" s="202"/>
      <c r="D2066" s="194" t="s">
        <v>208</v>
      </c>
      <c r="E2066" s="203" t="s">
        <v>19</v>
      </c>
      <c r="F2066" s="204" t="s">
        <v>914</v>
      </c>
      <c r="G2066" s="202"/>
      <c r="H2066" s="205">
        <v>12.45</v>
      </c>
      <c r="I2066" s="206"/>
      <c r="J2066" s="202"/>
      <c r="K2066" s="202"/>
      <c r="L2066" s="207"/>
      <c r="M2066" s="208"/>
      <c r="N2066" s="209"/>
      <c r="O2066" s="209"/>
      <c r="P2066" s="209"/>
      <c r="Q2066" s="209"/>
      <c r="R2066" s="209"/>
      <c r="S2066" s="209"/>
      <c r="T2066" s="210"/>
      <c r="AT2066" s="211" t="s">
        <v>208</v>
      </c>
      <c r="AU2066" s="211" t="s">
        <v>82</v>
      </c>
      <c r="AV2066" s="13" t="s">
        <v>82</v>
      </c>
      <c r="AW2066" s="13" t="s">
        <v>34</v>
      </c>
      <c r="AX2066" s="13" t="s">
        <v>73</v>
      </c>
      <c r="AY2066" s="211" t="s">
        <v>191</v>
      </c>
    </row>
    <row r="2067" spans="1:65" s="13" customFormat="1" ht="11.25">
      <c r="B2067" s="201"/>
      <c r="C2067" s="202"/>
      <c r="D2067" s="194" t="s">
        <v>208</v>
      </c>
      <c r="E2067" s="203" t="s">
        <v>19</v>
      </c>
      <c r="F2067" s="204" t="s">
        <v>915</v>
      </c>
      <c r="G2067" s="202"/>
      <c r="H2067" s="205">
        <v>6.85</v>
      </c>
      <c r="I2067" s="206"/>
      <c r="J2067" s="202"/>
      <c r="K2067" s="202"/>
      <c r="L2067" s="207"/>
      <c r="M2067" s="208"/>
      <c r="N2067" s="209"/>
      <c r="O2067" s="209"/>
      <c r="P2067" s="209"/>
      <c r="Q2067" s="209"/>
      <c r="R2067" s="209"/>
      <c r="S2067" s="209"/>
      <c r="T2067" s="210"/>
      <c r="AT2067" s="211" t="s">
        <v>208</v>
      </c>
      <c r="AU2067" s="211" t="s">
        <v>82</v>
      </c>
      <c r="AV2067" s="13" t="s">
        <v>82</v>
      </c>
      <c r="AW2067" s="13" t="s">
        <v>34</v>
      </c>
      <c r="AX2067" s="13" t="s">
        <v>73</v>
      </c>
      <c r="AY2067" s="211" t="s">
        <v>191</v>
      </c>
    </row>
    <row r="2068" spans="1:65" s="13" customFormat="1" ht="11.25">
      <c r="B2068" s="201"/>
      <c r="C2068" s="202"/>
      <c r="D2068" s="194" t="s">
        <v>208</v>
      </c>
      <c r="E2068" s="203" t="s">
        <v>19</v>
      </c>
      <c r="F2068" s="204" t="s">
        <v>916</v>
      </c>
      <c r="G2068" s="202"/>
      <c r="H2068" s="205">
        <v>21.5</v>
      </c>
      <c r="I2068" s="206"/>
      <c r="J2068" s="202"/>
      <c r="K2068" s="202"/>
      <c r="L2068" s="207"/>
      <c r="M2068" s="208"/>
      <c r="N2068" s="209"/>
      <c r="O2068" s="209"/>
      <c r="P2068" s="209"/>
      <c r="Q2068" s="209"/>
      <c r="R2068" s="209"/>
      <c r="S2068" s="209"/>
      <c r="T2068" s="210"/>
      <c r="AT2068" s="211" t="s">
        <v>208</v>
      </c>
      <c r="AU2068" s="211" t="s">
        <v>82</v>
      </c>
      <c r="AV2068" s="13" t="s">
        <v>82</v>
      </c>
      <c r="AW2068" s="13" t="s">
        <v>34</v>
      </c>
      <c r="AX2068" s="13" t="s">
        <v>73</v>
      </c>
      <c r="AY2068" s="211" t="s">
        <v>191</v>
      </c>
    </row>
    <row r="2069" spans="1:65" s="13" customFormat="1" ht="11.25">
      <c r="B2069" s="201"/>
      <c r="C2069" s="202"/>
      <c r="D2069" s="194" t="s">
        <v>208</v>
      </c>
      <c r="E2069" s="203" t="s">
        <v>19</v>
      </c>
      <c r="F2069" s="204" t="s">
        <v>918</v>
      </c>
      <c r="G2069" s="202"/>
      <c r="H2069" s="205">
        <v>27.65</v>
      </c>
      <c r="I2069" s="206"/>
      <c r="J2069" s="202"/>
      <c r="K2069" s="202"/>
      <c r="L2069" s="207"/>
      <c r="M2069" s="208"/>
      <c r="N2069" s="209"/>
      <c r="O2069" s="209"/>
      <c r="P2069" s="209"/>
      <c r="Q2069" s="209"/>
      <c r="R2069" s="209"/>
      <c r="S2069" s="209"/>
      <c r="T2069" s="210"/>
      <c r="AT2069" s="211" t="s">
        <v>208</v>
      </c>
      <c r="AU2069" s="211" t="s">
        <v>82</v>
      </c>
      <c r="AV2069" s="13" t="s">
        <v>82</v>
      </c>
      <c r="AW2069" s="13" t="s">
        <v>34</v>
      </c>
      <c r="AX2069" s="13" t="s">
        <v>73</v>
      </c>
      <c r="AY2069" s="211" t="s">
        <v>191</v>
      </c>
    </row>
    <row r="2070" spans="1:65" s="13" customFormat="1" ht="11.25">
      <c r="B2070" s="201"/>
      <c r="C2070" s="202"/>
      <c r="D2070" s="194" t="s">
        <v>208</v>
      </c>
      <c r="E2070" s="203" t="s">
        <v>19</v>
      </c>
      <c r="F2070" s="204" t="s">
        <v>919</v>
      </c>
      <c r="G2070" s="202"/>
      <c r="H2070" s="205">
        <v>8</v>
      </c>
      <c r="I2070" s="206"/>
      <c r="J2070" s="202"/>
      <c r="K2070" s="202"/>
      <c r="L2070" s="207"/>
      <c r="M2070" s="208"/>
      <c r="N2070" s="209"/>
      <c r="O2070" s="209"/>
      <c r="P2070" s="209"/>
      <c r="Q2070" s="209"/>
      <c r="R2070" s="209"/>
      <c r="S2070" s="209"/>
      <c r="T2070" s="210"/>
      <c r="AT2070" s="211" t="s">
        <v>208</v>
      </c>
      <c r="AU2070" s="211" t="s">
        <v>82</v>
      </c>
      <c r="AV2070" s="13" t="s">
        <v>82</v>
      </c>
      <c r="AW2070" s="13" t="s">
        <v>34</v>
      </c>
      <c r="AX2070" s="13" t="s">
        <v>73</v>
      </c>
      <c r="AY2070" s="211" t="s">
        <v>191</v>
      </c>
    </row>
    <row r="2071" spans="1:65" s="13" customFormat="1" ht="11.25">
      <c r="B2071" s="201"/>
      <c r="C2071" s="202"/>
      <c r="D2071" s="194" t="s">
        <v>208</v>
      </c>
      <c r="E2071" s="203" t="s">
        <v>19</v>
      </c>
      <c r="F2071" s="204" t="s">
        <v>920</v>
      </c>
      <c r="G2071" s="202"/>
      <c r="H2071" s="205">
        <v>9.75</v>
      </c>
      <c r="I2071" s="206"/>
      <c r="J2071" s="202"/>
      <c r="K2071" s="202"/>
      <c r="L2071" s="207"/>
      <c r="M2071" s="208"/>
      <c r="N2071" s="209"/>
      <c r="O2071" s="209"/>
      <c r="P2071" s="209"/>
      <c r="Q2071" s="209"/>
      <c r="R2071" s="209"/>
      <c r="S2071" s="209"/>
      <c r="T2071" s="210"/>
      <c r="AT2071" s="211" t="s">
        <v>208</v>
      </c>
      <c r="AU2071" s="211" t="s">
        <v>82</v>
      </c>
      <c r="AV2071" s="13" t="s">
        <v>82</v>
      </c>
      <c r="AW2071" s="13" t="s">
        <v>34</v>
      </c>
      <c r="AX2071" s="13" t="s">
        <v>73</v>
      </c>
      <c r="AY2071" s="211" t="s">
        <v>191</v>
      </c>
    </row>
    <row r="2072" spans="1:65" s="13" customFormat="1" ht="11.25">
      <c r="B2072" s="201"/>
      <c r="C2072" s="202"/>
      <c r="D2072" s="194" t="s">
        <v>208</v>
      </c>
      <c r="E2072" s="203" t="s">
        <v>19</v>
      </c>
      <c r="F2072" s="204" t="s">
        <v>921</v>
      </c>
      <c r="G2072" s="202"/>
      <c r="H2072" s="205">
        <v>11.45</v>
      </c>
      <c r="I2072" s="206"/>
      <c r="J2072" s="202"/>
      <c r="K2072" s="202"/>
      <c r="L2072" s="207"/>
      <c r="M2072" s="208"/>
      <c r="N2072" s="209"/>
      <c r="O2072" s="209"/>
      <c r="P2072" s="209"/>
      <c r="Q2072" s="209"/>
      <c r="R2072" s="209"/>
      <c r="S2072" s="209"/>
      <c r="T2072" s="210"/>
      <c r="AT2072" s="211" t="s">
        <v>208</v>
      </c>
      <c r="AU2072" s="211" t="s">
        <v>82</v>
      </c>
      <c r="AV2072" s="13" t="s">
        <v>82</v>
      </c>
      <c r="AW2072" s="13" t="s">
        <v>34</v>
      </c>
      <c r="AX2072" s="13" t="s">
        <v>73</v>
      </c>
      <c r="AY2072" s="211" t="s">
        <v>191</v>
      </c>
    </row>
    <row r="2073" spans="1:65" s="13" customFormat="1" ht="11.25">
      <c r="B2073" s="201"/>
      <c r="C2073" s="202"/>
      <c r="D2073" s="194" t="s">
        <v>208</v>
      </c>
      <c r="E2073" s="203" t="s">
        <v>19</v>
      </c>
      <c r="F2073" s="204" t="s">
        <v>923</v>
      </c>
      <c r="G2073" s="202"/>
      <c r="H2073" s="205">
        <v>112.46</v>
      </c>
      <c r="I2073" s="206"/>
      <c r="J2073" s="202"/>
      <c r="K2073" s="202"/>
      <c r="L2073" s="207"/>
      <c r="M2073" s="208"/>
      <c r="N2073" s="209"/>
      <c r="O2073" s="209"/>
      <c r="P2073" s="209"/>
      <c r="Q2073" s="209"/>
      <c r="R2073" s="209"/>
      <c r="S2073" s="209"/>
      <c r="T2073" s="210"/>
      <c r="AT2073" s="211" t="s">
        <v>208</v>
      </c>
      <c r="AU2073" s="211" t="s">
        <v>82</v>
      </c>
      <c r="AV2073" s="13" t="s">
        <v>82</v>
      </c>
      <c r="AW2073" s="13" t="s">
        <v>34</v>
      </c>
      <c r="AX2073" s="13" t="s">
        <v>73</v>
      </c>
      <c r="AY2073" s="211" t="s">
        <v>191</v>
      </c>
    </row>
    <row r="2074" spans="1:65" s="14" customFormat="1" ht="11.25">
      <c r="B2074" s="212"/>
      <c r="C2074" s="213"/>
      <c r="D2074" s="194" t="s">
        <v>208</v>
      </c>
      <c r="E2074" s="214" t="s">
        <v>19</v>
      </c>
      <c r="F2074" s="215" t="s">
        <v>238</v>
      </c>
      <c r="G2074" s="213"/>
      <c r="H2074" s="216">
        <v>427.38999999999993</v>
      </c>
      <c r="I2074" s="217"/>
      <c r="J2074" s="213"/>
      <c r="K2074" s="213"/>
      <c r="L2074" s="218"/>
      <c r="M2074" s="219"/>
      <c r="N2074" s="220"/>
      <c r="O2074" s="220"/>
      <c r="P2074" s="220"/>
      <c r="Q2074" s="220"/>
      <c r="R2074" s="220"/>
      <c r="S2074" s="220"/>
      <c r="T2074" s="221"/>
      <c r="AT2074" s="222" t="s">
        <v>208</v>
      </c>
      <c r="AU2074" s="222" t="s">
        <v>82</v>
      </c>
      <c r="AV2074" s="14" t="s">
        <v>197</v>
      </c>
      <c r="AW2074" s="14" t="s">
        <v>34</v>
      </c>
      <c r="AX2074" s="14" t="s">
        <v>80</v>
      </c>
      <c r="AY2074" s="222" t="s">
        <v>191</v>
      </c>
    </row>
    <row r="2075" spans="1:65" s="2" customFormat="1" ht="16.5" customHeight="1">
      <c r="A2075" s="37"/>
      <c r="B2075" s="38"/>
      <c r="C2075" s="223" t="s">
        <v>2654</v>
      </c>
      <c r="D2075" s="223" t="s">
        <v>273</v>
      </c>
      <c r="E2075" s="224" t="s">
        <v>2655</v>
      </c>
      <c r="F2075" s="225" t="s">
        <v>2656</v>
      </c>
      <c r="G2075" s="226" t="s">
        <v>301</v>
      </c>
      <c r="H2075" s="227">
        <v>448.76</v>
      </c>
      <c r="I2075" s="228"/>
      <c r="J2075" s="229">
        <f>ROUND(I2075*H2075,2)</f>
        <v>0</v>
      </c>
      <c r="K2075" s="225" t="s">
        <v>19</v>
      </c>
      <c r="L2075" s="230"/>
      <c r="M2075" s="231" t="s">
        <v>19</v>
      </c>
      <c r="N2075" s="232" t="s">
        <v>44</v>
      </c>
      <c r="O2075" s="67"/>
      <c r="P2075" s="190">
        <f>O2075*H2075</f>
        <v>0</v>
      </c>
      <c r="Q2075" s="190">
        <v>4.0000000000000002E-4</v>
      </c>
      <c r="R2075" s="190">
        <f>Q2075*H2075</f>
        <v>0.179504</v>
      </c>
      <c r="S2075" s="190">
        <v>0</v>
      </c>
      <c r="T2075" s="191">
        <f>S2075*H2075</f>
        <v>0</v>
      </c>
      <c r="U2075" s="37"/>
      <c r="V2075" s="37"/>
      <c r="W2075" s="37"/>
      <c r="X2075" s="37"/>
      <c r="Y2075" s="37"/>
      <c r="Z2075" s="37"/>
      <c r="AA2075" s="37"/>
      <c r="AB2075" s="37"/>
      <c r="AC2075" s="37"/>
      <c r="AD2075" s="37"/>
      <c r="AE2075" s="37"/>
      <c r="AR2075" s="192" t="s">
        <v>405</v>
      </c>
      <c r="AT2075" s="192" t="s">
        <v>273</v>
      </c>
      <c r="AU2075" s="192" t="s">
        <v>82</v>
      </c>
      <c r="AY2075" s="20" t="s">
        <v>191</v>
      </c>
      <c r="BE2075" s="193">
        <f>IF(N2075="základní",J2075,0)</f>
        <v>0</v>
      </c>
      <c r="BF2075" s="193">
        <f>IF(N2075="snížená",J2075,0)</f>
        <v>0</v>
      </c>
      <c r="BG2075" s="193">
        <f>IF(N2075="zákl. přenesená",J2075,0)</f>
        <v>0</v>
      </c>
      <c r="BH2075" s="193">
        <f>IF(N2075="sníž. přenesená",J2075,0)</f>
        <v>0</v>
      </c>
      <c r="BI2075" s="193">
        <f>IF(N2075="nulová",J2075,0)</f>
        <v>0</v>
      </c>
      <c r="BJ2075" s="20" t="s">
        <v>80</v>
      </c>
      <c r="BK2075" s="193">
        <f>ROUND(I2075*H2075,2)</f>
        <v>0</v>
      </c>
      <c r="BL2075" s="20" t="s">
        <v>292</v>
      </c>
      <c r="BM2075" s="192" t="s">
        <v>2657</v>
      </c>
    </row>
    <row r="2076" spans="1:65" s="2" customFormat="1" ht="11.25">
      <c r="A2076" s="37"/>
      <c r="B2076" s="38"/>
      <c r="C2076" s="39"/>
      <c r="D2076" s="194" t="s">
        <v>199</v>
      </c>
      <c r="E2076" s="39"/>
      <c r="F2076" s="195" t="s">
        <v>2656</v>
      </c>
      <c r="G2076" s="39"/>
      <c r="H2076" s="39"/>
      <c r="I2076" s="196"/>
      <c r="J2076" s="39"/>
      <c r="K2076" s="39"/>
      <c r="L2076" s="42"/>
      <c r="M2076" s="197"/>
      <c r="N2076" s="198"/>
      <c r="O2076" s="67"/>
      <c r="P2076" s="67"/>
      <c r="Q2076" s="67"/>
      <c r="R2076" s="67"/>
      <c r="S2076" s="67"/>
      <c r="T2076" s="68"/>
      <c r="U2076" s="37"/>
      <c r="V2076" s="37"/>
      <c r="W2076" s="37"/>
      <c r="X2076" s="37"/>
      <c r="Y2076" s="37"/>
      <c r="Z2076" s="37"/>
      <c r="AA2076" s="37"/>
      <c r="AB2076" s="37"/>
      <c r="AC2076" s="37"/>
      <c r="AD2076" s="37"/>
      <c r="AE2076" s="37"/>
      <c r="AT2076" s="20" t="s">
        <v>199</v>
      </c>
      <c r="AU2076" s="20" t="s">
        <v>82</v>
      </c>
    </row>
    <row r="2077" spans="1:65" s="13" customFormat="1" ht="11.25">
      <c r="B2077" s="201"/>
      <c r="C2077" s="202"/>
      <c r="D2077" s="194" t="s">
        <v>208</v>
      </c>
      <c r="E2077" s="203" t="s">
        <v>19</v>
      </c>
      <c r="F2077" s="204" t="s">
        <v>2658</v>
      </c>
      <c r="G2077" s="202"/>
      <c r="H2077" s="205">
        <v>448.76</v>
      </c>
      <c r="I2077" s="206"/>
      <c r="J2077" s="202"/>
      <c r="K2077" s="202"/>
      <c r="L2077" s="207"/>
      <c r="M2077" s="208"/>
      <c r="N2077" s="209"/>
      <c r="O2077" s="209"/>
      <c r="P2077" s="209"/>
      <c r="Q2077" s="209"/>
      <c r="R2077" s="209"/>
      <c r="S2077" s="209"/>
      <c r="T2077" s="210"/>
      <c r="AT2077" s="211" t="s">
        <v>208</v>
      </c>
      <c r="AU2077" s="211" t="s">
        <v>82</v>
      </c>
      <c r="AV2077" s="13" t="s">
        <v>82</v>
      </c>
      <c r="AW2077" s="13" t="s">
        <v>34</v>
      </c>
      <c r="AX2077" s="13" t="s">
        <v>80</v>
      </c>
      <c r="AY2077" s="211" t="s">
        <v>191</v>
      </c>
    </row>
    <row r="2078" spans="1:65" s="2" customFormat="1" ht="16.5" customHeight="1">
      <c r="A2078" s="37"/>
      <c r="B2078" s="38"/>
      <c r="C2078" s="181" t="s">
        <v>2659</v>
      </c>
      <c r="D2078" s="181" t="s">
        <v>193</v>
      </c>
      <c r="E2078" s="182" t="s">
        <v>2660</v>
      </c>
      <c r="F2078" s="183" t="s">
        <v>2661</v>
      </c>
      <c r="G2078" s="184" t="s">
        <v>255</v>
      </c>
      <c r="H2078" s="185">
        <v>30.1</v>
      </c>
      <c r="I2078" s="186"/>
      <c r="J2078" s="187">
        <f>ROUND(I2078*H2078,2)</f>
        <v>0</v>
      </c>
      <c r="K2078" s="183" t="s">
        <v>203</v>
      </c>
      <c r="L2078" s="42"/>
      <c r="M2078" s="188" t="s">
        <v>19</v>
      </c>
      <c r="N2078" s="189" t="s">
        <v>44</v>
      </c>
      <c r="O2078" s="67"/>
      <c r="P2078" s="190">
        <f>O2078*H2078</f>
        <v>0</v>
      </c>
      <c r="Q2078" s="190">
        <v>0</v>
      </c>
      <c r="R2078" s="190">
        <f>Q2078*H2078</f>
        <v>0</v>
      </c>
      <c r="S2078" s="190">
        <v>0</v>
      </c>
      <c r="T2078" s="191">
        <f>S2078*H2078</f>
        <v>0</v>
      </c>
      <c r="U2078" s="37"/>
      <c r="V2078" s="37"/>
      <c r="W2078" s="37"/>
      <c r="X2078" s="37"/>
      <c r="Y2078" s="37"/>
      <c r="Z2078" s="37"/>
      <c r="AA2078" s="37"/>
      <c r="AB2078" s="37"/>
      <c r="AC2078" s="37"/>
      <c r="AD2078" s="37"/>
      <c r="AE2078" s="37"/>
      <c r="AR2078" s="192" t="s">
        <v>292</v>
      </c>
      <c r="AT2078" s="192" t="s">
        <v>193</v>
      </c>
      <c r="AU2078" s="192" t="s">
        <v>82</v>
      </c>
      <c r="AY2078" s="20" t="s">
        <v>191</v>
      </c>
      <c r="BE2078" s="193">
        <f>IF(N2078="základní",J2078,0)</f>
        <v>0</v>
      </c>
      <c r="BF2078" s="193">
        <f>IF(N2078="snížená",J2078,0)</f>
        <v>0</v>
      </c>
      <c r="BG2078" s="193">
        <f>IF(N2078="zákl. přenesená",J2078,0)</f>
        <v>0</v>
      </c>
      <c r="BH2078" s="193">
        <f>IF(N2078="sníž. přenesená",J2078,0)</f>
        <v>0</v>
      </c>
      <c r="BI2078" s="193">
        <f>IF(N2078="nulová",J2078,0)</f>
        <v>0</v>
      </c>
      <c r="BJ2078" s="20" t="s">
        <v>80</v>
      </c>
      <c r="BK2078" s="193">
        <f>ROUND(I2078*H2078,2)</f>
        <v>0</v>
      </c>
      <c r="BL2078" s="20" t="s">
        <v>292</v>
      </c>
      <c r="BM2078" s="192" t="s">
        <v>2662</v>
      </c>
    </row>
    <row r="2079" spans="1:65" s="2" customFormat="1" ht="19.5">
      <c r="A2079" s="37"/>
      <c r="B2079" s="38"/>
      <c r="C2079" s="39"/>
      <c r="D2079" s="194" t="s">
        <v>199</v>
      </c>
      <c r="E2079" s="39"/>
      <c r="F2079" s="195" t="s">
        <v>2663</v>
      </c>
      <c r="G2079" s="39"/>
      <c r="H2079" s="39"/>
      <c r="I2079" s="196"/>
      <c r="J2079" s="39"/>
      <c r="K2079" s="39"/>
      <c r="L2079" s="42"/>
      <c r="M2079" s="197"/>
      <c r="N2079" s="198"/>
      <c r="O2079" s="67"/>
      <c r="P2079" s="67"/>
      <c r="Q2079" s="67"/>
      <c r="R2079" s="67"/>
      <c r="S2079" s="67"/>
      <c r="T2079" s="68"/>
      <c r="U2079" s="37"/>
      <c r="V2079" s="37"/>
      <c r="W2079" s="37"/>
      <c r="X2079" s="37"/>
      <c r="Y2079" s="37"/>
      <c r="Z2079" s="37"/>
      <c r="AA2079" s="37"/>
      <c r="AB2079" s="37"/>
      <c r="AC2079" s="37"/>
      <c r="AD2079" s="37"/>
      <c r="AE2079" s="37"/>
      <c r="AT2079" s="20" t="s">
        <v>199</v>
      </c>
      <c r="AU2079" s="20" t="s">
        <v>82</v>
      </c>
    </row>
    <row r="2080" spans="1:65" s="2" customFormat="1" ht="11.25">
      <c r="A2080" s="37"/>
      <c r="B2080" s="38"/>
      <c r="C2080" s="39"/>
      <c r="D2080" s="199" t="s">
        <v>206</v>
      </c>
      <c r="E2080" s="39"/>
      <c r="F2080" s="200" t="s">
        <v>2664</v>
      </c>
      <c r="G2080" s="39"/>
      <c r="H2080" s="39"/>
      <c r="I2080" s="196"/>
      <c r="J2080" s="39"/>
      <c r="K2080" s="39"/>
      <c r="L2080" s="42"/>
      <c r="M2080" s="197"/>
      <c r="N2080" s="198"/>
      <c r="O2080" s="67"/>
      <c r="P2080" s="67"/>
      <c r="Q2080" s="67"/>
      <c r="R2080" s="67"/>
      <c r="S2080" s="67"/>
      <c r="T2080" s="68"/>
      <c r="U2080" s="37"/>
      <c r="V2080" s="37"/>
      <c r="W2080" s="37"/>
      <c r="X2080" s="37"/>
      <c r="Y2080" s="37"/>
      <c r="Z2080" s="37"/>
      <c r="AA2080" s="37"/>
      <c r="AB2080" s="37"/>
      <c r="AC2080" s="37"/>
      <c r="AD2080" s="37"/>
      <c r="AE2080" s="37"/>
      <c r="AT2080" s="20" t="s">
        <v>206</v>
      </c>
      <c r="AU2080" s="20" t="s">
        <v>82</v>
      </c>
    </row>
    <row r="2081" spans="1:65" s="12" customFormat="1" ht="22.9" customHeight="1">
      <c r="B2081" s="165"/>
      <c r="C2081" s="166"/>
      <c r="D2081" s="167" t="s">
        <v>72</v>
      </c>
      <c r="E2081" s="179" t="s">
        <v>2665</v>
      </c>
      <c r="F2081" s="179" t="s">
        <v>2666</v>
      </c>
      <c r="G2081" s="166"/>
      <c r="H2081" s="166"/>
      <c r="I2081" s="169"/>
      <c r="J2081" s="180">
        <f>BK2081</f>
        <v>0</v>
      </c>
      <c r="K2081" s="166"/>
      <c r="L2081" s="171"/>
      <c r="M2081" s="172"/>
      <c r="N2081" s="173"/>
      <c r="O2081" s="173"/>
      <c r="P2081" s="174">
        <f>SUM(P2082:P2102)</f>
        <v>0</v>
      </c>
      <c r="Q2081" s="173"/>
      <c r="R2081" s="174">
        <f>SUM(R2082:R2102)</f>
        <v>1.2568208000000001</v>
      </c>
      <c r="S2081" s="173"/>
      <c r="T2081" s="175">
        <f>SUM(T2082:T2102)</f>
        <v>0</v>
      </c>
      <c r="AR2081" s="176" t="s">
        <v>82</v>
      </c>
      <c r="AT2081" s="177" t="s">
        <v>72</v>
      </c>
      <c r="AU2081" s="177" t="s">
        <v>80</v>
      </c>
      <c r="AY2081" s="176" t="s">
        <v>191</v>
      </c>
      <c r="BK2081" s="178">
        <f>SUM(BK2082:BK2102)</f>
        <v>0</v>
      </c>
    </row>
    <row r="2082" spans="1:65" s="2" customFormat="1" ht="16.5" customHeight="1">
      <c r="A2082" s="37"/>
      <c r="B2082" s="38"/>
      <c r="C2082" s="181" t="s">
        <v>2667</v>
      </c>
      <c r="D2082" s="181" t="s">
        <v>193</v>
      </c>
      <c r="E2082" s="182" t="s">
        <v>2668</v>
      </c>
      <c r="F2082" s="183" t="s">
        <v>2669</v>
      </c>
      <c r="G2082" s="184" t="s">
        <v>282</v>
      </c>
      <c r="H2082" s="185">
        <v>2371.36</v>
      </c>
      <c r="I2082" s="186"/>
      <c r="J2082" s="187">
        <f>ROUND(I2082*H2082,2)</f>
        <v>0</v>
      </c>
      <c r="K2082" s="183" t="s">
        <v>203</v>
      </c>
      <c r="L2082" s="42"/>
      <c r="M2082" s="188" t="s">
        <v>19</v>
      </c>
      <c r="N2082" s="189" t="s">
        <v>44</v>
      </c>
      <c r="O2082" s="67"/>
      <c r="P2082" s="190">
        <f>O2082*H2082</f>
        <v>0</v>
      </c>
      <c r="Q2082" s="190">
        <v>0</v>
      </c>
      <c r="R2082" s="190">
        <f>Q2082*H2082</f>
        <v>0</v>
      </c>
      <c r="S2082" s="190">
        <v>0</v>
      </c>
      <c r="T2082" s="191">
        <f>S2082*H2082</f>
        <v>0</v>
      </c>
      <c r="U2082" s="37"/>
      <c r="V2082" s="37"/>
      <c r="W2082" s="37"/>
      <c r="X2082" s="37"/>
      <c r="Y2082" s="37"/>
      <c r="Z2082" s="37"/>
      <c r="AA2082" s="37"/>
      <c r="AB2082" s="37"/>
      <c r="AC2082" s="37"/>
      <c r="AD2082" s="37"/>
      <c r="AE2082" s="37"/>
      <c r="AR2082" s="192" t="s">
        <v>292</v>
      </c>
      <c r="AT2082" s="192" t="s">
        <v>193</v>
      </c>
      <c r="AU2082" s="192" t="s">
        <v>82</v>
      </c>
      <c r="AY2082" s="20" t="s">
        <v>191</v>
      </c>
      <c r="BE2082" s="193">
        <f>IF(N2082="základní",J2082,0)</f>
        <v>0</v>
      </c>
      <c r="BF2082" s="193">
        <f>IF(N2082="snížená",J2082,0)</f>
        <v>0</v>
      </c>
      <c r="BG2082" s="193">
        <f>IF(N2082="zákl. přenesená",J2082,0)</f>
        <v>0</v>
      </c>
      <c r="BH2082" s="193">
        <f>IF(N2082="sníž. přenesená",J2082,0)</f>
        <v>0</v>
      </c>
      <c r="BI2082" s="193">
        <f>IF(N2082="nulová",J2082,0)</f>
        <v>0</v>
      </c>
      <c r="BJ2082" s="20" t="s">
        <v>80</v>
      </c>
      <c r="BK2082" s="193">
        <f>ROUND(I2082*H2082,2)</f>
        <v>0</v>
      </c>
      <c r="BL2082" s="20" t="s">
        <v>292</v>
      </c>
      <c r="BM2082" s="192" t="s">
        <v>2670</v>
      </c>
    </row>
    <row r="2083" spans="1:65" s="2" customFormat="1" ht="11.25">
      <c r="A2083" s="37"/>
      <c r="B2083" s="38"/>
      <c r="C2083" s="39"/>
      <c r="D2083" s="194" t="s">
        <v>199</v>
      </c>
      <c r="E2083" s="39"/>
      <c r="F2083" s="195" t="s">
        <v>2671</v>
      </c>
      <c r="G2083" s="39"/>
      <c r="H2083" s="39"/>
      <c r="I2083" s="196"/>
      <c r="J2083" s="39"/>
      <c r="K2083" s="39"/>
      <c r="L2083" s="42"/>
      <c r="M2083" s="197"/>
      <c r="N2083" s="198"/>
      <c r="O2083" s="67"/>
      <c r="P2083" s="67"/>
      <c r="Q2083" s="67"/>
      <c r="R2083" s="67"/>
      <c r="S2083" s="67"/>
      <c r="T2083" s="68"/>
      <c r="U2083" s="37"/>
      <c r="V2083" s="37"/>
      <c r="W2083" s="37"/>
      <c r="X2083" s="37"/>
      <c r="Y2083" s="37"/>
      <c r="Z2083" s="37"/>
      <c r="AA2083" s="37"/>
      <c r="AB2083" s="37"/>
      <c r="AC2083" s="37"/>
      <c r="AD2083" s="37"/>
      <c r="AE2083" s="37"/>
      <c r="AT2083" s="20" t="s">
        <v>199</v>
      </c>
      <c r="AU2083" s="20" t="s">
        <v>82</v>
      </c>
    </row>
    <row r="2084" spans="1:65" s="2" customFormat="1" ht="11.25">
      <c r="A2084" s="37"/>
      <c r="B2084" s="38"/>
      <c r="C2084" s="39"/>
      <c r="D2084" s="199" t="s">
        <v>206</v>
      </c>
      <c r="E2084" s="39"/>
      <c r="F2084" s="200" t="s">
        <v>2672</v>
      </c>
      <c r="G2084" s="39"/>
      <c r="H2084" s="39"/>
      <c r="I2084" s="196"/>
      <c r="J2084" s="39"/>
      <c r="K2084" s="39"/>
      <c r="L2084" s="42"/>
      <c r="M2084" s="197"/>
      <c r="N2084" s="198"/>
      <c r="O2084" s="67"/>
      <c r="P2084" s="67"/>
      <c r="Q2084" s="67"/>
      <c r="R2084" s="67"/>
      <c r="S2084" s="67"/>
      <c r="T2084" s="68"/>
      <c r="U2084" s="37"/>
      <c r="V2084" s="37"/>
      <c r="W2084" s="37"/>
      <c r="X2084" s="37"/>
      <c r="Y2084" s="37"/>
      <c r="Z2084" s="37"/>
      <c r="AA2084" s="37"/>
      <c r="AB2084" s="37"/>
      <c r="AC2084" s="37"/>
      <c r="AD2084" s="37"/>
      <c r="AE2084" s="37"/>
      <c r="AT2084" s="20" t="s">
        <v>206</v>
      </c>
      <c r="AU2084" s="20" t="s">
        <v>82</v>
      </c>
    </row>
    <row r="2085" spans="1:65" s="13" customFormat="1" ht="11.25">
      <c r="B2085" s="201"/>
      <c r="C2085" s="202"/>
      <c r="D2085" s="194" t="s">
        <v>208</v>
      </c>
      <c r="E2085" s="203" t="s">
        <v>19</v>
      </c>
      <c r="F2085" s="204" t="s">
        <v>2673</v>
      </c>
      <c r="G2085" s="202"/>
      <c r="H2085" s="205">
        <v>3188.6750000000002</v>
      </c>
      <c r="I2085" s="206"/>
      <c r="J2085" s="202"/>
      <c r="K2085" s="202"/>
      <c r="L2085" s="207"/>
      <c r="M2085" s="208"/>
      <c r="N2085" s="209"/>
      <c r="O2085" s="209"/>
      <c r="P2085" s="209"/>
      <c r="Q2085" s="209"/>
      <c r="R2085" s="209"/>
      <c r="S2085" s="209"/>
      <c r="T2085" s="210"/>
      <c r="AT2085" s="211" t="s">
        <v>208</v>
      </c>
      <c r="AU2085" s="211" t="s">
        <v>82</v>
      </c>
      <c r="AV2085" s="13" t="s">
        <v>82</v>
      </c>
      <c r="AW2085" s="13" t="s">
        <v>34</v>
      </c>
      <c r="AX2085" s="13" t="s">
        <v>73</v>
      </c>
      <c r="AY2085" s="211" t="s">
        <v>191</v>
      </c>
    </row>
    <row r="2086" spans="1:65" s="13" customFormat="1" ht="11.25">
      <c r="B2086" s="201"/>
      <c r="C2086" s="202"/>
      <c r="D2086" s="194" t="s">
        <v>208</v>
      </c>
      <c r="E2086" s="203" t="s">
        <v>19</v>
      </c>
      <c r="F2086" s="204" t="s">
        <v>2674</v>
      </c>
      <c r="G2086" s="202"/>
      <c r="H2086" s="205">
        <v>116.58</v>
      </c>
      <c r="I2086" s="206"/>
      <c r="J2086" s="202"/>
      <c r="K2086" s="202"/>
      <c r="L2086" s="207"/>
      <c r="M2086" s="208"/>
      <c r="N2086" s="209"/>
      <c r="O2086" s="209"/>
      <c r="P2086" s="209"/>
      <c r="Q2086" s="209"/>
      <c r="R2086" s="209"/>
      <c r="S2086" s="209"/>
      <c r="T2086" s="210"/>
      <c r="AT2086" s="211" t="s">
        <v>208</v>
      </c>
      <c r="AU2086" s="211" t="s">
        <v>82</v>
      </c>
      <c r="AV2086" s="13" t="s">
        <v>82</v>
      </c>
      <c r="AW2086" s="13" t="s">
        <v>34</v>
      </c>
      <c r="AX2086" s="13" t="s">
        <v>73</v>
      </c>
      <c r="AY2086" s="211" t="s">
        <v>191</v>
      </c>
    </row>
    <row r="2087" spans="1:65" s="13" customFormat="1" ht="11.25">
      <c r="B2087" s="201"/>
      <c r="C2087" s="202"/>
      <c r="D2087" s="194" t="s">
        <v>208</v>
      </c>
      <c r="E2087" s="203" t="s">
        <v>19</v>
      </c>
      <c r="F2087" s="204" t="s">
        <v>2675</v>
      </c>
      <c r="G2087" s="202"/>
      <c r="H2087" s="205">
        <v>-933.89499999999998</v>
      </c>
      <c r="I2087" s="206"/>
      <c r="J2087" s="202"/>
      <c r="K2087" s="202"/>
      <c r="L2087" s="207"/>
      <c r="M2087" s="208"/>
      <c r="N2087" s="209"/>
      <c r="O2087" s="209"/>
      <c r="P2087" s="209"/>
      <c r="Q2087" s="209"/>
      <c r="R2087" s="209"/>
      <c r="S2087" s="209"/>
      <c r="T2087" s="210"/>
      <c r="AT2087" s="211" t="s">
        <v>208</v>
      </c>
      <c r="AU2087" s="211" t="s">
        <v>82</v>
      </c>
      <c r="AV2087" s="13" t="s">
        <v>82</v>
      </c>
      <c r="AW2087" s="13" t="s">
        <v>34</v>
      </c>
      <c r="AX2087" s="13" t="s">
        <v>73</v>
      </c>
      <c r="AY2087" s="211" t="s">
        <v>191</v>
      </c>
    </row>
    <row r="2088" spans="1:65" s="14" customFormat="1" ht="11.25">
      <c r="B2088" s="212"/>
      <c r="C2088" s="213"/>
      <c r="D2088" s="194" t="s">
        <v>208</v>
      </c>
      <c r="E2088" s="214" t="s">
        <v>19</v>
      </c>
      <c r="F2088" s="215" t="s">
        <v>238</v>
      </c>
      <c r="G2088" s="213"/>
      <c r="H2088" s="216">
        <v>2371.36</v>
      </c>
      <c r="I2088" s="217"/>
      <c r="J2088" s="213"/>
      <c r="K2088" s="213"/>
      <c r="L2088" s="218"/>
      <c r="M2088" s="219"/>
      <c r="N2088" s="220"/>
      <c r="O2088" s="220"/>
      <c r="P2088" s="220"/>
      <c r="Q2088" s="220"/>
      <c r="R2088" s="220"/>
      <c r="S2088" s="220"/>
      <c r="T2088" s="221"/>
      <c r="AT2088" s="222" t="s">
        <v>208</v>
      </c>
      <c r="AU2088" s="222" t="s">
        <v>82</v>
      </c>
      <c r="AV2088" s="14" t="s">
        <v>197</v>
      </c>
      <c r="AW2088" s="14" t="s">
        <v>34</v>
      </c>
      <c r="AX2088" s="14" t="s">
        <v>80</v>
      </c>
      <c r="AY2088" s="222" t="s">
        <v>191</v>
      </c>
    </row>
    <row r="2089" spans="1:65" s="2" customFormat="1" ht="16.5" customHeight="1">
      <c r="A2089" s="37"/>
      <c r="B2089" s="38"/>
      <c r="C2089" s="181" t="s">
        <v>2676</v>
      </c>
      <c r="D2089" s="181" t="s">
        <v>193</v>
      </c>
      <c r="E2089" s="182" t="s">
        <v>2677</v>
      </c>
      <c r="F2089" s="183" t="s">
        <v>2678</v>
      </c>
      <c r="G2089" s="184" t="s">
        <v>282</v>
      </c>
      <c r="H2089" s="185">
        <v>2371.36</v>
      </c>
      <c r="I2089" s="186"/>
      <c r="J2089" s="187">
        <f>ROUND(I2089*H2089,2)</f>
        <v>0</v>
      </c>
      <c r="K2089" s="183" t="s">
        <v>203</v>
      </c>
      <c r="L2089" s="42"/>
      <c r="M2089" s="188" t="s">
        <v>19</v>
      </c>
      <c r="N2089" s="189" t="s">
        <v>44</v>
      </c>
      <c r="O2089" s="67"/>
      <c r="P2089" s="190">
        <f>O2089*H2089</f>
        <v>0</v>
      </c>
      <c r="Q2089" s="190">
        <v>2.0000000000000001E-4</v>
      </c>
      <c r="R2089" s="190">
        <f>Q2089*H2089</f>
        <v>0.47427200000000003</v>
      </c>
      <c r="S2089" s="190">
        <v>0</v>
      </c>
      <c r="T2089" s="191">
        <f>S2089*H2089</f>
        <v>0</v>
      </c>
      <c r="U2089" s="37"/>
      <c r="V2089" s="37"/>
      <c r="W2089" s="37"/>
      <c r="X2089" s="37"/>
      <c r="Y2089" s="37"/>
      <c r="Z2089" s="37"/>
      <c r="AA2089" s="37"/>
      <c r="AB2089" s="37"/>
      <c r="AC2089" s="37"/>
      <c r="AD2089" s="37"/>
      <c r="AE2089" s="37"/>
      <c r="AR2089" s="192" t="s">
        <v>292</v>
      </c>
      <c r="AT2089" s="192" t="s">
        <v>193</v>
      </c>
      <c r="AU2089" s="192" t="s">
        <v>82</v>
      </c>
      <c r="AY2089" s="20" t="s">
        <v>191</v>
      </c>
      <c r="BE2089" s="193">
        <f>IF(N2089="základní",J2089,0)</f>
        <v>0</v>
      </c>
      <c r="BF2089" s="193">
        <f>IF(N2089="snížená",J2089,0)</f>
        <v>0</v>
      </c>
      <c r="BG2089" s="193">
        <f>IF(N2089="zákl. přenesená",J2089,0)</f>
        <v>0</v>
      </c>
      <c r="BH2089" s="193">
        <f>IF(N2089="sníž. přenesená",J2089,0)</f>
        <v>0</v>
      </c>
      <c r="BI2089" s="193">
        <f>IF(N2089="nulová",J2089,0)</f>
        <v>0</v>
      </c>
      <c r="BJ2089" s="20" t="s">
        <v>80</v>
      </c>
      <c r="BK2089" s="193">
        <f>ROUND(I2089*H2089,2)</f>
        <v>0</v>
      </c>
      <c r="BL2089" s="20" t="s">
        <v>292</v>
      </c>
      <c r="BM2089" s="192" t="s">
        <v>2679</v>
      </c>
    </row>
    <row r="2090" spans="1:65" s="2" customFormat="1" ht="11.25">
      <c r="A2090" s="37"/>
      <c r="B2090" s="38"/>
      <c r="C2090" s="39"/>
      <c r="D2090" s="194" t="s">
        <v>199</v>
      </c>
      <c r="E2090" s="39"/>
      <c r="F2090" s="195" t="s">
        <v>2680</v>
      </c>
      <c r="G2090" s="39"/>
      <c r="H2090" s="39"/>
      <c r="I2090" s="196"/>
      <c r="J2090" s="39"/>
      <c r="K2090" s="39"/>
      <c r="L2090" s="42"/>
      <c r="M2090" s="197"/>
      <c r="N2090" s="198"/>
      <c r="O2090" s="67"/>
      <c r="P2090" s="67"/>
      <c r="Q2090" s="67"/>
      <c r="R2090" s="67"/>
      <c r="S2090" s="67"/>
      <c r="T2090" s="68"/>
      <c r="U2090" s="37"/>
      <c r="V2090" s="37"/>
      <c r="W2090" s="37"/>
      <c r="X2090" s="37"/>
      <c r="Y2090" s="37"/>
      <c r="Z2090" s="37"/>
      <c r="AA2090" s="37"/>
      <c r="AB2090" s="37"/>
      <c r="AC2090" s="37"/>
      <c r="AD2090" s="37"/>
      <c r="AE2090" s="37"/>
      <c r="AT2090" s="20" t="s">
        <v>199</v>
      </c>
      <c r="AU2090" s="20" t="s">
        <v>82</v>
      </c>
    </row>
    <row r="2091" spans="1:65" s="2" customFormat="1" ht="11.25">
      <c r="A2091" s="37"/>
      <c r="B2091" s="38"/>
      <c r="C2091" s="39"/>
      <c r="D2091" s="199" t="s">
        <v>206</v>
      </c>
      <c r="E2091" s="39"/>
      <c r="F2091" s="200" t="s">
        <v>2681</v>
      </c>
      <c r="G2091" s="39"/>
      <c r="H2091" s="39"/>
      <c r="I2091" s="196"/>
      <c r="J2091" s="39"/>
      <c r="K2091" s="39"/>
      <c r="L2091" s="42"/>
      <c r="M2091" s="197"/>
      <c r="N2091" s="198"/>
      <c r="O2091" s="67"/>
      <c r="P2091" s="67"/>
      <c r="Q2091" s="67"/>
      <c r="R2091" s="67"/>
      <c r="S2091" s="67"/>
      <c r="T2091" s="68"/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T2091" s="20" t="s">
        <v>206</v>
      </c>
      <c r="AU2091" s="20" t="s">
        <v>82</v>
      </c>
    </row>
    <row r="2092" spans="1:65" s="13" customFormat="1" ht="11.25">
      <c r="B2092" s="201"/>
      <c r="C2092" s="202"/>
      <c r="D2092" s="194" t="s">
        <v>208</v>
      </c>
      <c r="E2092" s="203" t="s">
        <v>19</v>
      </c>
      <c r="F2092" s="204" t="s">
        <v>2673</v>
      </c>
      <c r="G2092" s="202"/>
      <c r="H2092" s="205">
        <v>3188.6750000000002</v>
      </c>
      <c r="I2092" s="206"/>
      <c r="J2092" s="202"/>
      <c r="K2092" s="202"/>
      <c r="L2092" s="207"/>
      <c r="M2092" s="208"/>
      <c r="N2092" s="209"/>
      <c r="O2092" s="209"/>
      <c r="P2092" s="209"/>
      <c r="Q2092" s="209"/>
      <c r="R2092" s="209"/>
      <c r="S2092" s="209"/>
      <c r="T2092" s="210"/>
      <c r="AT2092" s="211" t="s">
        <v>208</v>
      </c>
      <c r="AU2092" s="211" t="s">
        <v>82</v>
      </c>
      <c r="AV2092" s="13" t="s">
        <v>82</v>
      </c>
      <c r="AW2092" s="13" t="s">
        <v>34</v>
      </c>
      <c r="AX2092" s="13" t="s">
        <v>73</v>
      </c>
      <c r="AY2092" s="211" t="s">
        <v>191</v>
      </c>
    </row>
    <row r="2093" spans="1:65" s="13" customFormat="1" ht="11.25">
      <c r="B2093" s="201"/>
      <c r="C2093" s="202"/>
      <c r="D2093" s="194" t="s">
        <v>208</v>
      </c>
      <c r="E2093" s="203" t="s">
        <v>19</v>
      </c>
      <c r="F2093" s="204" t="s">
        <v>2674</v>
      </c>
      <c r="G2093" s="202"/>
      <c r="H2093" s="205">
        <v>116.58</v>
      </c>
      <c r="I2093" s="206"/>
      <c r="J2093" s="202"/>
      <c r="K2093" s="202"/>
      <c r="L2093" s="207"/>
      <c r="M2093" s="208"/>
      <c r="N2093" s="209"/>
      <c r="O2093" s="209"/>
      <c r="P2093" s="209"/>
      <c r="Q2093" s="209"/>
      <c r="R2093" s="209"/>
      <c r="S2093" s="209"/>
      <c r="T2093" s="210"/>
      <c r="AT2093" s="211" t="s">
        <v>208</v>
      </c>
      <c r="AU2093" s="211" t="s">
        <v>82</v>
      </c>
      <c r="AV2093" s="13" t="s">
        <v>82</v>
      </c>
      <c r="AW2093" s="13" t="s">
        <v>34</v>
      </c>
      <c r="AX2093" s="13" t="s">
        <v>73</v>
      </c>
      <c r="AY2093" s="211" t="s">
        <v>191</v>
      </c>
    </row>
    <row r="2094" spans="1:65" s="13" customFormat="1" ht="11.25">
      <c r="B2094" s="201"/>
      <c r="C2094" s="202"/>
      <c r="D2094" s="194" t="s">
        <v>208</v>
      </c>
      <c r="E2094" s="203" t="s">
        <v>19</v>
      </c>
      <c r="F2094" s="204" t="s">
        <v>2675</v>
      </c>
      <c r="G2094" s="202"/>
      <c r="H2094" s="205">
        <v>-933.89499999999998</v>
      </c>
      <c r="I2094" s="206"/>
      <c r="J2094" s="202"/>
      <c r="K2094" s="202"/>
      <c r="L2094" s="207"/>
      <c r="M2094" s="208"/>
      <c r="N2094" s="209"/>
      <c r="O2094" s="209"/>
      <c r="P2094" s="209"/>
      <c r="Q2094" s="209"/>
      <c r="R2094" s="209"/>
      <c r="S2094" s="209"/>
      <c r="T2094" s="210"/>
      <c r="AT2094" s="211" t="s">
        <v>208</v>
      </c>
      <c r="AU2094" s="211" t="s">
        <v>82</v>
      </c>
      <c r="AV2094" s="13" t="s">
        <v>82</v>
      </c>
      <c r="AW2094" s="13" t="s">
        <v>34</v>
      </c>
      <c r="AX2094" s="13" t="s">
        <v>73</v>
      </c>
      <c r="AY2094" s="211" t="s">
        <v>191</v>
      </c>
    </row>
    <row r="2095" spans="1:65" s="14" customFormat="1" ht="11.25">
      <c r="B2095" s="212"/>
      <c r="C2095" s="213"/>
      <c r="D2095" s="194" t="s">
        <v>208</v>
      </c>
      <c r="E2095" s="214" t="s">
        <v>19</v>
      </c>
      <c r="F2095" s="215" t="s">
        <v>238</v>
      </c>
      <c r="G2095" s="213"/>
      <c r="H2095" s="216">
        <v>2371.36</v>
      </c>
      <c r="I2095" s="217"/>
      <c r="J2095" s="213"/>
      <c r="K2095" s="213"/>
      <c r="L2095" s="218"/>
      <c r="M2095" s="219"/>
      <c r="N2095" s="220"/>
      <c r="O2095" s="220"/>
      <c r="P2095" s="220"/>
      <c r="Q2095" s="220"/>
      <c r="R2095" s="220"/>
      <c r="S2095" s="220"/>
      <c r="T2095" s="221"/>
      <c r="AT2095" s="222" t="s">
        <v>208</v>
      </c>
      <c r="AU2095" s="222" t="s">
        <v>82</v>
      </c>
      <c r="AV2095" s="14" t="s">
        <v>197</v>
      </c>
      <c r="AW2095" s="14" t="s">
        <v>34</v>
      </c>
      <c r="AX2095" s="14" t="s">
        <v>80</v>
      </c>
      <c r="AY2095" s="222" t="s">
        <v>191</v>
      </c>
    </row>
    <row r="2096" spans="1:65" s="2" customFormat="1" ht="16.5" customHeight="1">
      <c r="A2096" s="37"/>
      <c r="B2096" s="38"/>
      <c r="C2096" s="181" t="s">
        <v>2682</v>
      </c>
      <c r="D2096" s="181" t="s">
        <v>193</v>
      </c>
      <c r="E2096" s="182" t="s">
        <v>2683</v>
      </c>
      <c r="F2096" s="183" t="s">
        <v>2684</v>
      </c>
      <c r="G2096" s="184" t="s">
        <v>282</v>
      </c>
      <c r="H2096" s="185">
        <v>2371.36</v>
      </c>
      <c r="I2096" s="186"/>
      <c r="J2096" s="187">
        <f>ROUND(I2096*H2096,2)</f>
        <v>0</v>
      </c>
      <c r="K2096" s="183" t="s">
        <v>203</v>
      </c>
      <c r="L2096" s="42"/>
      <c r="M2096" s="188" t="s">
        <v>19</v>
      </c>
      <c r="N2096" s="189" t="s">
        <v>44</v>
      </c>
      <c r="O2096" s="67"/>
      <c r="P2096" s="190">
        <f>O2096*H2096</f>
        <v>0</v>
      </c>
      <c r="Q2096" s="190">
        <v>3.3E-4</v>
      </c>
      <c r="R2096" s="190">
        <f>Q2096*H2096</f>
        <v>0.78254880000000004</v>
      </c>
      <c r="S2096" s="190">
        <v>0</v>
      </c>
      <c r="T2096" s="191">
        <f>S2096*H2096</f>
        <v>0</v>
      </c>
      <c r="U2096" s="37"/>
      <c r="V2096" s="37"/>
      <c r="W2096" s="37"/>
      <c r="X2096" s="37"/>
      <c r="Y2096" s="37"/>
      <c r="Z2096" s="37"/>
      <c r="AA2096" s="37"/>
      <c r="AB2096" s="37"/>
      <c r="AC2096" s="37"/>
      <c r="AD2096" s="37"/>
      <c r="AE2096" s="37"/>
      <c r="AR2096" s="192" t="s">
        <v>292</v>
      </c>
      <c r="AT2096" s="192" t="s">
        <v>193</v>
      </c>
      <c r="AU2096" s="192" t="s">
        <v>82</v>
      </c>
      <c r="AY2096" s="20" t="s">
        <v>191</v>
      </c>
      <c r="BE2096" s="193">
        <f>IF(N2096="základní",J2096,0)</f>
        <v>0</v>
      </c>
      <c r="BF2096" s="193">
        <f>IF(N2096="snížená",J2096,0)</f>
        <v>0</v>
      </c>
      <c r="BG2096" s="193">
        <f>IF(N2096="zákl. přenesená",J2096,0)</f>
        <v>0</v>
      </c>
      <c r="BH2096" s="193">
        <f>IF(N2096="sníž. přenesená",J2096,0)</f>
        <v>0</v>
      </c>
      <c r="BI2096" s="193">
        <f>IF(N2096="nulová",J2096,0)</f>
        <v>0</v>
      </c>
      <c r="BJ2096" s="20" t="s">
        <v>80</v>
      </c>
      <c r="BK2096" s="193">
        <f>ROUND(I2096*H2096,2)</f>
        <v>0</v>
      </c>
      <c r="BL2096" s="20" t="s">
        <v>292</v>
      </c>
      <c r="BM2096" s="192" t="s">
        <v>2685</v>
      </c>
    </row>
    <row r="2097" spans="1:65" s="2" customFormat="1" ht="11.25">
      <c r="A2097" s="37"/>
      <c r="B2097" s="38"/>
      <c r="C2097" s="39"/>
      <c r="D2097" s="194" t="s">
        <v>199</v>
      </c>
      <c r="E2097" s="39"/>
      <c r="F2097" s="195" t="s">
        <v>2686</v>
      </c>
      <c r="G2097" s="39"/>
      <c r="H2097" s="39"/>
      <c r="I2097" s="196"/>
      <c r="J2097" s="39"/>
      <c r="K2097" s="39"/>
      <c r="L2097" s="42"/>
      <c r="M2097" s="197"/>
      <c r="N2097" s="198"/>
      <c r="O2097" s="67"/>
      <c r="P2097" s="67"/>
      <c r="Q2097" s="67"/>
      <c r="R2097" s="67"/>
      <c r="S2097" s="67"/>
      <c r="T2097" s="68"/>
      <c r="U2097" s="37"/>
      <c r="V2097" s="37"/>
      <c r="W2097" s="37"/>
      <c r="X2097" s="37"/>
      <c r="Y2097" s="37"/>
      <c r="Z2097" s="37"/>
      <c r="AA2097" s="37"/>
      <c r="AB2097" s="37"/>
      <c r="AC2097" s="37"/>
      <c r="AD2097" s="37"/>
      <c r="AE2097" s="37"/>
      <c r="AT2097" s="20" t="s">
        <v>199</v>
      </c>
      <c r="AU2097" s="20" t="s">
        <v>82</v>
      </c>
    </row>
    <row r="2098" spans="1:65" s="2" customFormat="1" ht="11.25">
      <c r="A2098" s="37"/>
      <c r="B2098" s="38"/>
      <c r="C2098" s="39"/>
      <c r="D2098" s="199" t="s">
        <v>206</v>
      </c>
      <c r="E2098" s="39"/>
      <c r="F2098" s="200" t="s">
        <v>2687</v>
      </c>
      <c r="G2098" s="39"/>
      <c r="H2098" s="39"/>
      <c r="I2098" s="196"/>
      <c r="J2098" s="39"/>
      <c r="K2098" s="39"/>
      <c r="L2098" s="42"/>
      <c r="M2098" s="197"/>
      <c r="N2098" s="198"/>
      <c r="O2098" s="67"/>
      <c r="P2098" s="67"/>
      <c r="Q2098" s="67"/>
      <c r="R2098" s="67"/>
      <c r="S2098" s="67"/>
      <c r="T2098" s="68"/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T2098" s="20" t="s">
        <v>206</v>
      </c>
      <c r="AU2098" s="20" t="s">
        <v>82</v>
      </c>
    </row>
    <row r="2099" spans="1:65" s="13" customFormat="1" ht="11.25">
      <c r="B2099" s="201"/>
      <c r="C2099" s="202"/>
      <c r="D2099" s="194" t="s">
        <v>208</v>
      </c>
      <c r="E2099" s="203" t="s">
        <v>19</v>
      </c>
      <c r="F2099" s="204" t="s">
        <v>2673</v>
      </c>
      <c r="G2099" s="202"/>
      <c r="H2099" s="205">
        <v>3188.6750000000002</v>
      </c>
      <c r="I2099" s="206"/>
      <c r="J2099" s="202"/>
      <c r="K2099" s="202"/>
      <c r="L2099" s="207"/>
      <c r="M2099" s="208"/>
      <c r="N2099" s="209"/>
      <c r="O2099" s="209"/>
      <c r="P2099" s="209"/>
      <c r="Q2099" s="209"/>
      <c r="R2099" s="209"/>
      <c r="S2099" s="209"/>
      <c r="T2099" s="210"/>
      <c r="AT2099" s="211" t="s">
        <v>208</v>
      </c>
      <c r="AU2099" s="211" t="s">
        <v>82</v>
      </c>
      <c r="AV2099" s="13" t="s">
        <v>82</v>
      </c>
      <c r="AW2099" s="13" t="s">
        <v>34</v>
      </c>
      <c r="AX2099" s="13" t="s">
        <v>73</v>
      </c>
      <c r="AY2099" s="211" t="s">
        <v>191</v>
      </c>
    </row>
    <row r="2100" spans="1:65" s="13" customFormat="1" ht="11.25">
      <c r="B2100" s="201"/>
      <c r="C2100" s="202"/>
      <c r="D2100" s="194" t="s">
        <v>208</v>
      </c>
      <c r="E2100" s="203" t="s">
        <v>19</v>
      </c>
      <c r="F2100" s="204" t="s">
        <v>2674</v>
      </c>
      <c r="G2100" s="202"/>
      <c r="H2100" s="205">
        <v>116.58</v>
      </c>
      <c r="I2100" s="206"/>
      <c r="J2100" s="202"/>
      <c r="K2100" s="202"/>
      <c r="L2100" s="207"/>
      <c r="M2100" s="208"/>
      <c r="N2100" s="209"/>
      <c r="O2100" s="209"/>
      <c r="P2100" s="209"/>
      <c r="Q2100" s="209"/>
      <c r="R2100" s="209"/>
      <c r="S2100" s="209"/>
      <c r="T2100" s="210"/>
      <c r="AT2100" s="211" t="s">
        <v>208</v>
      </c>
      <c r="AU2100" s="211" t="s">
        <v>82</v>
      </c>
      <c r="AV2100" s="13" t="s">
        <v>82</v>
      </c>
      <c r="AW2100" s="13" t="s">
        <v>34</v>
      </c>
      <c r="AX2100" s="13" t="s">
        <v>73</v>
      </c>
      <c r="AY2100" s="211" t="s">
        <v>191</v>
      </c>
    </row>
    <row r="2101" spans="1:65" s="13" customFormat="1" ht="11.25">
      <c r="B2101" s="201"/>
      <c r="C2101" s="202"/>
      <c r="D2101" s="194" t="s">
        <v>208</v>
      </c>
      <c r="E2101" s="203" t="s">
        <v>19</v>
      </c>
      <c r="F2101" s="204" t="s">
        <v>2675</v>
      </c>
      <c r="G2101" s="202"/>
      <c r="H2101" s="205">
        <v>-933.89499999999998</v>
      </c>
      <c r="I2101" s="206"/>
      <c r="J2101" s="202"/>
      <c r="K2101" s="202"/>
      <c r="L2101" s="207"/>
      <c r="M2101" s="208"/>
      <c r="N2101" s="209"/>
      <c r="O2101" s="209"/>
      <c r="P2101" s="209"/>
      <c r="Q2101" s="209"/>
      <c r="R2101" s="209"/>
      <c r="S2101" s="209"/>
      <c r="T2101" s="210"/>
      <c r="AT2101" s="211" t="s">
        <v>208</v>
      </c>
      <c r="AU2101" s="211" t="s">
        <v>82</v>
      </c>
      <c r="AV2101" s="13" t="s">
        <v>82</v>
      </c>
      <c r="AW2101" s="13" t="s">
        <v>34</v>
      </c>
      <c r="AX2101" s="13" t="s">
        <v>73</v>
      </c>
      <c r="AY2101" s="211" t="s">
        <v>191</v>
      </c>
    </row>
    <row r="2102" spans="1:65" s="14" customFormat="1" ht="11.25">
      <c r="B2102" s="212"/>
      <c r="C2102" s="213"/>
      <c r="D2102" s="194" t="s">
        <v>208</v>
      </c>
      <c r="E2102" s="214" t="s">
        <v>19</v>
      </c>
      <c r="F2102" s="215" t="s">
        <v>238</v>
      </c>
      <c r="G2102" s="213"/>
      <c r="H2102" s="216">
        <v>2371.36</v>
      </c>
      <c r="I2102" s="217"/>
      <c r="J2102" s="213"/>
      <c r="K2102" s="213"/>
      <c r="L2102" s="218"/>
      <c r="M2102" s="219"/>
      <c r="N2102" s="220"/>
      <c r="O2102" s="220"/>
      <c r="P2102" s="220"/>
      <c r="Q2102" s="220"/>
      <c r="R2102" s="220"/>
      <c r="S2102" s="220"/>
      <c r="T2102" s="221"/>
      <c r="AT2102" s="222" t="s">
        <v>208</v>
      </c>
      <c r="AU2102" s="222" t="s">
        <v>82</v>
      </c>
      <c r="AV2102" s="14" t="s">
        <v>197</v>
      </c>
      <c r="AW2102" s="14" t="s">
        <v>34</v>
      </c>
      <c r="AX2102" s="14" t="s">
        <v>80</v>
      </c>
      <c r="AY2102" s="222" t="s">
        <v>191</v>
      </c>
    </row>
    <row r="2103" spans="1:65" s="12" customFormat="1" ht="22.9" customHeight="1">
      <c r="B2103" s="165"/>
      <c r="C2103" s="166"/>
      <c r="D2103" s="167" t="s">
        <v>72</v>
      </c>
      <c r="E2103" s="179" t="s">
        <v>2688</v>
      </c>
      <c r="F2103" s="179" t="s">
        <v>2689</v>
      </c>
      <c r="G2103" s="166"/>
      <c r="H2103" s="166"/>
      <c r="I2103" s="169"/>
      <c r="J2103" s="180">
        <f>BK2103</f>
        <v>0</v>
      </c>
      <c r="K2103" s="166"/>
      <c r="L2103" s="171"/>
      <c r="M2103" s="172"/>
      <c r="N2103" s="173"/>
      <c r="O2103" s="173"/>
      <c r="P2103" s="174">
        <f>SUM(P2104:P2113)</f>
        <v>0</v>
      </c>
      <c r="Q2103" s="173"/>
      <c r="R2103" s="174">
        <f>SUM(R2104:R2113)</f>
        <v>35.379279000000004</v>
      </c>
      <c r="S2103" s="173"/>
      <c r="T2103" s="175">
        <f>SUM(T2104:T2113)</f>
        <v>34.2864</v>
      </c>
      <c r="AR2103" s="176" t="s">
        <v>82</v>
      </c>
      <c r="AT2103" s="177" t="s">
        <v>72</v>
      </c>
      <c r="AU2103" s="177" t="s">
        <v>80</v>
      </c>
      <c r="AY2103" s="176" t="s">
        <v>191</v>
      </c>
      <c r="BK2103" s="178">
        <f>SUM(BK2104:BK2113)</f>
        <v>0</v>
      </c>
    </row>
    <row r="2104" spans="1:65" s="2" customFormat="1" ht="16.5" customHeight="1">
      <c r="A2104" s="37"/>
      <c r="B2104" s="38"/>
      <c r="C2104" s="181" t="s">
        <v>2690</v>
      </c>
      <c r="D2104" s="181" t="s">
        <v>193</v>
      </c>
      <c r="E2104" s="182" t="s">
        <v>2691</v>
      </c>
      <c r="F2104" s="183" t="s">
        <v>2692</v>
      </c>
      <c r="G2104" s="184" t="s">
        <v>282</v>
      </c>
      <c r="H2104" s="185">
        <v>2142.9</v>
      </c>
      <c r="I2104" s="186"/>
      <c r="J2104" s="187">
        <f>ROUND(I2104*H2104,2)</f>
        <v>0</v>
      </c>
      <c r="K2104" s="183" t="s">
        <v>19</v>
      </c>
      <c r="L2104" s="42"/>
      <c r="M2104" s="188" t="s">
        <v>19</v>
      </c>
      <c r="N2104" s="189" t="s">
        <v>44</v>
      </c>
      <c r="O2104" s="67"/>
      <c r="P2104" s="190">
        <f>O2104*H2104</f>
        <v>0</v>
      </c>
      <c r="Q2104" s="190">
        <v>1.6E-2</v>
      </c>
      <c r="R2104" s="190">
        <f>Q2104*H2104</f>
        <v>34.2864</v>
      </c>
      <c r="S2104" s="190">
        <v>1.6E-2</v>
      </c>
      <c r="T2104" s="191">
        <f>S2104*H2104</f>
        <v>34.2864</v>
      </c>
      <c r="U2104" s="37"/>
      <c r="V2104" s="37"/>
      <c r="W2104" s="37"/>
      <c r="X2104" s="37"/>
      <c r="Y2104" s="37"/>
      <c r="Z2104" s="37"/>
      <c r="AA2104" s="37"/>
      <c r="AB2104" s="37"/>
      <c r="AC2104" s="37"/>
      <c r="AD2104" s="37"/>
      <c r="AE2104" s="37"/>
      <c r="AR2104" s="192" t="s">
        <v>292</v>
      </c>
      <c r="AT2104" s="192" t="s">
        <v>193</v>
      </c>
      <c r="AU2104" s="192" t="s">
        <v>82</v>
      </c>
      <c r="AY2104" s="20" t="s">
        <v>191</v>
      </c>
      <c r="BE2104" s="193">
        <f>IF(N2104="základní",J2104,0)</f>
        <v>0</v>
      </c>
      <c r="BF2104" s="193">
        <f>IF(N2104="snížená",J2104,0)</f>
        <v>0</v>
      </c>
      <c r="BG2104" s="193">
        <f>IF(N2104="zákl. přenesená",J2104,0)</f>
        <v>0</v>
      </c>
      <c r="BH2104" s="193">
        <f>IF(N2104="sníž. přenesená",J2104,0)</f>
        <v>0</v>
      </c>
      <c r="BI2104" s="193">
        <f>IF(N2104="nulová",J2104,0)</f>
        <v>0</v>
      </c>
      <c r="BJ2104" s="20" t="s">
        <v>80</v>
      </c>
      <c r="BK2104" s="193">
        <f>ROUND(I2104*H2104,2)</f>
        <v>0</v>
      </c>
      <c r="BL2104" s="20" t="s">
        <v>292</v>
      </c>
      <c r="BM2104" s="192" t="s">
        <v>2693</v>
      </c>
    </row>
    <row r="2105" spans="1:65" s="2" customFormat="1" ht="11.25">
      <c r="A2105" s="37"/>
      <c r="B2105" s="38"/>
      <c r="C2105" s="39"/>
      <c r="D2105" s="194" t="s">
        <v>199</v>
      </c>
      <c r="E2105" s="39"/>
      <c r="F2105" s="195" t="s">
        <v>2694</v>
      </c>
      <c r="G2105" s="39"/>
      <c r="H2105" s="39"/>
      <c r="I2105" s="196"/>
      <c r="J2105" s="39"/>
      <c r="K2105" s="39"/>
      <c r="L2105" s="42"/>
      <c r="M2105" s="197"/>
      <c r="N2105" s="198"/>
      <c r="O2105" s="67"/>
      <c r="P2105" s="67"/>
      <c r="Q2105" s="67"/>
      <c r="R2105" s="67"/>
      <c r="S2105" s="67"/>
      <c r="T2105" s="68"/>
      <c r="U2105" s="37"/>
      <c r="V2105" s="37"/>
      <c r="W2105" s="37"/>
      <c r="X2105" s="37"/>
      <c r="Y2105" s="37"/>
      <c r="Z2105" s="37"/>
      <c r="AA2105" s="37"/>
      <c r="AB2105" s="37"/>
      <c r="AC2105" s="37"/>
      <c r="AD2105" s="37"/>
      <c r="AE2105" s="37"/>
      <c r="AT2105" s="20" t="s">
        <v>199</v>
      </c>
      <c r="AU2105" s="20" t="s">
        <v>82</v>
      </c>
    </row>
    <row r="2106" spans="1:65" s="13" customFormat="1" ht="11.25">
      <c r="B2106" s="201"/>
      <c r="C2106" s="202"/>
      <c r="D2106" s="194" t="s">
        <v>208</v>
      </c>
      <c r="E2106" s="203" t="s">
        <v>19</v>
      </c>
      <c r="F2106" s="204" t="s">
        <v>2695</v>
      </c>
      <c r="G2106" s="202"/>
      <c r="H2106" s="205">
        <v>1284.9000000000001</v>
      </c>
      <c r="I2106" s="206"/>
      <c r="J2106" s="202"/>
      <c r="K2106" s="202"/>
      <c r="L2106" s="207"/>
      <c r="M2106" s="208"/>
      <c r="N2106" s="209"/>
      <c r="O2106" s="209"/>
      <c r="P2106" s="209"/>
      <c r="Q2106" s="209"/>
      <c r="R2106" s="209"/>
      <c r="S2106" s="209"/>
      <c r="T2106" s="210"/>
      <c r="AT2106" s="211" t="s">
        <v>208</v>
      </c>
      <c r="AU2106" s="211" t="s">
        <v>82</v>
      </c>
      <c r="AV2106" s="13" t="s">
        <v>82</v>
      </c>
      <c r="AW2106" s="13" t="s">
        <v>34</v>
      </c>
      <c r="AX2106" s="13" t="s">
        <v>73</v>
      </c>
      <c r="AY2106" s="211" t="s">
        <v>191</v>
      </c>
    </row>
    <row r="2107" spans="1:65" s="13" customFormat="1" ht="11.25">
      <c r="B2107" s="201"/>
      <c r="C2107" s="202"/>
      <c r="D2107" s="194" t="s">
        <v>208</v>
      </c>
      <c r="E2107" s="203" t="s">
        <v>19</v>
      </c>
      <c r="F2107" s="204" t="s">
        <v>2696</v>
      </c>
      <c r="G2107" s="202"/>
      <c r="H2107" s="205">
        <v>858</v>
      </c>
      <c r="I2107" s="206"/>
      <c r="J2107" s="202"/>
      <c r="K2107" s="202"/>
      <c r="L2107" s="207"/>
      <c r="M2107" s="208"/>
      <c r="N2107" s="209"/>
      <c r="O2107" s="209"/>
      <c r="P2107" s="209"/>
      <c r="Q2107" s="209"/>
      <c r="R2107" s="209"/>
      <c r="S2107" s="209"/>
      <c r="T2107" s="210"/>
      <c r="AT2107" s="211" t="s">
        <v>208</v>
      </c>
      <c r="AU2107" s="211" t="s">
        <v>82</v>
      </c>
      <c r="AV2107" s="13" t="s">
        <v>82</v>
      </c>
      <c r="AW2107" s="13" t="s">
        <v>34</v>
      </c>
      <c r="AX2107" s="13" t="s">
        <v>73</v>
      </c>
      <c r="AY2107" s="211" t="s">
        <v>191</v>
      </c>
    </row>
    <row r="2108" spans="1:65" s="14" customFormat="1" ht="11.25">
      <c r="B2108" s="212"/>
      <c r="C2108" s="213"/>
      <c r="D2108" s="194" t="s">
        <v>208</v>
      </c>
      <c r="E2108" s="214" t="s">
        <v>19</v>
      </c>
      <c r="F2108" s="215" t="s">
        <v>238</v>
      </c>
      <c r="G2108" s="213"/>
      <c r="H2108" s="216">
        <v>2142.9</v>
      </c>
      <c r="I2108" s="217"/>
      <c r="J2108" s="213"/>
      <c r="K2108" s="213"/>
      <c r="L2108" s="218"/>
      <c r="M2108" s="219"/>
      <c r="N2108" s="220"/>
      <c r="O2108" s="220"/>
      <c r="P2108" s="220"/>
      <c r="Q2108" s="220"/>
      <c r="R2108" s="220"/>
      <c r="S2108" s="220"/>
      <c r="T2108" s="221"/>
      <c r="AT2108" s="222" t="s">
        <v>208</v>
      </c>
      <c r="AU2108" s="222" t="s">
        <v>82</v>
      </c>
      <c r="AV2108" s="14" t="s">
        <v>197</v>
      </c>
      <c r="AW2108" s="14" t="s">
        <v>34</v>
      </c>
      <c r="AX2108" s="14" t="s">
        <v>80</v>
      </c>
      <c r="AY2108" s="222" t="s">
        <v>191</v>
      </c>
    </row>
    <row r="2109" spans="1:65" s="2" customFormat="1" ht="16.5" customHeight="1">
      <c r="A2109" s="37"/>
      <c r="B2109" s="38"/>
      <c r="C2109" s="181" t="s">
        <v>2697</v>
      </c>
      <c r="D2109" s="181" t="s">
        <v>193</v>
      </c>
      <c r="E2109" s="182" t="s">
        <v>2698</v>
      </c>
      <c r="F2109" s="183" t="s">
        <v>2699</v>
      </c>
      <c r="G2109" s="184" t="s">
        <v>282</v>
      </c>
      <c r="H2109" s="185">
        <v>2142.9</v>
      </c>
      <c r="I2109" s="186"/>
      <c r="J2109" s="187">
        <f>ROUND(I2109*H2109,2)</f>
        <v>0</v>
      </c>
      <c r="K2109" s="183" t="s">
        <v>19</v>
      </c>
      <c r="L2109" s="42"/>
      <c r="M2109" s="188" t="s">
        <v>19</v>
      </c>
      <c r="N2109" s="189" t="s">
        <v>44</v>
      </c>
      <c r="O2109" s="67"/>
      <c r="P2109" s="190">
        <f>O2109*H2109</f>
        <v>0</v>
      </c>
      <c r="Q2109" s="190">
        <v>5.1000000000000004E-4</v>
      </c>
      <c r="R2109" s="190">
        <f>Q2109*H2109</f>
        <v>1.0928790000000002</v>
      </c>
      <c r="S2109" s="190">
        <v>0</v>
      </c>
      <c r="T2109" s="191">
        <f>S2109*H2109</f>
        <v>0</v>
      </c>
      <c r="U2109" s="37"/>
      <c r="V2109" s="37"/>
      <c r="W2109" s="37"/>
      <c r="X2109" s="37"/>
      <c r="Y2109" s="37"/>
      <c r="Z2109" s="37"/>
      <c r="AA2109" s="37"/>
      <c r="AB2109" s="37"/>
      <c r="AC2109" s="37"/>
      <c r="AD2109" s="37"/>
      <c r="AE2109" s="37"/>
      <c r="AR2109" s="192" t="s">
        <v>292</v>
      </c>
      <c r="AT2109" s="192" t="s">
        <v>193</v>
      </c>
      <c r="AU2109" s="192" t="s">
        <v>82</v>
      </c>
      <c r="AY2109" s="20" t="s">
        <v>191</v>
      </c>
      <c r="BE2109" s="193">
        <f>IF(N2109="základní",J2109,0)</f>
        <v>0</v>
      </c>
      <c r="BF2109" s="193">
        <f>IF(N2109="snížená",J2109,0)</f>
        <v>0</v>
      </c>
      <c r="BG2109" s="193">
        <f>IF(N2109="zákl. přenesená",J2109,0)</f>
        <v>0</v>
      </c>
      <c r="BH2109" s="193">
        <f>IF(N2109="sníž. přenesená",J2109,0)</f>
        <v>0</v>
      </c>
      <c r="BI2109" s="193">
        <f>IF(N2109="nulová",J2109,0)</f>
        <v>0</v>
      </c>
      <c r="BJ2109" s="20" t="s">
        <v>80</v>
      </c>
      <c r="BK2109" s="193">
        <f>ROUND(I2109*H2109,2)</f>
        <v>0</v>
      </c>
      <c r="BL2109" s="20" t="s">
        <v>292</v>
      </c>
      <c r="BM2109" s="192" t="s">
        <v>2700</v>
      </c>
    </row>
    <row r="2110" spans="1:65" s="2" customFormat="1" ht="11.25">
      <c r="A2110" s="37"/>
      <c r="B2110" s="38"/>
      <c r="C2110" s="39"/>
      <c r="D2110" s="194" t="s">
        <v>199</v>
      </c>
      <c r="E2110" s="39"/>
      <c r="F2110" s="195" t="s">
        <v>2699</v>
      </c>
      <c r="G2110" s="39"/>
      <c r="H2110" s="39"/>
      <c r="I2110" s="196"/>
      <c r="J2110" s="39"/>
      <c r="K2110" s="39"/>
      <c r="L2110" s="42"/>
      <c r="M2110" s="197"/>
      <c r="N2110" s="198"/>
      <c r="O2110" s="67"/>
      <c r="P2110" s="67"/>
      <c r="Q2110" s="67"/>
      <c r="R2110" s="67"/>
      <c r="S2110" s="67"/>
      <c r="T2110" s="68"/>
      <c r="U2110" s="37"/>
      <c r="V2110" s="37"/>
      <c r="W2110" s="37"/>
      <c r="X2110" s="37"/>
      <c r="Y2110" s="37"/>
      <c r="Z2110" s="37"/>
      <c r="AA2110" s="37"/>
      <c r="AB2110" s="37"/>
      <c r="AC2110" s="37"/>
      <c r="AD2110" s="37"/>
      <c r="AE2110" s="37"/>
      <c r="AT2110" s="20" t="s">
        <v>199</v>
      </c>
      <c r="AU2110" s="20" t="s">
        <v>82</v>
      </c>
    </row>
    <row r="2111" spans="1:65" s="13" customFormat="1" ht="11.25">
      <c r="B2111" s="201"/>
      <c r="C2111" s="202"/>
      <c r="D2111" s="194" t="s">
        <v>208</v>
      </c>
      <c r="E2111" s="203" t="s">
        <v>19</v>
      </c>
      <c r="F2111" s="204" t="s">
        <v>2695</v>
      </c>
      <c r="G2111" s="202"/>
      <c r="H2111" s="205">
        <v>1284.9000000000001</v>
      </c>
      <c r="I2111" s="206"/>
      <c r="J2111" s="202"/>
      <c r="K2111" s="202"/>
      <c r="L2111" s="207"/>
      <c r="M2111" s="208"/>
      <c r="N2111" s="209"/>
      <c r="O2111" s="209"/>
      <c r="P2111" s="209"/>
      <c r="Q2111" s="209"/>
      <c r="R2111" s="209"/>
      <c r="S2111" s="209"/>
      <c r="T2111" s="210"/>
      <c r="AT2111" s="211" t="s">
        <v>208</v>
      </c>
      <c r="AU2111" s="211" t="s">
        <v>82</v>
      </c>
      <c r="AV2111" s="13" t="s">
        <v>82</v>
      </c>
      <c r="AW2111" s="13" t="s">
        <v>34</v>
      </c>
      <c r="AX2111" s="13" t="s">
        <v>73</v>
      </c>
      <c r="AY2111" s="211" t="s">
        <v>191</v>
      </c>
    </row>
    <row r="2112" spans="1:65" s="13" customFormat="1" ht="11.25">
      <c r="B2112" s="201"/>
      <c r="C2112" s="202"/>
      <c r="D2112" s="194" t="s">
        <v>208</v>
      </c>
      <c r="E2112" s="203" t="s">
        <v>19</v>
      </c>
      <c r="F2112" s="204" t="s">
        <v>2696</v>
      </c>
      <c r="G2112" s="202"/>
      <c r="H2112" s="205">
        <v>858</v>
      </c>
      <c r="I2112" s="206"/>
      <c r="J2112" s="202"/>
      <c r="K2112" s="202"/>
      <c r="L2112" s="207"/>
      <c r="M2112" s="208"/>
      <c r="N2112" s="209"/>
      <c r="O2112" s="209"/>
      <c r="P2112" s="209"/>
      <c r="Q2112" s="209"/>
      <c r="R2112" s="209"/>
      <c r="S2112" s="209"/>
      <c r="T2112" s="210"/>
      <c r="AT2112" s="211" t="s">
        <v>208</v>
      </c>
      <c r="AU2112" s="211" t="s">
        <v>82</v>
      </c>
      <c r="AV2112" s="13" t="s">
        <v>82</v>
      </c>
      <c r="AW2112" s="13" t="s">
        <v>34</v>
      </c>
      <c r="AX2112" s="13" t="s">
        <v>73</v>
      </c>
      <c r="AY2112" s="211" t="s">
        <v>191</v>
      </c>
    </row>
    <row r="2113" spans="1:65" s="14" customFormat="1" ht="11.25">
      <c r="B2113" s="212"/>
      <c r="C2113" s="213"/>
      <c r="D2113" s="194" t="s">
        <v>208</v>
      </c>
      <c r="E2113" s="214" t="s">
        <v>19</v>
      </c>
      <c r="F2113" s="215" t="s">
        <v>238</v>
      </c>
      <c r="G2113" s="213"/>
      <c r="H2113" s="216">
        <v>2142.9</v>
      </c>
      <c r="I2113" s="217"/>
      <c r="J2113" s="213"/>
      <c r="K2113" s="213"/>
      <c r="L2113" s="218"/>
      <c r="M2113" s="219"/>
      <c r="N2113" s="220"/>
      <c r="O2113" s="220"/>
      <c r="P2113" s="220"/>
      <c r="Q2113" s="220"/>
      <c r="R2113" s="220"/>
      <c r="S2113" s="220"/>
      <c r="T2113" s="221"/>
      <c r="AT2113" s="222" t="s">
        <v>208</v>
      </c>
      <c r="AU2113" s="222" t="s">
        <v>82</v>
      </c>
      <c r="AV2113" s="14" t="s">
        <v>197</v>
      </c>
      <c r="AW2113" s="14" t="s">
        <v>34</v>
      </c>
      <c r="AX2113" s="14" t="s">
        <v>80</v>
      </c>
      <c r="AY2113" s="222" t="s">
        <v>191</v>
      </c>
    </row>
    <row r="2114" spans="1:65" s="12" customFormat="1" ht="25.9" customHeight="1">
      <c r="B2114" s="165"/>
      <c r="C2114" s="166"/>
      <c r="D2114" s="167" t="s">
        <v>72</v>
      </c>
      <c r="E2114" s="168" t="s">
        <v>273</v>
      </c>
      <c r="F2114" s="168" t="s">
        <v>2701</v>
      </c>
      <c r="G2114" s="166"/>
      <c r="H2114" s="166"/>
      <c r="I2114" s="169"/>
      <c r="J2114" s="170">
        <f>BK2114</f>
        <v>0</v>
      </c>
      <c r="K2114" s="166"/>
      <c r="L2114" s="171"/>
      <c r="M2114" s="172"/>
      <c r="N2114" s="173"/>
      <c r="O2114" s="173"/>
      <c r="P2114" s="174">
        <f>P2115</f>
        <v>0</v>
      </c>
      <c r="Q2114" s="173"/>
      <c r="R2114" s="174">
        <f>R2115</f>
        <v>0</v>
      </c>
      <c r="S2114" s="173"/>
      <c r="T2114" s="175">
        <f>T2115</f>
        <v>0</v>
      </c>
      <c r="AR2114" s="176" t="s">
        <v>96</v>
      </c>
      <c r="AT2114" s="177" t="s">
        <v>72</v>
      </c>
      <c r="AU2114" s="177" t="s">
        <v>73</v>
      </c>
      <c r="AY2114" s="176" t="s">
        <v>191</v>
      </c>
      <c r="BK2114" s="178">
        <f>BK2115</f>
        <v>0</v>
      </c>
    </row>
    <row r="2115" spans="1:65" s="12" customFormat="1" ht="22.9" customHeight="1">
      <c r="B2115" s="165"/>
      <c r="C2115" s="166"/>
      <c r="D2115" s="167" t="s">
        <v>72</v>
      </c>
      <c r="E2115" s="179" t="s">
        <v>2702</v>
      </c>
      <c r="F2115" s="179" t="s">
        <v>2703</v>
      </c>
      <c r="G2115" s="166"/>
      <c r="H2115" s="166"/>
      <c r="I2115" s="169"/>
      <c r="J2115" s="180">
        <f>BK2115</f>
        <v>0</v>
      </c>
      <c r="K2115" s="166"/>
      <c r="L2115" s="171"/>
      <c r="M2115" s="172"/>
      <c r="N2115" s="173"/>
      <c r="O2115" s="173"/>
      <c r="P2115" s="174">
        <f>SUM(P2116:P2121)</f>
        <v>0</v>
      </c>
      <c r="Q2115" s="173"/>
      <c r="R2115" s="174">
        <f>SUM(R2116:R2121)</f>
        <v>0</v>
      </c>
      <c r="S2115" s="173"/>
      <c r="T2115" s="175">
        <f>SUM(T2116:T2121)</f>
        <v>0</v>
      </c>
      <c r="AR2115" s="176" t="s">
        <v>96</v>
      </c>
      <c r="AT2115" s="177" t="s">
        <v>72</v>
      </c>
      <c r="AU2115" s="177" t="s">
        <v>80</v>
      </c>
      <c r="AY2115" s="176" t="s">
        <v>191</v>
      </c>
      <c r="BK2115" s="178">
        <f>SUM(BK2116:BK2121)</f>
        <v>0</v>
      </c>
    </row>
    <row r="2116" spans="1:65" s="2" customFormat="1" ht="16.5" customHeight="1">
      <c r="A2116" s="37"/>
      <c r="B2116" s="38"/>
      <c r="C2116" s="181" t="s">
        <v>2704</v>
      </c>
      <c r="D2116" s="181" t="s">
        <v>193</v>
      </c>
      <c r="E2116" s="182" t="s">
        <v>2705</v>
      </c>
      <c r="F2116" s="183" t="s">
        <v>2706</v>
      </c>
      <c r="G2116" s="184" t="s">
        <v>196</v>
      </c>
      <c r="H2116" s="185">
        <v>1</v>
      </c>
      <c r="I2116" s="186"/>
      <c r="J2116" s="187">
        <f>ROUND(I2116*H2116,2)</f>
        <v>0</v>
      </c>
      <c r="K2116" s="183" t="s">
        <v>19</v>
      </c>
      <c r="L2116" s="42"/>
      <c r="M2116" s="188" t="s">
        <v>19</v>
      </c>
      <c r="N2116" s="189" t="s">
        <v>44</v>
      </c>
      <c r="O2116" s="67"/>
      <c r="P2116" s="190">
        <f>O2116*H2116</f>
        <v>0</v>
      </c>
      <c r="Q2116" s="190">
        <v>0</v>
      </c>
      <c r="R2116" s="190">
        <f>Q2116*H2116</f>
        <v>0</v>
      </c>
      <c r="S2116" s="190">
        <v>0</v>
      </c>
      <c r="T2116" s="191">
        <f>S2116*H2116</f>
        <v>0</v>
      </c>
      <c r="U2116" s="37"/>
      <c r="V2116" s="37"/>
      <c r="W2116" s="37"/>
      <c r="X2116" s="37"/>
      <c r="Y2116" s="37"/>
      <c r="Z2116" s="37"/>
      <c r="AA2116" s="37"/>
      <c r="AB2116" s="37"/>
      <c r="AC2116" s="37"/>
      <c r="AD2116" s="37"/>
      <c r="AE2116" s="37"/>
      <c r="AR2116" s="192" t="s">
        <v>668</v>
      </c>
      <c r="AT2116" s="192" t="s">
        <v>193</v>
      </c>
      <c r="AU2116" s="192" t="s">
        <v>82</v>
      </c>
      <c r="AY2116" s="20" t="s">
        <v>191</v>
      </c>
      <c r="BE2116" s="193">
        <f>IF(N2116="základní",J2116,0)</f>
        <v>0</v>
      </c>
      <c r="BF2116" s="193">
        <f>IF(N2116="snížená",J2116,0)</f>
        <v>0</v>
      </c>
      <c r="BG2116" s="193">
        <f>IF(N2116="zákl. přenesená",J2116,0)</f>
        <v>0</v>
      </c>
      <c r="BH2116" s="193">
        <f>IF(N2116="sníž. přenesená",J2116,0)</f>
        <v>0</v>
      </c>
      <c r="BI2116" s="193">
        <f>IF(N2116="nulová",J2116,0)</f>
        <v>0</v>
      </c>
      <c r="BJ2116" s="20" t="s">
        <v>80</v>
      </c>
      <c r="BK2116" s="193">
        <f>ROUND(I2116*H2116,2)</f>
        <v>0</v>
      </c>
      <c r="BL2116" s="20" t="s">
        <v>668</v>
      </c>
      <c r="BM2116" s="192" t="s">
        <v>2707</v>
      </c>
    </row>
    <row r="2117" spans="1:65" s="2" customFormat="1" ht="11.25">
      <c r="A2117" s="37"/>
      <c r="B2117" s="38"/>
      <c r="C2117" s="39"/>
      <c r="D2117" s="194" t="s">
        <v>199</v>
      </c>
      <c r="E2117" s="39"/>
      <c r="F2117" s="195" t="s">
        <v>2706</v>
      </c>
      <c r="G2117" s="39"/>
      <c r="H2117" s="39"/>
      <c r="I2117" s="196"/>
      <c r="J2117" s="39"/>
      <c r="K2117" s="39"/>
      <c r="L2117" s="42"/>
      <c r="M2117" s="197"/>
      <c r="N2117" s="198"/>
      <c r="O2117" s="67"/>
      <c r="P2117" s="67"/>
      <c r="Q2117" s="67"/>
      <c r="R2117" s="67"/>
      <c r="S2117" s="67"/>
      <c r="T2117" s="68"/>
      <c r="U2117" s="37"/>
      <c r="V2117" s="37"/>
      <c r="W2117" s="37"/>
      <c r="X2117" s="37"/>
      <c r="Y2117" s="37"/>
      <c r="Z2117" s="37"/>
      <c r="AA2117" s="37"/>
      <c r="AB2117" s="37"/>
      <c r="AC2117" s="37"/>
      <c r="AD2117" s="37"/>
      <c r="AE2117" s="37"/>
      <c r="AT2117" s="20" t="s">
        <v>199</v>
      </c>
      <c r="AU2117" s="20" t="s">
        <v>82</v>
      </c>
    </row>
    <row r="2118" spans="1:65" s="2" customFormat="1" ht="33" customHeight="1">
      <c r="A2118" s="37"/>
      <c r="B2118" s="38"/>
      <c r="C2118" s="181" t="s">
        <v>2708</v>
      </c>
      <c r="D2118" s="181" t="s">
        <v>193</v>
      </c>
      <c r="E2118" s="182" t="s">
        <v>2709</v>
      </c>
      <c r="F2118" s="183" t="s">
        <v>2710</v>
      </c>
      <c r="G2118" s="184" t="s">
        <v>196</v>
      </c>
      <c r="H2118" s="185">
        <v>1</v>
      </c>
      <c r="I2118" s="186"/>
      <c r="J2118" s="187">
        <f>ROUND(I2118*H2118,2)</f>
        <v>0</v>
      </c>
      <c r="K2118" s="183" t="s">
        <v>19</v>
      </c>
      <c r="L2118" s="42"/>
      <c r="M2118" s="188" t="s">
        <v>19</v>
      </c>
      <c r="N2118" s="189" t="s">
        <v>44</v>
      </c>
      <c r="O2118" s="67"/>
      <c r="P2118" s="190">
        <f>O2118*H2118</f>
        <v>0</v>
      </c>
      <c r="Q2118" s="190">
        <v>0</v>
      </c>
      <c r="R2118" s="190">
        <f>Q2118*H2118</f>
        <v>0</v>
      </c>
      <c r="S2118" s="190">
        <v>0</v>
      </c>
      <c r="T2118" s="191">
        <f>S2118*H2118</f>
        <v>0</v>
      </c>
      <c r="U2118" s="37"/>
      <c r="V2118" s="37"/>
      <c r="W2118" s="37"/>
      <c r="X2118" s="37"/>
      <c r="Y2118" s="37"/>
      <c r="Z2118" s="37"/>
      <c r="AA2118" s="37"/>
      <c r="AB2118" s="37"/>
      <c r="AC2118" s="37"/>
      <c r="AD2118" s="37"/>
      <c r="AE2118" s="37"/>
      <c r="AR2118" s="192" t="s">
        <v>668</v>
      </c>
      <c r="AT2118" s="192" t="s">
        <v>193</v>
      </c>
      <c r="AU2118" s="192" t="s">
        <v>82</v>
      </c>
      <c r="AY2118" s="20" t="s">
        <v>191</v>
      </c>
      <c r="BE2118" s="193">
        <f>IF(N2118="základní",J2118,0)</f>
        <v>0</v>
      </c>
      <c r="BF2118" s="193">
        <f>IF(N2118="snížená",J2118,0)</f>
        <v>0</v>
      </c>
      <c r="BG2118" s="193">
        <f>IF(N2118="zákl. přenesená",J2118,0)</f>
        <v>0</v>
      </c>
      <c r="BH2118" s="193">
        <f>IF(N2118="sníž. přenesená",J2118,0)</f>
        <v>0</v>
      </c>
      <c r="BI2118" s="193">
        <f>IF(N2118="nulová",J2118,0)</f>
        <v>0</v>
      </c>
      <c r="BJ2118" s="20" t="s">
        <v>80</v>
      </c>
      <c r="BK2118" s="193">
        <f>ROUND(I2118*H2118,2)</f>
        <v>0</v>
      </c>
      <c r="BL2118" s="20" t="s">
        <v>668</v>
      </c>
      <c r="BM2118" s="192" t="s">
        <v>2711</v>
      </c>
    </row>
    <row r="2119" spans="1:65" s="2" customFormat="1" ht="19.5">
      <c r="A2119" s="37"/>
      <c r="B2119" s="38"/>
      <c r="C2119" s="39"/>
      <c r="D2119" s="194" t="s">
        <v>199</v>
      </c>
      <c r="E2119" s="39"/>
      <c r="F2119" s="195" t="s">
        <v>2710</v>
      </c>
      <c r="G2119" s="39"/>
      <c r="H2119" s="39"/>
      <c r="I2119" s="196"/>
      <c r="J2119" s="39"/>
      <c r="K2119" s="39"/>
      <c r="L2119" s="42"/>
      <c r="M2119" s="197"/>
      <c r="N2119" s="198"/>
      <c r="O2119" s="67"/>
      <c r="P2119" s="67"/>
      <c r="Q2119" s="67"/>
      <c r="R2119" s="67"/>
      <c r="S2119" s="67"/>
      <c r="T2119" s="68"/>
      <c r="U2119" s="37"/>
      <c r="V2119" s="37"/>
      <c r="W2119" s="37"/>
      <c r="X2119" s="37"/>
      <c r="Y2119" s="37"/>
      <c r="Z2119" s="37"/>
      <c r="AA2119" s="37"/>
      <c r="AB2119" s="37"/>
      <c r="AC2119" s="37"/>
      <c r="AD2119" s="37"/>
      <c r="AE2119" s="37"/>
      <c r="AT2119" s="20" t="s">
        <v>199</v>
      </c>
      <c r="AU2119" s="20" t="s">
        <v>82</v>
      </c>
    </row>
    <row r="2120" spans="1:65" s="2" customFormat="1" ht="33" customHeight="1">
      <c r="A2120" s="37"/>
      <c r="B2120" s="38"/>
      <c r="C2120" s="181" t="s">
        <v>2712</v>
      </c>
      <c r="D2120" s="181" t="s">
        <v>193</v>
      </c>
      <c r="E2120" s="182" t="s">
        <v>2713</v>
      </c>
      <c r="F2120" s="183" t="s">
        <v>2714</v>
      </c>
      <c r="G2120" s="184" t="s">
        <v>196</v>
      </c>
      <c r="H2120" s="185">
        <v>1</v>
      </c>
      <c r="I2120" s="186"/>
      <c r="J2120" s="187">
        <f>ROUND(I2120*H2120,2)</f>
        <v>0</v>
      </c>
      <c r="K2120" s="183" t="s">
        <v>19</v>
      </c>
      <c r="L2120" s="42"/>
      <c r="M2120" s="188" t="s">
        <v>19</v>
      </c>
      <c r="N2120" s="189" t="s">
        <v>44</v>
      </c>
      <c r="O2120" s="67"/>
      <c r="P2120" s="190">
        <f>O2120*H2120</f>
        <v>0</v>
      </c>
      <c r="Q2120" s="190">
        <v>0</v>
      </c>
      <c r="R2120" s="190">
        <f>Q2120*H2120</f>
        <v>0</v>
      </c>
      <c r="S2120" s="190">
        <v>0</v>
      </c>
      <c r="T2120" s="191">
        <f>S2120*H2120</f>
        <v>0</v>
      </c>
      <c r="U2120" s="37"/>
      <c r="V2120" s="37"/>
      <c r="W2120" s="37"/>
      <c r="X2120" s="37"/>
      <c r="Y2120" s="37"/>
      <c r="Z2120" s="37"/>
      <c r="AA2120" s="37"/>
      <c r="AB2120" s="37"/>
      <c r="AC2120" s="37"/>
      <c r="AD2120" s="37"/>
      <c r="AE2120" s="37"/>
      <c r="AR2120" s="192" t="s">
        <v>668</v>
      </c>
      <c r="AT2120" s="192" t="s">
        <v>193</v>
      </c>
      <c r="AU2120" s="192" t="s">
        <v>82</v>
      </c>
      <c r="AY2120" s="20" t="s">
        <v>191</v>
      </c>
      <c r="BE2120" s="193">
        <f>IF(N2120="základní",J2120,0)</f>
        <v>0</v>
      </c>
      <c r="BF2120" s="193">
        <f>IF(N2120="snížená",J2120,0)</f>
        <v>0</v>
      </c>
      <c r="BG2120" s="193">
        <f>IF(N2120="zákl. přenesená",J2120,0)</f>
        <v>0</v>
      </c>
      <c r="BH2120" s="193">
        <f>IF(N2120="sníž. přenesená",J2120,0)</f>
        <v>0</v>
      </c>
      <c r="BI2120" s="193">
        <f>IF(N2120="nulová",J2120,0)</f>
        <v>0</v>
      </c>
      <c r="BJ2120" s="20" t="s">
        <v>80</v>
      </c>
      <c r="BK2120" s="193">
        <f>ROUND(I2120*H2120,2)</f>
        <v>0</v>
      </c>
      <c r="BL2120" s="20" t="s">
        <v>668</v>
      </c>
      <c r="BM2120" s="192" t="s">
        <v>2715</v>
      </c>
    </row>
    <row r="2121" spans="1:65" s="2" customFormat="1" ht="19.5">
      <c r="A2121" s="37"/>
      <c r="B2121" s="38"/>
      <c r="C2121" s="39"/>
      <c r="D2121" s="194" t="s">
        <v>199</v>
      </c>
      <c r="E2121" s="39"/>
      <c r="F2121" s="195" t="s">
        <v>2714</v>
      </c>
      <c r="G2121" s="39"/>
      <c r="H2121" s="39"/>
      <c r="I2121" s="196"/>
      <c r="J2121" s="39"/>
      <c r="K2121" s="39"/>
      <c r="L2121" s="42"/>
      <c r="M2121" s="245"/>
      <c r="N2121" s="246"/>
      <c r="O2121" s="247"/>
      <c r="P2121" s="247"/>
      <c r="Q2121" s="247"/>
      <c r="R2121" s="247"/>
      <c r="S2121" s="247"/>
      <c r="T2121" s="248"/>
      <c r="U2121" s="37"/>
      <c r="V2121" s="37"/>
      <c r="W2121" s="37"/>
      <c r="X2121" s="37"/>
      <c r="Y2121" s="37"/>
      <c r="Z2121" s="37"/>
      <c r="AA2121" s="37"/>
      <c r="AB2121" s="37"/>
      <c r="AC2121" s="37"/>
      <c r="AD2121" s="37"/>
      <c r="AE2121" s="37"/>
      <c r="AT2121" s="20" t="s">
        <v>199</v>
      </c>
      <c r="AU2121" s="20" t="s">
        <v>82</v>
      </c>
    </row>
    <row r="2122" spans="1:65" s="2" customFormat="1" ht="6.95" customHeight="1">
      <c r="A2122" s="37"/>
      <c r="B2122" s="50"/>
      <c r="C2122" s="51"/>
      <c r="D2122" s="51"/>
      <c r="E2122" s="51"/>
      <c r="F2122" s="51"/>
      <c r="G2122" s="51"/>
      <c r="H2122" s="51"/>
      <c r="I2122" s="51"/>
      <c r="J2122" s="51"/>
      <c r="K2122" s="51"/>
      <c r="L2122" s="42"/>
      <c r="M2122" s="37"/>
      <c r="O2122" s="37"/>
      <c r="P2122" s="37"/>
      <c r="Q2122" s="37"/>
      <c r="R2122" s="37"/>
      <c r="S2122" s="37"/>
      <c r="T2122" s="37"/>
      <c r="U2122" s="37"/>
      <c r="V2122" s="37"/>
      <c r="W2122" s="37"/>
      <c r="X2122" s="37"/>
      <c r="Y2122" s="37"/>
      <c r="Z2122" s="37"/>
      <c r="AA2122" s="37"/>
      <c r="AB2122" s="37"/>
      <c r="AC2122" s="37"/>
      <c r="AD2122" s="37"/>
      <c r="AE2122" s="37"/>
    </row>
  </sheetData>
  <sheetProtection algorithmName="SHA-512" hashValue="OWes4AOm1VJ6CrTqxYdfJdMxWSNvqEtt3TeKE6j7NPgpuHmf4LG0Ryr2zhwBdZgsyBua9gMjZqEiU1cGsJzAiQ==" saltValue="BX9OHpSxO+m6hkDEeQwlv+iaZ2dQkvRQN6NxYBbWsj+iq9SMedXczkgVNchnhx5dTQw0VjzuEC6Dq9cywaHMXg==" spinCount="100000" sheet="1" objects="1" scenarios="1" formatColumns="0" formatRows="0" autoFilter="0"/>
  <autoFilter ref="C116:K2121" xr:uid="{00000000-0009-0000-0000-000001000000}"/>
  <mergeCells count="12">
    <mergeCell ref="E109:H109"/>
    <mergeCell ref="L2:V2"/>
    <mergeCell ref="E50:H50"/>
    <mergeCell ref="E52:H52"/>
    <mergeCell ref="E54:H54"/>
    <mergeCell ref="E105:H105"/>
    <mergeCell ref="E107:H107"/>
    <mergeCell ref="E7:H7"/>
    <mergeCell ref="E9:H9"/>
    <mergeCell ref="E11:H11"/>
    <mergeCell ref="E20:H20"/>
    <mergeCell ref="E29:H29"/>
  </mergeCells>
  <hyperlinks>
    <hyperlink ref="F124" r:id="rId1" xr:uid="{00000000-0004-0000-0100-000000000000}"/>
    <hyperlink ref="F128" r:id="rId2" xr:uid="{00000000-0004-0000-0100-000001000000}"/>
    <hyperlink ref="F132" r:id="rId3" xr:uid="{00000000-0004-0000-0100-000002000000}"/>
    <hyperlink ref="F136" r:id="rId4" xr:uid="{00000000-0004-0000-0100-000003000000}"/>
    <hyperlink ref="F140" r:id="rId5" xr:uid="{00000000-0004-0000-0100-000004000000}"/>
    <hyperlink ref="F146" r:id="rId6" xr:uid="{00000000-0004-0000-0100-000005000000}"/>
    <hyperlink ref="F153" r:id="rId7" xr:uid="{00000000-0004-0000-0100-000006000000}"/>
    <hyperlink ref="F159" r:id="rId8" xr:uid="{00000000-0004-0000-0100-000007000000}"/>
    <hyperlink ref="F166" r:id="rId9" xr:uid="{00000000-0004-0000-0100-000008000000}"/>
    <hyperlink ref="F170" r:id="rId10" xr:uid="{00000000-0004-0000-0100-000009000000}"/>
    <hyperlink ref="F178" r:id="rId11" xr:uid="{00000000-0004-0000-0100-00000A000000}"/>
    <hyperlink ref="F185" r:id="rId12" xr:uid="{00000000-0004-0000-0100-00000B000000}"/>
    <hyperlink ref="F189" r:id="rId13" xr:uid="{00000000-0004-0000-0100-00000C000000}"/>
    <hyperlink ref="F193" r:id="rId14" xr:uid="{00000000-0004-0000-0100-00000D000000}"/>
    <hyperlink ref="F197" r:id="rId15" xr:uid="{00000000-0004-0000-0100-00000E000000}"/>
    <hyperlink ref="F201" r:id="rId16" xr:uid="{00000000-0004-0000-0100-00000F000000}"/>
    <hyperlink ref="F206" r:id="rId17" xr:uid="{00000000-0004-0000-0100-000010000000}"/>
    <hyperlink ref="F211" r:id="rId18" xr:uid="{00000000-0004-0000-0100-000011000000}"/>
    <hyperlink ref="F216" r:id="rId19" xr:uid="{00000000-0004-0000-0100-000012000000}"/>
    <hyperlink ref="F222" r:id="rId20" xr:uid="{00000000-0004-0000-0100-000013000000}"/>
    <hyperlink ref="F227" r:id="rId21" xr:uid="{00000000-0004-0000-0100-000014000000}"/>
    <hyperlink ref="F231" r:id="rId22" xr:uid="{00000000-0004-0000-0100-000015000000}"/>
    <hyperlink ref="F236" r:id="rId23" xr:uid="{00000000-0004-0000-0100-000016000000}"/>
    <hyperlink ref="F241" r:id="rId24" xr:uid="{00000000-0004-0000-0100-000017000000}"/>
    <hyperlink ref="F245" r:id="rId25" xr:uid="{00000000-0004-0000-0100-000018000000}"/>
    <hyperlink ref="F249" r:id="rId26" xr:uid="{00000000-0004-0000-0100-000019000000}"/>
    <hyperlink ref="F259" r:id="rId27" xr:uid="{00000000-0004-0000-0100-00001A000000}"/>
    <hyperlink ref="F264" r:id="rId28" xr:uid="{00000000-0004-0000-0100-00001B000000}"/>
    <hyperlink ref="F269" r:id="rId29" xr:uid="{00000000-0004-0000-0100-00001C000000}"/>
    <hyperlink ref="F274" r:id="rId30" xr:uid="{00000000-0004-0000-0100-00001D000000}"/>
    <hyperlink ref="F279" r:id="rId31" xr:uid="{00000000-0004-0000-0100-00001E000000}"/>
    <hyperlink ref="F284" r:id="rId32" xr:uid="{00000000-0004-0000-0100-00001F000000}"/>
    <hyperlink ref="F289" r:id="rId33" xr:uid="{00000000-0004-0000-0100-000020000000}"/>
    <hyperlink ref="F294" r:id="rId34" xr:uid="{00000000-0004-0000-0100-000021000000}"/>
    <hyperlink ref="F301" r:id="rId35" xr:uid="{00000000-0004-0000-0100-000022000000}"/>
    <hyperlink ref="F306" r:id="rId36" xr:uid="{00000000-0004-0000-0100-000023000000}"/>
    <hyperlink ref="F316" r:id="rId37" xr:uid="{00000000-0004-0000-0100-000024000000}"/>
    <hyperlink ref="F331" r:id="rId38" xr:uid="{00000000-0004-0000-0100-000025000000}"/>
    <hyperlink ref="F335" r:id="rId39" xr:uid="{00000000-0004-0000-0100-000026000000}"/>
    <hyperlink ref="F339" r:id="rId40" xr:uid="{00000000-0004-0000-0100-000027000000}"/>
    <hyperlink ref="F343" r:id="rId41" xr:uid="{00000000-0004-0000-0100-000028000000}"/>
    <hyperlink ref="F355" r:id="rId42" xr:uid="{00000000-0004-0000-0100-000029000000}"/>
    <hyperlink ref="F410" r:id="rId43" xr:uid="{00000000-0004-0000-0100-00002A000000}"/>
    <hyperlink ref="F417" r:id="rId44" xr:uid="{00000000-0004-0000-0100-00002B000000}"/>
    <hyperlink ref="F424" r:id="rId45" xr:uid="{00000000-0004-0000-0100-00002C000000}"/>
    <hyperlink ref="F431" r:id="rId46" xr:uid="{00000000-0004-0000-0100-00002D000000}"/>
    <hyperlink ref="F438" r:id="rId47" xr:uid="{00000000-0004-0000-0100-00002E000000}"/>
    <hyperlink ref="F445" r:id="rId48" xr:uid="{00000000-0004-0000-0100-00002F000000}"/>
    <hyperlink ref="F455" r:id="rId49" xr:uid="{00000000-0004-0000-0100-000030000000}"/>
    <hyperlink ref="F459" r:id="rId50" xr:uid="{00000000-0004-0000-0100-000031000000}"/>
    <hyperlink ref="F466" r:id="rId51" xr:uid="{00000000-0004-0000-0100-000032000000}"/>
    <hyperlink ref="F470" r:id="rId52" xr:uid="{00000000-0004-0000-0100-000033000000}"/>
    <hyperlink ref="F487" r:id="rId53" xr:uid="{00000000-0004-0000-0100-000034000000}"/>
    <hyperlink ref="F494" r:id="rId54" xr:uid="{00000000-0004-0000-0100-000035000000}"/>
    <hyperlink ref="F498" r:id="rId55" xr:uid="{00000000-0004-0000-0100-000036000000}"/>
    <hyperlink ref="F509" r:id="rId56" xr:uid="{00000000-0004-0000-0100-000037000000}"/>
    <hyperlink ref="F513" r:id="rId57" xr:uid="{00000000-0004-0000-0100-000038000000}"/>
    <hyperlink ref="F516" r:id="rId58" xr:uid="{00000000-0004-0000-0100-000039000000}"/>
    <hyperlink ref="F527" r:id="rId59" xr:uid="{00000000-0004-0000-0100-00003A000000}"/>
    <hyperlink ref="F531" r:id="rId60" xr:uid="{00000000-0004-0000-0100-00003B000000}"/>
    <hyperlink ref="F557" r:id="rId61" xr:uid="{00000000-0004-0000-0100-00003C000000}"/>
    <hyperlink ref="F561" r:id="rId62" xr:uid="{00000000-0004-0000-0100-00003D000000}"/>
    <hyperlink ref="F588" r:id="rId63" xr:uid="{00000000-0004-0000-0100-00003E000000}"/>
    <hyperlink ref="F592" r:id="rId64" xr:uid="{00000000-0004-0000-0100-00003F000000}"/>
    <hyperlink ref="F602" r:id="rId65" xr:uid="{00000000-0004-0000-0100-000040000000}"/>
    <hyperlink ref="F625" r:id="rId66" xr:uid="{00000000-0004-0000-0100-000041000000}"/>
    <hyperlink ref="F629" r:id="rId67" xr:uid="{00000000-0004-0000-0100-000042000000}"/>
    <hyperlink ref="F641" r:id="rId68" xr:uid="{00000000-0004-0000-0100-000043000000}"/>
    <hyperlink ref="F645" r:id="rId69" xr:uid="{00000000-0004-0000-0100-000044000000}"/>
    <hyperlink ref="F704" r:id="rId70" xr:uid="{00000000-0004-0000-0100-000045000000}"/>
    <hyperlink ref="F714" r:id="rId71" xr:uid="{00000000-0004-0000-0100-000046000000}"/>
    <hyperlink ref="F729" r:id="rId72" xr:uid="{00000000-0004-0000-0100-000047000000}"/>
    <hyperlink ref="F733" r:id="rId73" xr:uid="{00000000-0004-0000-0100-000048000000}"/>
    <hyperlink ref="F743" r:id="rId74" xr:uid="{00000000-0004-0000-0100-000049000000}"/>
    <hyperlink ref="F747" r:id="rId75" xr:uid="{00000000-0004-0000-0100-00004A000000}"/>
    <hyperlink ref="F752" r:id="rId76" xr:uid="{00000000-0004-0000-0100-00004B000000}"/>
    <hyperlink ref="F757" r:id="rId77" xr:uid="{00000000-0004-0000-0100-00004C000000}"/>
    <hyperlink ref="F761" r:id="rId78" xr:uid="{00000000-0004-0000-0100-00004D000000}"/>
    <hyperlink ref="F765" r:id="rId79" xr:uid="{00000000-0004-0000-0100-00004E000000}"/>
    <hyperlink ref="F777" r:id="rId80" xr:uid="{00000000-0004-0000-0100-00004F000000}"/>
    <hyperlink ref="F786" r:id="rId81" xr:uid="{00000000-0004-0000-0100-000050000000}"/>
    <hyperlink ref="F790" r:id="rId82" xr:uid="{00000000-0004-0000-0100-000051000000}"/>
    <hyperlink ref="F794" r:id="rId83" xr:uid="{00000000-0004-0000-0100-000052000000}"/>
    <hyperlink ref="F798" r:id="rId84" xr:uid="{00000000-0004-0000-0100-000053000000}"/>
    <hyperlink ref="F802" r:id="rId85" xr:uid="{00000000-0004-0000-0100-000054000000}"/>
    <hyperlink ref="F809" r:id="rId86" xr:uid="{00000000-0004-0000-0100-000055000000}"/>
    <hyperlink ref="F816" r:id="rId87" xr:uid="{00000000-0004-0000-0100-000056000000}"/>
    <hyperlink ref="F824" r:id="rId88" xr:uid="{00000000-0004-0000-0100-000057000000}"/>
    <hyperlink ref="F831" r:id="rId89" xr:uid="{00000000-0004-0000-0100-000058000000}"/>
    <hyperlink ref="F835" r:id="rId90" xr:uid="{00000000-0004-0000-0100-000059000000}"/>
    <hyperlink ref="F839" r:id="rId91" xr:uid="{00000000-0004-0000-0100-00005A000000}"/>
    <hyperlink ref="F845" r:id="rId92" xr:uid="{00000000-0004-0000-0100-00005B000000}"/>
    <hyperlink ref="F849" r:id="rId93" xr:uid="{00000000-0004-0000-0100-00005C000000}"/>
    <hyperlink ref="F853" r:id="rId94" xr:uid="{00000000-0004-0000-0100-00005D000000}"/>
    <hyperlink ref="F859" r:id="rId95" xr:uid="{00000000-0004-0000-0100-00005E000000}"/>
    <hyperlink ref="F865" r:id="rId96" xr:uid="{00000000-0004-0000-0100-00005F000000}"/>
    <hyperlink ref="F869" r:id="rId97" xr:uid="{00000000-0004-0000-0100-000060000000}"/>
    <hyperlink ref="F875" r:id="rId98" xr:uid="{00000000-0004-0000-0100-000061000000}"/>
    <hyperlink ref="F879" r:id="rId99" xr:uid="{00000000-0004-0000-0100-000062000000}"/>
    <hyperlink ref="F885" r:id="rId100" xr:uid="{00000000-0004-0000-0100-000063000000}"/>
    <hyperlink ref="F892" r:id="rId101" xr:uid="{00000000-0004-0000-0100-000064000000}"/>
    <hyperlink ref="F896" r:id="rId102" xr:uid="{00000000-0004-0000-0100-000065000000}"/>
    <hyperlink ref="F904" r:id="rId103" xr:uid="{00000000-0004-0000-0100-000066000000}"/>
    <hyperlink ref="F911" r:id="rId104" xr:uid="{00000000-0004-0000-0100-000067000000}"/>
    <hyperlink ref="F923" r:id="rId105" xr:uid="{00000000-0004-0000-0100-000068000000}"/>
    <hyperlink ref="F946" r:id="rId106" xr:uid="{00000000-0004-0000-0100-000069000000}"/>
    <hyperlink ref="F953" r:id="rId107" xr:uid="{00000000-0004-0000-0100-00006A000000}"/>
    <hyperlink ref="F1022" r:id="rId108" xr:uid="{00000000-0004-0000-0100-00006B000000}"/>
    <hyperlink ref="F1028" r:id="rId109" xr:uid="{00000000-0004-0000-0100-00006C000000}"/>
    <hyperlink ref="F1031" r:id="rId110" xr:uid="{00000000-0004-0000-0100-00006D000000}"/>
    <hyperlink ref="F1038" r:id="rId111" xr:uid="{00000000-0004-0000-0100-00006E000000}"/>
    <hyperlink ref="F1043" r:id="rId112" xr:uid="{00000000-0004-0000-0100-00006F000000}"/>
    <hyperlink ref="F1047" r:id="rId113" xr:uid="{00000000-0004-0000-0100-000070000000}"/>
    <hyperlink ref="F1056" r:id="rId114" xr:uid="{00000000-0004-0000-0100-000071000000}"/>
    <hyperlink ref="F1059" r:id="rId115" xr:uid="{00000000-0004-0000-0100-000072000000}"/>
    <hyperlink ref="F1062" r:id="rId116" xr:uid="{00000000-0004-0000-0100-000073000000}"/>
    <hyperlink ref="F1066" r:id="rId117" xr:uid="{00000000-0004-0000-0100-000074000000}"/>
    <hyperlink ref="F1070" r:id="rId118" xr:uid="{00000000-0004-0000-0100-000075000000}"/>
    <hyperlink ref="F1075" r:id="rId119" xr:uid="{00000000-0004-0000-0100-000076000000}"/>
    <hyperlink ref="F1080" r:id="rId120" xr:uid="{00000000-0004-0000-0100-000077000000}"/>
    <hyperlink ref="F1100" r:id="rId121" xr:uid="{00000000-0004-0000-0100-000078000000}"/>
    <hyperlink ref="F1114" r:id="rId122" xr:uid="{00000000-0004-0000-0100-000079000000}"/>
    <hyperlink ref="F1134" r:id="rId123" xr:uid="{00000000-0004-0000-0100-00007A000000}"/>
    <hyperlink ref="F1148" r:id="rId124" xr:uid="{00000000-0004-0000-0100-00007B000000}"/>
    <hyperlink ref="F1158" r:id="rId125" xr:uid="{00000000-0004-0000-0100-00007C000000}"/>
    <hyperlink ref="F1165" r:id="rId126" xr:uid="{00000000-0004-0000-0100-00007D000000}"/>
    <hyperlink ref="F1172" r:id="rId127" xr:uid="{00000000-0004-0000-0100-00007E000000}"/>
    <hyperlink ref="F1179" r:id="rId128" xr:uid="{00000000-0004-0000-0100-00007F000000}"/>
    <hyperlink ref="F1183" r:id="rId129" xr:uid="{00000000-0004-0000-0100-000080000000}"/>
    <hyperlink ref="F1190" r:id="rId130" xr:uid="{00000000-0004-0000-0100-000081000000}"/>
    <hyperlink ref="F1197" r:id="rId131" xr:uid="{00000000-0004-0000-0100-000082000000}"/>
    <hyperlink ref="F1204" r:id="rId132" xr:uid="{00000000-0004-0000-0100-000083000000}"/>
    <hyperlink ref="F1211" r:id="rId133" xr:uid="{00000000-0004-0000-0100-000084000000}"/>
    <hyperlink ref="F1218" r:id="rId134" xr:uid="{00000000-0004-0000-0100-000085000000}"/>
    <hyperlink ref="F1225" r:id="rId135" xr:uid="{00000000-0004-0000-0100-000086000000}"/>
    <hyperlink ref="F1232" r:id="rId136" xr:uid="{00000000-0004-0000-0100-000087000000}"/>
    <hyperlink ref="F1239" r:id="rId137" xr:uid="{00000000-0004-0000-0100-000088000000}"/>
    <hyperlink ref="F1245" r:id="rId138" xr:uid="{00000000-0004-0000-0100-000089000000}"/>
    <hyperlink ref="F1249" r:id="rId139" xr:uid="{00000000-0004-0000-0100-00008A000000}"/>
    <hyperlink ref="F1256" r:id="rId140" xr:uid="{00000000-0004-0000-0100-00008B000000}"/>
    <hyperlink ref="F1263" r:id="rId141" xr:uid="{00000000-0004-0000-0100-00008C000000}"/>
    <hyperlink ref="F1279" r:id="rId142" xr:uid="{00000000-0004-0000-0100-00008D000000}"/>
    <hyperlink ref="F1286" r:id="rId143" xr:uid="{00000000-0004-0000-0100-00008E000000}"/>
    <hyperlink ref="F1293" r:id="rId144" xr:uid="{00000000-0004-0000-0100-00008F000000}"/>
    <hyperlink ref="F1300" r:id="rId145" xr:uid="{00000000-0004-0000-0100-000090000000}"/>
    <hyperlink ref="F1307" r:id="rId146" xr:uid="{00000000-0004-0000-0100-000091000000}"/>
    <hyperlink ref="F1311" r:id="rId147" xr:uid="{00000000-0004-0000-0100-000092000000}"/>
    <hyperlink ref="F1314" r:id="rId148" xr:uid="{00000000-0004-0000-0100-000093000000}"/>
    <hyperlink ref="F1318" r:id="rId149" xr:uid="{00000000-0004-0000-0100-000094000000}"/>
    <hyperlink ref="F1323" r:id="rId150" xr:uid="{00000000-0004-0000-0100-000095000000}"/>
    <hyperlink ref="F1328" r:id="rId151" xr:uid="{00000000-0004-0000-0100-000096000000}"/>
    <hyperlink ref="F1333" r:id="rId152" xr:uid="{00000000-0004-0000-0100-000097000000}"/>
    <hyperlink ref="F1338" r:id="rId153" xr:uid="{00000000-0004-0000-0100-000098000000}"/>
    <hyperlink ref="F1343" r:id="rId154" xr:uid="{00000000-0004-0000-0100-000099000000}"/>
    <hyperlink ref="F1362" r:id="rId155" xr:uid="{00000000-0004-0000-0100-00009A000000}"/>
    <hyperlink ref="F1367" r:id="rId156" xr:uid="{00000000-0004-0000-0100-00009B000000}"/>
    <hyperlink ref="F1374" r:id="rId157" xr:uid="{00000000-0004-0000-0100-00009C000000}"/>
    <hyperlink ref="F1461" r:id="rId158" xr:uid="{00000000-0004-0000-0100-00009D000000}"/>
    <hyperlink ref="F1465" r:id="rId159" xr:uid="{00000000-0004-0000-0100-00009E000000}"/>
    <hyperlink ref="F1472" r:id="rId160" xr:uid="{00000000-0004-0000-0100-00009F000000}"/>
    <hyperlink ref="F1481" r:id="rId161" xr:uid="{00000000-0004-0000-0100-0000A0000000}"/>
    <hyperlink ref="F1485" r:id="rId162" xr:uid="{00000000-0004-0000-0100-0000A1000000}"/>
    <hyperlink ref="F1489" r:id="rId163" xr:uid="{00000000-0004-0000-0100-0000A2000000}"/>
    <hyperlink ref="F1496" r:id="rId164" xr:uid="{00000000-0004-0000-0100-0000A3000000}"/>
    <hyperlink ref="F1509" r:id="rId165" xr:uid="{00000000-0004-0000-0100-0000A4000000}"/>
    <hyperlink ref="F1519" r:id="rId166" xr:uid="{00000000-0004-0000-0100-0000A5000000}"/>
    <hyperlink ref="F1523" r:id="rId167" xr:uid="{00000000-0004-0000-0100-0000A6000000}"/>
    <hyperlink ref="F1527" r:id="rId168" xr:uid="{00000000-0004-0000-0100-0000A7000000}"/>
    <hyperlink ref="F1536" r:id="rId169" xr:uid="{00000000-0004-0000-0100-0000A8000000}"/>
    <hyperlink ref="F1540" r:id="rId170" xr:uid="{00000000-0004-0000-0100-0000A9000000}"/>
    <hyperlink ref="F1584" r:id="rId171" xr:uid="{00000000-0004-0000-0100-0000AA000000}"/>
    <hyperlink ref="F1588" r:id="rId172" xr:uid="{00000000-0004-0000-0100-0000AB000000}"/>
    <hyperlink ref="F1592" r:id="rId173" xr:uid="{00000000-0004-0000-0100-0000AC000000}"/>
    <hyperlink ref="F1596" r:id="rId174" xr:uid="{00000000-0004-0000-0100-0000AD000000}"/>
    <hyperlink ref="F1600" r:id="rId175" xr:uid="{00000000-0004-0000-0100-0000AE000000}"/>
    <hyperlink ref="F1603" r:id="rId176" xr:uid="{00000000-0004-0000-0100-0000AF000000}"/>
    <hyperlink ref="F1609" r:id="rId177" xr:uid="{00000000-0004-0000-0100-0000B0000000}"/>
    <hyperlink ref="F1636" r:id="rId178" xr:uid="{00000000-0004-0000-0100-0000B1000000}"/>
    <hyperlink ref="F1640" r:id="rId179" xr:uid="{00000000-0004-0000-0100-0000B2000000}"/>
    <hyperlink ref="F1652" r:id="rId180" xr:uid="{00000000-0004-0000-0100-0000B3000000}"/>
    <hyperlink ref="F1656" r:id="rId181" xr:uid="{00000000-0004-0000-0100-0000B4000000}"/>
    <hyperlink ref="F1663" r:id="rId182" xr:uid="{00000000-0004-0000-0100-0000B5000000}"/>
    <hyperlink ref="F1715" r:id="rId183" xr:uid="{00000000-0004-0000-0100-0000B6000000}"/>
    <hyperlink ref="F1722" r:id="rId184" xr:uid="{00000000-0004-0000-0100-0000B7000000}"/>
    <hyperlink ref="F1744" r:id="rId185" xr:uid="{00000000-0004-0000-0100-0000B8000000}"/>
    <hyperlink ref="F1752" r:id="rId186" xr:uid="{00000000-0004-0000-0100-0000B9000000}"/>
    <hyperlink ref="F1791" r:id="rId187" xr:uid="{00000000-0004-0000-0100-0000BA000000}"/>
    <hyperlink ref="F1798" r:id="rId188" xr:uid="{00000000-0004-0000-0100-0000BB000000}"/>
    <hyperlink ref="F1811" r:id="rId189" xr:uid="{00000000-0004-0000-0100-0000BC000000}"/>
    <hyperlink ref="F1815" r:id="rId190" xr:uid="{00000000-0004-0000-0100-0000BD000000}"/>
    <hyperlink ref="F1824" r:id="rId191" xr:uid="{00000000-0004-0000-0100-0000BE000000}"/>
    <hyperlink ref="F1833" r:id="rId192" xr:uid="{00000000-0004-0000-0100-0000BF000000}"/>
    <hyperlink ref="F1842" r:id="rId193" xr:uid="{00000000-0004-0000-0100-0000C0000000}"/>
    <hyperlink ref="F1849" r:id="rId194" xr:uid="{00000000-0004-0000-0100-0000C1000000}"/>
    <hyperlink ref="F1859" r:id="rId195" xr:uid="{00000000-0004-0000-0100-0000C2000000}"/>
    <hyperlink ref="F1871" r:id="rId196" xr:uid="{00000000-0004-0000-0100-0000C3000000}"/>
    <hyperlink ref="F1875" r:id="rId197" xr:uid="{00000000-0004-0000-0100-0000C4000000}"/>
    <hyperlink ref="F2044" r:id="rId198" xr:uid="{00000000-0004-0000-0100-0000C5000000}"/>
    <hyperlink ref="F2080" r:id="rId199" xr:uid="{00000000-0004-0000-0100-0000C6000000}"/>
    <hyperlink ref="F2084" r:id="rId200" xr:uid="{00000000-0004-0000-0100-0000C7000000}"/>
    <hyperlink ref="F2091" r:id="rId201" xr:uid="{00000000-0004-0000-0100-0000C8000000}"/>
    <hyperlink ref="F2098" r:id="rId202" xr:uid="{00000000-0004-0000-0100-0000C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0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89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90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s="1" customFormat="1" ht="12" customHeight="1">
      <c r="B8" s="23"/>
      <c r="D8" s="115" t="s">
        <v>136</v>
      </c>
      <c r="L8" s="23"/>
    </row>
    <row r="9" spans="1:46" s="2" customFormat="1" ht="16.5" customHeight="1">
      <c r="A9" s="37"/>
      <c r="B9" s="42"/>
      <c r="C9" s="37"/>
      <c r="D9" s="37"/>
      <c r="E9" s="392" t="s">
        <v>137</v>
      </c>
      <c r="F9" s="394"/>
      <c r="G9" s="394"/>
      <c r="H9" s="394"/>
      <c r="I9" s="37"/>
      <c r="J9" s="37"/>
      <c r="K9" s="37"/>
      <c r="L9" s="116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5" t="s">
        <v>138</v>
      </c>
      <c r="E10" s="37"/>
      <c r="F10" s="37"/>
      <c r="G10" s="37"/>
      <c r="H10" s="37"/>
      <c r="I10" s="37"/>
      <c r="J10" s="37"/>
      <c r="K10" s="37"/>
      <c r="L10" s="116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395" t="s">
        <v>2716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5" t="s">
        <v>18</v>
      </c>
      <c r="E13" s="37"/>
      <c r="F13" s="106" t="s">
        <v>19</v>
      </c>
      <c r="G13" s="37"/>
      <c r="H13" s="37"/>
      <c r="I13" s="115" t="s">
        <v>20</v>
      </c>
      <c r="J13" s="106" t="s">
        <v>19</v>
      </c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5" t="s">
        <v>21</v>
      </c>
      <c r="E14" s="37"/>
      <c r="F14" s="106" t="s">
        <v>22</v>
      </c>
      <c r="G14" s="37"/>
      <c r="H14" s="37"/>
      <c r="I14" s="115" t="s">
        <v>23</v>
      </c>
      <c r="J14" s="117" t="str">
        <f>'Rekapitulace stavby'!AN8</f>
        <v>Vyplň údaj</v>
      </c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24</v>
      </c>
      <c r="E16" s="37"/>
      <c r="F16" s="37"/>
      <c r="G16" s="37"/>
      <c r="H16" s="37"/>
      <c r="I16" s="115" t="s">
        <v>25</v>
      </c>
      <c r="J16" s="106" t="s">
        <v>26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27</v>
      </c>
      <c r="F17" s="37"/>
      <c r="G17" s="37"/>
      <c r="H17" s="37"/>
      <c r="I17" s="115" t="s">
        <v>28</v>
      </c>
      <c r="J17" s="106" t="s">
        <v>19</v>
      </c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5" t="s">
        <v>29</v>
      </c>
      <c r="E19" s="37"/>
      <c r="F19" s="37"/>
      <c r="G19" s="37"/>
      <c r="H19" s="37"/>
      <c r="I19" s="115" t="s">
        <v>25</v>
      </c>
      <c r="J19" s="33" t="str">
        <f>'Rekapitulace stavby'!AN13</f>
        <v>Vyplň údaj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396" t="str">
        <f>'Rekapitulace stavby'!E14</f>
        <v>Vyplň údaj</v>
      </c>
      <c r="F20" s="397"/>
      <c r="G20" s="397"/>
      <c r="H20" s="397"/>
      <c r="I20" s="115" t="s">
        <v>28</v>
      </c>
      <c r="J20" s="33" t="str">
        <f>'Rekapitulace stavby'!AN14</f>
        <v>Vyplň údaj</v>
      </c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5" t="s">
        <v>31</v>
      </c>
      <c r="E22" s="37"/>
      <c r="F22" s="37"/>
      <c r="G22" s="37"/>
      <c r="H22" s="37"/>
      <c r="I22" s="115" t="s">
        <v>25</v>
      </c>
      <c r="J22" s="106" t="s">
        <v>32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5" t="s">
        <v>28</v>
      </c>
      <c r="J23" s="106" t="s">
        <v>19</v>
      </c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5" t="s">
        <v>35</v>
      </c>
      <c r="E25" s="37"/>
      <c r="F25" s="37"/>
      <c r="G25" s="37"/>
      <c r="H25" s="37"/>
      <c r="I25" s="115" t="s">
        <v>25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">
        <v>36</v>
      </c>
      <c r="F26" s="37"/>
      <c r="G26" s="37"/>
      <c r="H26" s="37"/>
      <c r="I26" s="115" t="s">
        <v>28</v>
      </c>
      <c r="J26" s="106" t="s">
        <v>19</v>
      </c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5" t="s">
        <v>37</v>
      </c>
      <c r="E28" s="37"/>
      <c r="F28" s="37"/>
      <c r="G28" s="37"/>
      <c r="H28" s="37"/>
      <c r="I28" s="37"/>
      <c r="J28" s="37"/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8"/>
      <c r="B29" s="119"/>
      <c r="C29" s="118"/>
      <c r="D29" s="118"/>
      <c r="E29" s="398" t="s">
        <v>19</v>
      </c>
      <c r="F29" s="398"/>
      <c r="G29" s="398"/>
      <c r="H29" s="398"/>
      <c r="I29" s="118"/>
      <c r="J29" s="118"/>
      <c r="K29" s="118"/>
      <c r="L29" s="120"/>
      <c r="S29" s="118"/>
      <c r="T29" s="118"/>
      <c r="U29" s="118"/>
      <c r="V29" s="118"/>
      <c r="W29" s="118"/>
      <c r="X29" s="118"/>
      <c r="Y29" s="118"/>
      <c r="Z29" s="118"/>
      <c r="AA29" s="118"/>
      <c r="AB29" s="118"/>
      <c r="AC29" s="118"/>
      <c r="AD29" s="118"/>
      <c r="AE29" s="118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1"/>
      <c r="E31" s="121"/>
      <c r="F31" s="121"/>
      <c r="G31" s="121"/>
      <c r="H31" s="121"/>
      <c r="I31" s="121"/>
      <c r="J31" s="121"/>
      <c r="K31" s="121"/>
      <c r="L31" s="116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2" t="s">
        <v>39</v>
      </c>
      <c r="E32" s="37"/>
      <c r="F32" s="37"/>
      <c r="G32" s="37"/>
      <c r="H32" s="37"/>
      <c r="I32" s="37"/>
      <c r="J32" s="123">
        <f>ROUND(J90, 2)</f>
        <v>0</v>
      </c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4" t="s">
        <v>41</v>
      </c>
      <c r="G34" s="37"/>
      <c r="H34" s="37"/>
      <c r="I34" s="124" t="s">
        <v>40</v>
      </c>
      <c r="J34" s="124" t="s">
        <v>42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5" t="s">
        <v>43</v>
      </c>
      <c r="E35" s="115" t="s">
        <v>44</v>
      </c>
      <c r="F35" s="126">
        <f>ROUND((SUM(BE90:BE288)),  2)</f>
        <v>0</v>
      </c>
      <c r="G35" s="37"/>
      <c r="H35" s="37"/>
      <c r="I35" s="127">
        <v>0.21</v>
      </c>
      <c r="J35" s="126">
        <f>ROUND(((SUM(BE90:BE288))*I35),  2)</f>
        <v>0</v>
      </c>
      <c r="K35" s="37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5" t="s">
        <v>45</v>
      </c>
      <c r="F36" s="126">
        <f>ROUND((SUM(BF90:BF288)),  2)</f>
        <v>0</v>
      </c>
      <c r="G36" s="37"/>
      <c r="H36" s="37"/>
      <c r="I36" s="127">
        <v>0.12</v>
      </c>
      <c r="J36" s="126">
        <f>ROUND(((SUM(BF90:BF288))*I36),  2)</f>
        <v>0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5" t="s">
        <v>46</v>
      </c>
      <c r="F37" s="126">
        <f>ROUND((SUM(BG90:BG288)),  2)</f>
        <v>0</v>
      </c>
      <c r="G37" s="37"/>
      <c r="H37" s="37"/>
      <c r="I37" s="127">
        <v>0.21</v>
      </c>
      <c r="J37" s="126">
        <f>0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5" t="s">
        <v>47</v>
      </c>
      <c r="F38" s="126">
        <f>ROUND((SUM(BH90:BH288)),  2)</f>
        <v>0</v>
      </c>
      <c r="G38" s="37"/>
      <c r="H38" s="37"/>
      <c r="I38" s="127">
        <v>0.12</v>
      </c>
      <c r="J38" s="126">
        <f>0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48</v>
      </c>
      <c r="F39" s="126">
        <f>ROUND((SUM(BI90:BI288)),  2)</f>
        <v>0</v>
      </c>
      <c r="G39" s="37"/>
      <c r="H39" s="37"/>
      <c r="I39" s="127">
        <v>0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28"/>
      <c r="D41" s="129" t="s">
        <v>49</v>
      </c>
      <c r="E41" s="130"/>
      <c r="F41" s="130"/>
      <c r="G41" s="131" t="s">
        <v>50</v>
      </c>
      <c r="H41" s="132" t="s">
        <v>51</v>
      </c>
      <c r="I41" s="130"/>
      <c r="J41" s="133">
        <f>SUM(J32:J39)</f>
        <v>0</v>
      </c>
      <c r="K41" s="134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5"/>
      <c r="C42" s="136"/>
      <c r="D42" s="136"/>
      <c r="E42" s="136"/>
      <c r="F42" s="136"/>
      <c r="G42" s="136"/>
      <c r="H42" s="136"/>
      <c r="I42" s="136"/>
      <c r="J42" s="136"/>
      <c r="K42" s="136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7"/>
      <c r="C46" s="138"/>
      <c r="D46" s="138"/>
      <c r="E46" s="138"/>
      <c r="F46" s="138"/>
      <c r="G46" s="138"/>
      <c r="H46" s="138"/>
      <c r="I46" s="138"/>
      <c r="J46" s="138"/>
      <c r="K46" s="138"/>
      <c r="L46" s="116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140</v>
      </c>
      <c r="D47" s="39"/>
      <c r="E47" s="39"/>
      <c r="F47" s="39"/>
      <c r="G47" s="39"/>
      <c r="H47" s="39"/>
      <c r="I47" s="39"/>
      <c r="J47" s="39"/>
      <c r="K47" s="39"/>
      <c r="L47" s="116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399" t="str">
        <f>E7</f>
        <v>Rekonstrukce plaveckého bazénu ZŠ a MŠ Weberova</v>
      </c>
      <c r="F50" s="400"/>
      <c r="G50" s="400"/>
      <c r="H50" s="400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136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399" t="s">
        <v>137</v>
      </c>
      <c r="F52" s="401"/>
      <c r="G52" s="401"/>
      <c r="H52" s="401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138</v>
      </c>
      <c r="D53" s="39"/>
      <c r="E53" s="39"/>
      <c r="F53" s="39"/>
      <c r="G53" s="39"/>
      <c r="H53" s="39"/>
      <c r="I53" s="39"/>
      <c r="J53" s="39"/>
      <c r="K53" s="39"/>
      <c r="L53" s="116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52" t="str">
        <f>E11</f>
        <v>D.1.2 - Stavebně konstrukční řešení</v>
      </c>
      <c r="F54" s="401"/>
      <c r="G54" s="401"/>
      <c r="H54" s="401"/>
      <c r="I54" s="39"/>
      <c r="J54" s="39"/>
      <c r="K54" s="39"/>
      <c r="L54" s="116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6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21</v>
      </c>
      <c r="D56" s="39"/>
      <c r="E56" s="39"/>
      <c r="F56" s="30" t="str">
        <f>F14</f>
        <v>areál ZŠ a MŠ Weberova v Praze 5-Košířích</v>
      </c>
      <c r="G56" s="39"/>
      <c r="H56" s="39"/>
      <c r="I56" s="32" t="s">
        <v>23</v>
      </c>
      <c r="J56" s="62" t="str">
        <f>IF(J14="","",J14)</f>
        <v>Vyplň údaj</v>
      </c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40.15" customHeight="1">
      <c r="A58" s="37"/>
      <c r="B58" s="38"/>
      <c r="C58" s="32" t="s">
        <v>24</v>
      </c>
      <c r="D58" s="39"/>
      <c r="E58" s="39"/>
      <c r="F58" s="30" t="str">
        <f>E17</f>
        <v>Městská část Praha 5, nám. 14. října 4, Praha 5</v>
      </c>
      <c r="G58" s="39"/>
      <c r="H58" s="39"/>
      <c r="I58" s="32" t="s">
        <v>31</v>
      </c>
      <c r="J58" s="35" t="str">
        <f>E23</f>
        <v>Atelier 11 Hradec Králové s.r.o., Jižní 870/2</v>
      </c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29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39" t="s">
        <v>141</v>
      </c>
      <c r="D61" s="140"/>
      <c r="E61" s="140"/>
      <c r="F61" s="140"/>
      <c r="G61" s="140"/>
      <c r="H61" s="140"/>
      <c r="I61" s="140"/>
      <c r="J61" s="141" t="s">
        <v>142</v>
      </c>
      <c r="K61" s="140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2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143</v>
      </c>
    </row>
    <row r="64" spans="1:47" s="9" customFormat="1" ht="24.95" customHeight="1">
      <c r="B64" s="143"/>
      <c r="C64" s="144"/>
      <c r="D64" s="145" t="s">
        <v>144</v>
      </c>
      <c r="E64" s="146"/>
      <c r="F64" s="146"/>
      <c r="G64" s="146"/>
      <c r="H64" s="146"/>
      <c r="I64" s="146"/>
      <c r="J64" s="147">
        <f>J91</f>
        <v>0</v>
      </c>
      <c r="K64" s="144"/>
      <c r="L64" s="148"/>
    </row>
    <row r="65" spans="1:31" s="10" customFormat="1" ht="19.899999999999999" customHeight="1">
      <c r="B65" s="149"/>
      <c r="C65" s="100"/>
      <c r="D65" s="150" t="s">
        <v>146</v>
      </c>
      <c r="E65" s="151"/>
      <c r="F65" s="151"/>
      <c r="G65" s="151"/>
      <c r="H65" s="151"/>
      <c r="I65" s="151"/>
      <c r="J65" s="152">
        <f>J92</f>
        <v>0</v>
      </c>
      <c r="K65" s="100"/>
      <c r="L65" s="153"/>
    </row>
    <row r="66" spans="1:31" s="10" customFormat="1" ht="19.899999999999999" customHeight="1">
      <c r="B66" s="149"/>
      <c r="C66" s="100"/>
      <c r="D66" s="150" t="s">
        <v>147</v>
      </c>
      <c r="E66" s="151"/>
      <c r="F66" s="151"/>
      <c r="G66" s="151"/>
      <c r="H66" s="151"/>
      <c r="I66" s="151"/>
      <c r="J66" s="152">
        <f>J134</f>
        <v>0</v>
      </c>
      <c r="K66" s="100"/>
      <c r="L66" s="153"/>
    </row>
    <row r="67" spans="1:31" s="10" customFormat="1" ht="19.899999999999999" customHeight="1">
      <c r="B67" s="149"/>
      <c r="C67" s="100"/>
      <c r="D67" s="150" t="s">
        <v>148</v>
      </c>
      <c r="E67" s="151"/>
      <c r="F67" s="151"/>
      <c r="G67" s="151"/>
      <c r="H67" s="151"/>
      <c r="I67" s="151"/>
      <c r="J67" s="152">
        <f>J194</f>
        <v>0</v>
      </c>
      <c r="K67" s="100"/>
      <c r="L67" s="153"/>
    </row>
    <row r="68" spans="1:31" s="10" customFormat="1" ht="19.899999999999999" customHeight="1">
      <c r="B68" s="149"/>
      <c r="C68" s="100"/>
      <c r="D68" s="150" t="s">
        <v>155</v>
      </c>
      <c r="E68" s="151"/>
      <c r="F68" s="151"/>
      <c r="G68" s="151"/>
      <c r="H68" s="151"/>
      <c r="I68" s="151"/>
      <c r="J68" s="152">
        <f>J285</f>
        <v>0</v>
      </c>
      <c r="K68" s="100"/>
      <c r="L68" s="153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6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6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176</v>
      </c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99" t="str">
        <f>E7</f>
        <v>Rekonstrukce plaveckého bazénu ZŠ a MŠ Weberova</v>
      </c>
      <c r="F78" s="400"/>
      <c r="G78" s="400"/>
      <c r="H78" s="400"/>
      <c r="I78" s="39"/>
      <c r="J78" s="39"/>
      <c r="K78" s="39"/>
      <c r="L78" s="116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136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399" t="s">
        <v>137</v>
      </c>
      <c r="F80" s="401"/>
      <c r="G80" s="401"/>
      <c r="H80" s="401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138</v>
      </c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52" t="str">
        <f>E11</f>
        <v>D.1.2 - Stavebně konstrukční řešení</v>
      </c>
      <c r="F82" s="401"/>
      <c r="G82" s="401"/>
      <c r="H82" s="401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21</v>
      </c>
      <c r="D84" s="39"/>
      <c r="E84" s="39"/>
      <c r="F84" s="30" t="str">
        <f>F14</f>
        <v>areál ZŠ a MŠ Weberova v Praze 5-Košířích</v>
      </c>
      <c r="G84" s="39"/>
      <c r="H84" s="39"/>
      <c r="I84" s="32" t="s">
        <v>23</v>
      </c>
      <c r="J84" s="62" t="str">
        <f>IF(J14="","",J14)</f>
        <v>Vyplň údaj</v>
      </c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40.15" customHeight="1">
      <c r="A86" s="37"/>
      <c r="B86" s="38"/>
      <c r="C86" s="32" t="s">
        <v>24</v>
      </c>
      <c r="D86" s="39"/>
      <c r="E86" s="39"/>
      <c r="F86" s="30" t="str">
        <f>E17</f>
        <v>Městská část Praha 5, nám. 14. října 4, Praha 5</v>
      </c>
      <c r="G86" s="39"/>
      <c r="H86" s="39"/>
      <c r="I86" s="32" t="s">
        <v>31</v>
      </c>
      <c r="J86" s="35" t="str">
        <f>E23</f>
        <v>Atelier 11 Hradec Králové s.r.o., Jižní 870/2</v>
      </c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29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4"/>
      <c r="B89" s="155"/>
      <c r="C89" s="156" t="s">
        <v>177</v>
      </c>
      <c r="D89" s="157" t="s">
        <v>58</v>
      </c>
      <c r="E89" s="157" t="s">
        <v>54</v>
      </c>
      <c r="F89" s="157" t="s">
        <v>55</v>
      </c>
      <c r="G89" s="157" t="s">
        <v>178</v>
      </c>
      <c r="H89" s="157" t="s">
        <v>179</v>
      </c>
      <c r="I89" s="157" t="s">
        <v>180</v>
      </c>
      <c r="J89" s="157" t="s">
        <v>142</v>
      </c>
      <c r="K89" s="158" t="s">
        <v>181</v>
      </c>
      <c r="L89" s="159"/>
      <c r="M89" s="71" t="s">
        <v>19</v>
      </c>
      <c r="N89" s="72" t="s">
        <v>43</v>
      </c>
      <c r="O89" s="72" t="s">
        <v>182</v>
      </c>
      <c r="P89" s="72" t="s">
        <v>183</v>
      </c>
      <c r="Q89" s="72" t="s">
        <v>184</v>
      </c>
      <c r="R89" s="72" t="s">
        <v>185</v>
      </c>
      <c r="S89" s="72" t="s">
        <v>186</v>
      </c>
      <c r="T89" s="73" t="s">
        <v>187</v>
      </c>
      <c r="U89" s="154"/>
      <c r="V89" s="154"/>
      <c r="W89" s="154"/>
      <c r="X89" s="154"/>
      <c r="Y89" s="154"/>
      <c r="Z89" s="154"/>
      <c r="AA89" s="154"/>
      <c r="AB89" s="154"/>
      <c r="AC89" s="154"/>
      <c r="AD89" s="154"/>
      <c r="AE89" s="154"/>
    </row>
    <row r="90" spans="1:65" s="2" customFormat="1" ht="22.9" customHeight="1">
      <c r="A90" s="37"/>
      <c r="B90" s="38"/>
      <c r="C90" s="78" t="s">
        <v>188</v>
      </c>
      <c r="D90" s="39"/>
      <c r="E90" s="39"/>
      <c r="F90" s="39"/>
      <c r="G90" s="39"/>
      <c r="H90" s="39"/>
      <c r="I90" s="39"/>
      <c r="J90" s="160">
        <f>BK90</f>
        <v>0</v>
      </c>
      <c r="K90" s="39"/>
      <c r="L90" s="42"/>
      <c r="M90" s="74"/>
      <c r="N90" s="161"/>
      <c r="O90" s="75"/>
      <c r="P90" s="162">
        <f>P91</f>
        <v>0</v>
      </c>
      <c r="Q90" s="75"/>
      <c r="R90" s="162">
        <f>R91</f>
        <v>671.94768619000001</v>
      </c>
      <c r="S90" s="75"/>
      <c r="T90" s="163">
        <f>T91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143</v>
      </c>
      <c r="BK90" s="164">
        <f>BK91</f>
        <v>0</v>
      </c>
    </row>
    <row r="91" spans="1:65" s="12" customFormat="1" ht="25.9" customHeight="1">
      <c r="B91" s="165"/>
      <c r="C91" s="166"/>
      <c r="D91" s="167" t="s">
        <v>72</v>
      </c>
      <c r="E91" s="168" t="s">
        <v>189</v>
      </c>
      <c r="F91" s="168" t="s">
        <v>190</v>
      </c>
      <c r="G91" s="166"/>
      <c r="H91" s="166"/>
      <c r="I91" s="169"/>
      <c r="J91" s="170">
        <f>BK91</f>
        <v>0</v>
      </c>
      <c r="K91" s="166"/>
      <c r="L91" s="171"/>
      <c r="M91" s="172"/>
      <c r="N91" s="173"/>
      <c r="O91" s="173"/>
      <c r="P91" s="174">
        <f>P92+P134+P194+P285</f>
        <v>0</v>
      </c>
      <c r="Q91" s="173"/>
      <c r="R91" s="174">
        <f>R92+R134+R194+R285</f>
        <v>671.94768619000001</v>
      </c>
      <c r="S91" s="173"/>
      <c r="T91" s="175">
        <f>T92+T134+T194+T285</f>
        <v>0</v>
      </c>
      <c r="AR91" s="176" t="s">
        <v>80</v>
      </c>
      <c r="AT91" s="177" t="s">
        <v>72</v>
      </c>
      <c r="AU91" s="177" t="s">
        <v>73</v>
      </c>
      <c r="AY91" s="176" t="s">
        <v>191</v>
      </c>
      <c r="BK91" s="178">
        <f>BK92+BK134+BK194+BK285</f>
        <v>0</v>
      </c>
    </row>
    <row r="92" spans="1:65" s="12" customFormat="1" ht="22.9" customHeight="1">
      <c r="B92" s="165"/>
      <c r="C92" s="166"/>
      <c r="D92" s="167" t="s">
        <v>72</v>
      </c>
      <c r="E92" s="179" t="s">
        <v>82</v>
      </c>
      <c r="F92" s="179" t="s">
        <v>278</v>
      </c>
      <c r="G92" s="166"/>
      <c r="H92" s="166"/>
      <c r="I92" s="169"/>
      <c r="J92" s="180">
        <f>BK92</f>
        <v>0</v>
      </c>
      <c r="K92" s="166"/>
      <c r="L92" s="171"/>
      <c r="M92" s="172"/>
      <c r="N92" s="173"/>
      <c r="O92" s="173"/>
      <c r="P92" s="174">
        <f>SUM(P93:P133)</f>
        <v>0</v>
      </c>
      <c r="Q92" s="173"/>
      <c r="R92" s="174">
        <f>SUM(R93:R133)</f>
        <v>346.44059540000001</v>
      </c>
      <c r="S92" s="173"/>
      <c r="T92" s="175">
        <f>SUM(T93:T133)</f>
        <v>0</v>
      </c>
      <c r="AR92" s="176" t="s">
        <v>80</v>
      </c>
      <c r="AT92" s="177" t="s">
        <v>72</v>
      </c>
      <c r="AU92" s="177" t="s">
        <v>80</v>
      </c>
      <c r="AY92" s="176" t="s">
        <v>191</v>
      </c>
      <c r="BK92" s="178">
        <f>SUM(BK93:BK133)</f>
        <v>0</v>
      </c>
    </row>
    <row r="93" spans="1:65" s="2" customFormat="1" ht="16.5" customHeight="1">
      <c r="A93" s="37"/>
      <c r="B93" s="38"/>
      <c r="C93" s="181" t="s">
        <v>80</v>
      </c>
      <c r="D93" s="181" t="s">
        <v>193</v>
      </c>
      <c r="E93" s="182" t="s">
        <v>2717</v>
      </c>
      <c r="F93" s="183" t="s">
        <v>2718</v>
      </c>
      <c r="G93" s="184" t="s">
        <v>202</v>
      </c>
      <c r="H93" s="185">
        <v>101.473</v>
      </c>
      <c r="I93" s="186"/>
      <c r="J93" s="187">
        <f>ROUND(I93*H93,2)</f>
        <v>0</v>
      </c>
      <c r="K93" s="183" t="s">
        <v>203</v>
      </c>
      <c r="L93" s="42"/>
      <c r="M93" s="188" t="s">
        <v>19</v>
      </c>
      <c r="N93" s="189" t="s">
        <v>44</v>
      </c>
      <c r="O93" s="67"/>
      <c r="P93" s="190">
        <f>O93*H93</f>
        <v>0</v>
      </c>
      <c r="Q93" s="190">
        <v>2.5753300000000001</v>
      </c>
      <c r="R93" s="190">
        <f>Q93*H93</f>
        <v>261.32646109000001</v>
      </c>
      <c r="S93" s="190">
        <v>0</v>
      </c>
      <c r="T93" s="191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2" t="s">
        <v>197</v>
      </c>
      <c r="AT93" s="192" t="s">
        <v>193</v>
      </c>
      <c r="AU93" s="192" t="s">
        <v>82</v>
      </c>
      <c r="AY93" s="20" t="s">
        <v>191</v>
      </c>
      <c r="BE93" s="193">
        <f>IF(N93="základní",J93,0)</f>
        <v>0</v>
      </c>
      <c r="BF93" s="193">
        <f>IF(N93="snížená",J93,0)</f>
        <v>0</v>
      </c>
      <c r="BG93" s="193">
        <f>IF(N93="zákl. přenesená",J93,0)</f>
        <v>0</v>
      </c>
      <c r="BH93" s="193">
        <f>IF(N93="sníž. přenesená",J93,0)</f>
        <v>0</v>
      </c>
      <c r="BI93" s="193">
        <f>IF(N93="nulová",J93,0)</f>
        <v>0</v>
      </c>
      <c r="BJ93" s="20" t="s">
        <v>80</v>
      </c>
      <c r="BK93" s="193">
        <f>ROUND(I93*H93,2)</f>
        <v>0</v>
      </c>
      <c r="BL93" s="20" t="s">
        <v>197</v>
      </c>
      <c r="BM93" s="192" t="s">
        <v>2719</v>
      </c>
    </row>
    <row r="94" spans="1:65" s="2" customFormat="1" ht="11.25">
      <c r="A94" s="37"/>
      <c r="B94" s="38"/>
      <c r="C94" s="39"/>
      <c r="D94" s="194" t="s">
        <v>199</v>
      </c>
      <c r="E94" s="39"/>
      <c r="F94" s="195" t="s">
        <v>2720</v>
      </c>
      <c r="G94" s="39"/>
      <c r="H94" s="39"/>
      <c r="I94" s="196"/>
      <c r="J94" s="39"/>
      <c r="K94" s="39"/>
      <c r="L94" s="42"/>
      <c r="M94" s="197"/>
      <c r="N94" s="198"/>
      <c r="O94" s="67"/>
      <c r="P94" s="67"/>
      <c r="Q94" s="67"/>
      <c r="R94" s="67"/>
      <c r="S94" s="67"/>
      <c r="T94" s="68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199</v>
      </c>
      <c r="AU94" s="20" t="s">
        <v>82</v>
      </c>
    </row>
    <row r="95" spans="1:65" s="2" customFormat="1" ht="11.25">
      <c r="A95" s="37"/>
      <c r="B95" s="38"/>
      <c r="C95" s="39"/>
      <c r="D95" s="199" t="s">
        <v>206</v>
      </c>
      <c r="E95" s="39"/>
      <c r="F95" s="200" t="s">
        <v>2721</v>
      </c>
      <c r="G95" s="39"/>
      <c r="H95" s="39"/>
      <c r="I95" s="196"/>
      <c r="J95" s="39"/>
      <c r="K95" s="39"/>
      <c r="L95" s="42"/>
      <c r="M95" s="197"/>
      <c r="N95" s="198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206</v>
      </c>
      <c r="AU95" s="20" t="s">
        <v>82</v>
      </c>
    </row>
    <row r="96" spans="1:65" s="13" customFormat="1" ht="11.25">
      <c r="B96" s="201"/>
      <c r="C96" s="202"/>
      <c r="D96" s="194" t="s">
        <v>208</v>
      </c>
      <c r="E96" s="203" t="s">
        <v>19</v>
      </c>
      <c r="F96" s="204" t="s">
        <v>2722</v>
      </c>
      <c r="G96" s="202"/>
      <c r="H96" s="205">
        <v>101.473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208</v>
      </c>
      <c r="AU96" s="211" t="s">
        <v>82</v>
      </c>
      <c r="AV96" s="13" t="s">
        <v>82</v>
      </c>
      <c r="AW96" s="13" t="s">
        <v>34</v>
      </c>
      <c r="AX96" s="13" t="s">
        <v>80</v>
      </c>
      <c r="AY96" s="211" t="s">
        <v>191</v>
      </c>
    </row>
    <row r="97" spans="1:65" s="2" customFormat="1" ht="16.5" customHeight="1">
      <c r="A97" s="37"/>
      <c r="B97" s="38"/>
      <c r="C97" s="181" t="s">
        <v>82</v>
      </c>
      <c r="D97" s="181" t="s">
        <v>193</v>
      </c>
      <c r="E97" s="182" t="s">
        <v>2723</v>
      </c>
      <c r="F97" s="183" t="s">
        <v>2724</v>
      </c>
      <c r="G97" s="184" t="s">
        <v>282</v>
      </c>
      <c r="H97" s="185">
        <v>25.942</v>
      </c>
      <c r="I97" s="186"/>
      <c r="J97" s="187">
        <f>ROUND(I97*H97,2)</f>
        <v>0</v>
      </c>
      <c r="K97" s="183" t="s">
        <v>203</v>
      </c>
      <c r="L97" s="42"/>
      <c r="M97" s="188" t="s">
        <v>19</v>
      </c>
      <c r="N97" s="189" t="s">
        <v>44</v>
      </c>
      <c r="O97" s="67"/>
      <c r="P97" s="190">
        <f>O97*H97</f>
        <v>0</v>
      </c>
      <c r="Q97" s="190">
        <v>5.3899999999999998E-3</v>
      </c>
      <c r="R97" s="190">
        <f>Q97*H97</f>
        <v>0.13982738</v>
      </c>
      <c r="S97" s="190">
        <v>0</v>
      </c>
      <c r="T97" s="191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2" t="s">
        <v>197</v>
      </c>
      <c r="AT97" s="192" t="s">
        <v>193</v>
      </c>
      <c r="AU97" s="192" t="s">
        <v>82</v>
      </c>
      <c r="AY97" s="20" t="s">
        <v>191</v>
      </c>
      <c r="BE97" s="193">
        <f>IF(N97="základní",J97,0)</f>
        <v>0</v>
      </c>
      <c r="BF97" s="193">
        <f>IF(N97="snížená",J97,0)</f>
        <v>0</v>
      </c>
      <c r="BG97" s="193">
        <f>IF(N97="zákl. přenesená",J97,0)</f>
        <v>0</v>
      </c>
      <c r="BH97" s="193">
        <f>IF(N97="sníž. přenesená",J97,0)</f>
        <v>0</v>
      </c>
      <c r="BI97" s="193">
        <f>IF(N97="nulová",J97,0)</f>
        <v>0</v>
      </c>
      <c r="BJ97" s="20" t="s">
        <v>80</v>
      </c>
      <c r="BK97" s="193">
        <f>ROUND(I97*H97,2)</f>
        <v>0</v>
      </c>
      <c r="BL97" s="20" t="s">
        <v>197</v>
      </c>
      <c r="BM97" s="192" t="s">
        <v>2725</v>
      </c>
    </row>
    <row r="98" spans="1:65" s="2" customFormat="1" ht="11.25">
      <c r="A98" s="37"/>
      <c r="B98" s="38"/>
      <c r="C98" s="39"/>
      <c r="D98" s="194" t="s">
        <v>199</v>
      </c>
      <c r="E98" s="39"/>
      <c r="F98" s="195" t="s">
        <v>2726</v>
      </c>
      <c r="G98" s="39"/>
      <c r="H98" s="39"/>
      <c r="I98" s="196"/>
      <c r="J98" s="39"/>
      <c r="K98" s="39"/>
      <c r="L98" s="42"/>
      <c r="M98" s="197"/>
      <c r="N98" s="198"/>
      <c r="O98" s="67"/>
      <c r="P98" s="67"/>
      <c r="Q98" s="67"/>
      <c r="R98" s="67"/>
      <c r="S98" s="67"/>
      <c r="T98" s="68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199</v>
      </c>
      <c r="AU98" s="20" t="s">
        <v>82</v>
      </c>
    </row>
    <row r="99" spans="1:65" s="2" customFormat="1" ht="11.25">
      <c r="A99" s="37"/>
      <c r="B99" s="38"/>
      <c r="C99" s="39"/>
      <c r="D99" s="199" t="s">
        <v>206</v>
      </c>
      <c r="E99" s="39"/>
      <c r="F99" s="200" t="s">
        <v>2727</v>
      </c>
      <c r="G99" s="39"/>
      <c r="H99" s="39"/>
      <c r="I99" s="196"/>
      <c r="J99" s="39"/>
      <c r="K99" s="39"/>
      <c r="L99" s="42"/>
      <c r="M99" s="197"/>
      <c r="N99" s="198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206</v>
      </c>
      <c r="AU99" s="20" t="s">
        <v>82</v>
      </c>
    </row>
    <row r="100" spans="1:65" s="13" customFormat="1" ht="11.25">
      <c r="B100" s="201"/>
      <c r="C100" s="202"/>
      <c r="D100" s="194" t="s">
        <v>208</v>
      </c>
      <c r="E100" s="203" t="s">
        <v>19</v>
      </c>
      <c r="F100" s="204" t="s">
        <v>2728</v>
      </c>
      <c r="G100" s="202"/>
      <c r="H100" s="205">
        <v>25.942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208</v>
      </c>
      <c r="AU100" s="211" t="s">
        <v>82</v>
      </c>
      <c r="AV100" s="13" t="s">
        <v>82</v>
      </c>
      <c r="AW100" s="13" t="s">
        <v>34</v>
      </c>
      <c r="AX100" s="13" t="s">
        <v>80</v>
      </c>
      <c r="AY100" s="211" t="s">
        <v>191</v>
      </c>
    </row>
    <row r="101" spans="1:65" s="2" customFormat="1" ht="16.5" customHeight="1">
      <c r="A101" s="37"/>
      <c r="B101" s="38"/>
      <c r="C101" s="181" t="s">
        <v>96</v>
      </c>
      <c r="D101" s="181" t="s">
        <v>193</v>
      </c>
      <c r="E101" s="182" t="s">
        <v>2729</v>
      </c>
      <c r="F101" s="183" t="s">
        <v>2730</v>
      </c>
      <c r="G101" s="184" t="s">
        <v>282</v>
      </c>
      <c r="H101" s="185">
        <v>25.942</v>
      </c>
      <c r="I101" s="186"/>
      <c r="J101" s="187">
        <f>ROUND(I101*H101,2)</f>
        <v>0</v>
      </c>
      <c r="K101" s="183" t="s">
        <v>203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197</v>
      </c>
      <c r="AT101" s="192" t="s">
        <v>193</v>
      </c>
      <c r="AU101" s="192" t="s">
        <v>82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197</v>
      </c>
      <c r="BM101" s="192" t="s">
        <v>2731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2732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82</v>
      </c>
    </row>
    <row r="103" spans="1:65" s="2" customFormat="1" ht="11.25">
      <c r="A103" s="37"/>
      <c r="B103" s="38"/>
      <c r="C103" s="39"/>
      <c r="D103" s="199" t="s">
        <v>206</v>
      </c>
      <c r="E103" s="39"/>
      <c r="F103" s="200" t="s">
        <v>2733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206</v>
      </c>
      <c r="AU103" s="20" t="s">
        <v>82</v>
      </c>
    </row>
    <row r="104" spans="1:65" s="2" customFormat="1" ht="16.5" customHeight="1">
      <c r="A104" s="37"/>
      <c r="B104" s="38"/>
      <c r="C104" s="181" t="s">
        <v>197</v>
      </c>
      <c r="D104" s="181" t="s">
        <v>193</v>
      </c>
      <c r="E104" s="182" t="s">
        <v>2734</v>
      </c>
      <c r="F104" s="183" t="s">
        <v>2735</v>
      </c>
      <c r="G104" s="184" t="s">
        <v>255</v>
      </c>
      <c r="H104" s="185">
        <v>18.265000000000001</v>
      </c>
      <c r="I104" s="186"/>
      <c r="J104" s="187">
        <f>ROUND(I104*H104,2)</f>
        <v>0</v>
      </c>
      <c r="K104" s="183" t="s">
        <v>203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1.0471699999999999</v>
      </c>
      <c r="R104" s="190">
        <f>Q104*H104</f>
        <v>19.126560049999998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197</v>
      </c>
      <c r="AT104" s="192" t="s">
        <v>193</v>
      </c>
      <c r="AU104" s="192" t="s">
        <v>82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197</v>
      </c>
      <c r="BM104" s="192" t="s">
        <v>2736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2737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82</v>
      </c>
    </row>
    <row r="106" spans="1:65" s="2" customFormat="1" ht="11.25">
      <c r="A106" s="37"/>
      <c r="B106" s="38"/>
      <c r="C106" s="39"/>
      <c r="D106" s="199" t="s">
        <v>206</v>
      </c>
      <c r="E106" s="39"/>
      <c r="F106" s="200" t="s">
        <v>2738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206</v>
      </c>
      <c r="AU106" s="20" t="s">
        <v>82</v>
      </c>
    </row>
    <row r="107" spans="1:65" s="13" customFormat="1" ht="11.25">
      <c r="B107" s="201"/>
      <c r="C107" s="202"/>
      <c r="D107" s="194" t="s">
        <v>208</v>
      </c>
      <c r="E107" s="203" t="s">
        <v>19</v>
      </c>
      <c r="F107" s="204" t="s">
        <v>2739</v>
      </c>
      <c r="G107" s="202"/>
      <c r="H107" s="205">
        <v>18.265000000000001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208</v>
      </c>
      <c r="AU107" s="211" t="s">
        <v>82</v>
      </c>
      <c r="AV107" s="13" t="s">
        <v>82</v>
      </c>
      <c r="AW107" s="13" t="s">
        <v>34</v>
      </c>
      <c r="AX107" s="13" t="s">
        <v>80</v>
      </c>
      <c r="AY107" s="211" t="s">
        <v>191</v>
      </c>
    </row>
    <row r="108" spans="1:65" s="2" customFormat="1" ht="16.5" customHeight="1">
      <c r="A108" s="37"/>
      <c r="B108" s="38"/>
      <c r="C108" s="181" t="s">
        <v>216</v>
      </c>
      <c r="D108" s="181" t="s">
        <v>193</v>
      </c>
      <c r="E108" s="182" t="s">
        <v>2740</v>
      </c>
      <c r="F108" s="183" t="s">
        <v>2741</v>
      </c>
      <c r="G108" s="184" t="s">
        <v>202</v>
      </c>
      <c r="H108" s="185">
        <v>10.88</v>
      </c>
      <c r="I108" s="186"/>
      <c r="J108" s="187">
        <f>ROUND(I108*H108,2)</f>
        <v>0</v>
      </c>
      <c r="K108" s="183" t="s">
        <v>203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2.5018699999999998</v>
      </c>
      <c r="R108" s="190">
        <f>Q108*H108</f>
        <v>27.220345600000002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197</v>
      </c>
      <c r="AT108" s="192" t="s">
        <v>193</v>
      </c>
      <c r="AU108" s="192" t="s">
        <v>82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197</v>
      </c>
      <c r="BM108" s="192" t="s">
        <v>2742</v>
      </c>
    </row>
    <row r="109" spans="1:65" s="2" customFormat="1" ht="11.25">
      <c r="A109" s="37"/>
      <c r="B109" s="38"/>
      <c r="C109" s="39"/>
      <c r="D109" s="194" t="s">
        <v>199</v>
      </c>
      <c r="E109" s="39"/>
      <c r="F109" s="195" t="s">
        <v>2743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82</v>
      </c>
    </row>
    <row r="110" spans="1:65" s="2" customFormat="1" ht="11.25">
      <c r="A110" s="37"/>
      <c r="B110" s="38"/>
      <c r="C110" s="39"/>
      <c r="D110" s="199" t="s">
        <v>206</v>
      </c>
      <c r="E110" s="39"/>
      <c r="F110" s="200" t="s">
        <v>2744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206</v>
      </c>
      <c r="AU110" s="20" t="s">
        <v>82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2745</v>
      </c>
      <c r="G111" s="202"/>
      <c r="H111" s="205">
        <v>10.88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80</v>
      </c>
      <c r="AY111" s="211" t="s">
        <v>191</v>
      </c>
    </row>
    <row r="112" spans="1:65" s="2" customFormat="1" ht="16.5" customHeight="1">
      <c r="A112" s="37"/>
      <c r="B112" s="38"/>
      <c r="C112" s="181" t="s">
        <v>223</v>
      </c>
      <c r="D112" s="181" t="s">
        <v>193</v>
      </c>
      <c r="E112" s="182" t="s">
        <v>2746</v>
      </c>
      <c r="F112" s="183" t="s">
        <v>2747</v>
      </c>
      <c r="G112" s="184" t="s">
        <v>282</v>
      </c>
      <c r="H112" s="185">
        <v>21.76</v>
      </c>
      <c r="I112" s="186"/>
      <c r="J112" s="187">
        <f>ROUND(I112*H112,2)</f>
        <v>0</v>
      </c>
      <c r="K112" s="183" t="s">
        <v>203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2.6900000000000001E-3</v>
      </c>
      <c r="R112" s="190">
        <f>Q112*H112</f>
        <v>5.8534400000000007E-2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197</v>
      </c>
      <c r="AT112" s="192" t="s">
        <v>193</v>
      </c>
      <c r="AU112" s="192" t="s">
        <v>82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197</v>
      </c>
      <c r="BM112" s="192" t="s">
        <v>2748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2749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82</v>
      </c>
    </row>
    <row r="114" spans="1:65" s="2" customFormat="1" ht="11.25">
      <c r="A114" s="37"/>
      <c r="B114" s="38"/>
      <c r="C114" s="39"/>
      <c r="D114" s="199" t="s">
        <v>206</v>
      </c>
      <c r="E114" s="39"/>
      <c r="F114" s="200" t="s">
        <v>2750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206</v>
      </c>
      <c r="AU114" s="20" t="s">
        <v>82</v>
      </c>
    </row>
    <row r="115" spans="1:65" s="13" customFormat="1" ht="11.25">
      <c r="B115" s="201"/>
      <c r="C115" s="202"/>
      <c r="D115" s="194" t="s">
        <v>208</v>
      </c>
      <c r="E115" s="203" t="s">
        <v>19</v>
      </c>
      <c r="F115" s="204" t="s">
        <v>2751</v>
      </c>
      <c r="G115" s="202"/>
      <c r="H115" s="205">
        <v>21.76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208</v>
      </c>
      <c r="AU115" s="211" t="s">
        <v>82</v>
      </c>
      <c r="AV115" s="13" t="s">
        <v>82</v>
      </c>
      <c r="AW115" s="13" t="s">
        <v>34</v>
      </c>
      <c r="AX115" s="13" t="s">
        <v>80</v>
      </c>
      <c r="AY115" s="211" t="s">
        <v>191</v>
      </c>
    </row>
    <row r="116" spans="1:65" s="2" customFormat="1" ht="16.5" customHeight="1">
      <c r="A116" s="37"/>
      <c r="B116" s="38"/>
      <c r="C116" s="181" t="s">
        <v>230</v>
      </c>
      <c r="D116" s="181" t="s">
        <v>193</v>
      </c>
      <c r="E116" s="182" t="s">
        <v>2752</v>
      </c>
      <c r="F116" s="183" t="s">
        <v>2753</v>
      </c>
      <c r="G116" s="184" t="s">
        <v>282</v>
      </c>
      <c r="H116" s="185">
        <v>21.76</v>
      </c>
      <c r="I116" s="186"/>
      <c r="J116" s="187">
        <f>ROUND(I116*H116,2)</f>
        <v>0</v>
      </c>
      <c r="K116" s="183" t="s">
        <v>203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197</v>
      </c>
      <c r="AT116" s="192" t="s">
        <v>193</v>
      </c>
      <c r="AU116" s="192" t="s">
        <v>82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197</v>
      </c>
      <c r="BM116" s="192" t="s">
        <v>2754</v>
      </c>
    </row>
    <row r="117" spans="1:65" s="2" customFormat="1" ht="11.25">
      <c r="A117" s="37"/>
      <c r="B117" s="38"/>
      <c r="C117" s="39"/>
      <c r="D117" s="194" t="s">
        <v>199</v>
      </c>
      <c r="E117" s="39"/>
      <c r="F117" s="195" t="s">
        <v>2755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82</v>
      </c>
    </row>
    <row r="118" spans="1:65" s="2" customFormat="1" ht="11.25">
      <c r="A118" s="37"/>
      <c r="B118" s="38"/>
      <c r="C118" s="39"/>
      <c r="D118" s="199" t="s">
        <v>206</v>
      </c>
      <c r="E118" s="39"/>
      <c r="F118" s="200" t="s">
        <v>2756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206</v>
      </c>
      <c r="AU118" s="20" t="s">
        <v>82</v>
      </c>
    </row>
    <row r="119" spans="1:65" s="2" customFormat="1" ht="16.5" customHeight="1">
      <c r="A119" s="37"/>
      <c r="B119" s="38"/>
      <c r="C119" s="181" t="s">
        <v>239</v>
      </c>
      <c r="D119" s="181" t="s">
        <v>193</v>
      </c>
      <c r="E119" s="182" t="s">
        <v>2757</v>
      </c>
      <c r="F119" s="183" t="s">
        <v>2758</v>
      </c>
      <c r="G119" s="184" t="s">
        <v>202</v>
      </c>
      <c r="H119" s="185">
        <v>14.364000000000001</v>
      </c>
      <c r="I119" s="186"/>
      <c r="J119" s="187">
        <f>ROUND(I119*H119,2)</f>
        <v>0</v>
      </c>
      <c r="K119" s="183" t="s">
        <v>203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2.5018699999999998</v>
      </c>
      <c r="R119" s="190">
        <f>Q119*H119</f>
        <v>35.936860680000002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197</v>
      </c>
      <c r="AT119" s="192" t="s">
        <v>193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197</v>
      </c>
      <c r="BM119" s="192" t="s">
        <v>2759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2760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1.25">
      <c r="A121" s="37"/>
      <c r="B121" s="38"/>
      <c r="C121" s="39"/>
      <c r="D121" s="199" t="s">
        <v>206</v>
      </c>
      <c r="E121" s="39"/>
      <c r="F121" s="200" t="s">
        <v>2761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206</v>
      </c>
      <c r="AU121" s="20" t="s">
        <v>82</v>
      </c>
    </row>
    <row r="122" spans="1:65" s="13" customFormat="1" ht="11.25">
      <c r="B122" s="201"/>
      <c r="C122" s="202"/>
      <c r="D122" s="194" t="s">
        <v>208</v>
      </c>
      <c r="E122" s="203" t="s">
        <v>19</v>
      </c>
      <c r="F122" s="204" t="s">
        <v>2762</v>
      </c>
      <c r="G122" s="202"/>
      <c r="H122" s="205">
        <v>14.364000000000001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208</v>
      </c>
      <c r="AU122" s="211" t="s">
        <v>82</v>
      </c>
      <c r="AV122" s="13" t="s">
        <v>82</v>
      </c>
      <c r="AW122" s="13" t="s">
        <v>34</v>
      </c>
      <c r="AX122" s="13" t="s">
        <v>80</v>
      </c>
      <c r="AY122" s="211" t="s">
        <v>191</v>
      </c>
    </row>
    <row r="123" spans="1:65" s="2" customFormat="1" ht="16.5" customHeight="1">
      <c r="A123" s="37"/>
      <c r="B123" s="38"/>
      <c r="C123" s="181" t="s">
        <v>246</v>
      </c>
      <c r="D123" s="181" t="s">
        <v>193</v>
      </c>
      <c r="E123" s="182" t="s">
        <v>328</v>
      </c>
      <c r="F123" s="183" t="s">
        <v>329</v>
      </c>
      <c r="G123" s="184" t="s">
        <v>282</v>
      </c>
      <c r="H123" s="185">
        <v>71.819999999999993</v>
      </c>
      <c r="I123" s="186"/>
      <c r="J123" s="187">
        <f>ROUND(I123*H123,2)</f>
        <v>0</v>
      </c>
      <c r="K123" s="183" t="s">
        <v>203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2.7499999999999998E-3</v>
      </c>
      <c r="R123" s="190">
        <f>Q123*H123</f>
        <v>0.19750499999999996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197</v>
      </c>
      <c r="AT123" s="192" t="s">
        <v>193</v>
      </c>
      <c r="AU123" s="192" t="s">
        <v>82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197</v>
      </c>
      <c r="BM123" s="192" t="s">
        <v>2763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331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82</v>
      </c>
    </row>
    <row r="125" spans="1:65" s="2" customFormat="1" ht="11.25">
      <c r="A125" s="37"/>
      <c r="B125" s="38"/>
      <c r="C125" s="39"/>
      <c r="D125" s="199" t="s">
        <v>206</v>
      </c>
      <c r="E125" s="39"/>
      <c r="F125" s="200" t="s">
        <v>332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206</v>
      </c>
      <c r="AU125" s="20" t="s">
        <v>82</v>
      </c>
    </row>
    <row r="126" spans="1:65" s="13" customFormat="1" ht="11.25">
      <c r="B126" s="201"/>
      <c r="C126" s="202"/>
      <c r="D126" s="194" t="s">
        <v>208</v>
      </c>
      <c r="E126" s="203" t="s">
        <v>19</v>
      </c>
      <c r="F126" s="204" t="s">
        <v>2764</v>
      </c>
      <c r="G126" s="202"/>
      <c r="H126" s="205">
        <v>71.819999999999993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208</v>
      </c>
      <c r="AU126" s="211" t="s">
        <v>82</v>
      </c>
      <c r="AV126" s="13" t="s">
        <v>82</v>
      </c>
      <c r="AW126" s="13" t="s">
        <v>34</v>
      </c>
      <c r="AX126" s="13" t="s">
        <v>80</v>
      </c>
      <c r="AY126" s="211" t="s">
        <v>191</v>
      </c>
    </row>
    <row r="127" spans="1:65" s="2" customFormat="1" ht="16.5" customHeight="1">
      <c r="A127" s="37"/>
      <c r="B127" s="38"/>
      <c r="C127" s="181" t="s">
        <v>252</v>
      </c>
      <c r="D127" s="181" t="s">
        <v>193</v>
      </c>
      <c r="E127" s="182" t="s">
        <v>335</v>
      </c>
      <c r="F127" s="183" t="s">
        <v>336</v>
      </c>
      <c r="G127" s="184" t="s">
        <v>282</v>
      </c>
      <c r="H127" s="185">
        <v>71.819999999999993</v>
      </c>
      <c r="I127" s="186"/>
      <c r="J127" s="187">
        <f>ROUND(I127*H127,2)</f>
        <v>0</v>
      </c>
      <c r="K127" s="183" t="s">
        <v>203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197</v>
      </c>
      <c r="AT127" s="192" t="s">
        <v>193</v>
      </c>
      <c r="AU127" s="192" t="s">
        <v>82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197</v>
      </c>
      <c r="BM127" s="192" t="s">
        <v>2765</v>
      </c>
    </row>
    <row r="128" spans="1:65" s="2" customFormat="1" ht="11.25">
      <c r="A128" s="37"/>
      <c r="B128" s="38"/>
      <c r="C128" s="39"/>
      <c r="D128" s="194" t="s">
        <v>199</v>
      </c>
      <c r="E128" s="39"/>
      <c r="F128" s="195" t="s">
        <v>338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82</v>
      </c>
    </row>
    <row r="129" spans="1:65" s="2" customFormat="1" ht="11.25">
      <c r="A129" s="37"/>
      <c r="B129" s="38"/>
      <c r="C129" s="39"/>
      <c r="D129" s="199" t="s">
        <v>206</v>
      </c>
      <c r="E129" s="39"/>
      <c r="F129" s="200" t="s">
        <v>339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206</v>
      </c>
      <c r="AU129" s="20" t="s">
        <v>82</v>
      </c>
    </row>
    <row r="130" spans="1:65" s="2" customFormat="1" ht="16.5" customHeight="1">
      <c r="A130" s="37"/>
      <c r="B130" s="38"/>
      <c r="C130" s="181" t="s">
        <v>260</v>
      </c>
      <c r="D130" s="181" t="s">
        <v>193</v>
      </c>
      <c r="E130" s="182" t="s">
        <v>341</v>
      </c>
      <c r="F130" s="183" t="s">
        <v>342</v>
      </c>
      <c r="G130" s="184" t="s">
        <v>255</v>
      </c>
      <c r="H130" s="185">
        <v>2.298</v>
      </c>
      <c r="I130" s="186"/>
      <c r="J130" s="187">
        <f>ROUND(I130*H130,2)</f>
        <v>0</v>
      </c>
      <c r="K130" s="183" t="s">
        <v>203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1.0593999999999999</v>
      </c>
      <c r="R130" s="190">
        <f>Q130*H130</f>
        <v>2.4345011999999997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197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197</v>
      </c>
      <c r="BM130" s="192" t="s">
        <v>2766</v>
      </c>
    </row>
    <row r="131" spans="1:65" s="2" customFormat="1" ht="19.5">
      <c r="A131" s="37"/>
      <c r="B131" s="38"/>
      <c r="C131" s="39"/>
      <c r="D131" s="194" t="s">
        <v>199</v>
      </c>
      <c r="E131" s="39"/>
      <c r="F131" s="195" t="s">
        <v>344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2" customFormat="1" ht="11.25">
      <c r="A132" s="37"/>
      <c r="B132" s="38"/>
      <c r="C132" s="39"/>
      <c r="D132" s="199" t="s">
        <v>206</v>
      </c>
      <c r="E132" s="39"/>
      <c r="F132" s="200" t="s">
        <v>345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206</v>
      </c>
      <c r="AU132" s="20" t="s">
        <v>82</v>
      </c>
    </row>
    <row r="133" spans="1:65" s="13" customFormat="1" ht="11.25">
      <c r="B133" s="201"/>
      <c r="C133" s="202"/>
      <c r="D133" s="194" t="s">
        <v>208</v>
      </c>
      <c r="E133" s="203" t="s">
        <v>19</v>
      </c>
      <c r="F133" s="204" t="s">
        <v>2767</v>
      </c>
      <c r="G133" s="202"/>
      <c r="H133" s="205">
        <v>2.298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208</v>
      </c>
      <c r="AU133" s="211" t="s">
        <v>82</v>
      </c>
      <c r="AV133" s="13" t="s">
        <v>82</v>
      </c>
      <c r="AW133" s="13" t="s">
        <v>34</v>
      </c>
      <c r="AX133" s="13" t="s">
        <v>80</v>
      </c>
      <c r="AY133" s="211" t="s">
        <v>191</v>
      </c>
    </row>
    <row r="134" spans="1:65" s="12" customFormat="1" ht="22.9" customHeight="1">
      <c r="B134" s="165"/>
      <c r="C134" s="166"/>
      <c r="D134" s="167" t="s">
        <v>72</v>
      </c>
      <c r="E134" s="179" t="s">
        <v>96</v>
      </c>
      <c r="F134" s="179" t="s">
        <v>347</v>
      </c>
      <c r="G134" s="166"/>
      <c r="H134" s="166"/>
      <c r="I134" s="169"/>
      <c r="J134" s="180">
        <f>BK134</f>
        <v>0</v>
      </c>
      <c r="K134" s="166"/>
      <c r="L134" s="171"/>
      <c r="M134" s="172"/>
      <c r="N134" s="173"/>
      <c r="O134" s="173"/>
      <c r="P134" s="174">
        <f>SUM(P135:P193)</f>
        <v>0</v>
      </c>
      <c r="Q134" s="173"/>
      <c r="R134" s="174">
        <f>SUM(R135:R193)</f>
        <v>206.08958125000001</v>
      </c>
      <c r="S134" s="173"/>
      <c r="T134" s="175">
        <f>SUM(T135:T193)</f>
        <v>0</v>
      </c>
      <c r="AR134" s="176" t="s">
        <v>80</v>
      </c>
      <c r="AT134" s="177" t="s">
        <v>72</v>
      </c>
      <c r="AU134" s="177" t="s">
        <v>80</v>
      </c>
      <c r="AY134" s="176" t="s">
        <v>191</v>
      </c>
      <c r="BK134" s="178">
        <f>SUM(BK135:BK193)</f>
        <v>0</v>
      </c>
    </row>
    <row r="135" spans="1:65" s="2" customFormat="1" ht="24.2" customHeight="1">
      <c r="A135" s="37"/>
      <c r="B135" s="38"/>
      <c r="C135" s="181" t="s">
        <v>8</v>
      </c>
      <c r="D135" s="181" t="s">
        <v>193</v>
      </c>
      <c r="E135" s="182" t="s">
        <v>2768</v>
      </c>
      <c r="F135" s="183" t="s">
        <v>2769</v>
      </c>
      <c r="G135" s="184" t="s">
        <v>282</v>
      </c>
      <c r="H135" s="185">
        <v>80.646000000000001</v>
      </c>
      <c r="I135" s="186"/>
      <c r="J135" s="187">
        <f>ROUND(I135*H135,2)</f>
        <v>0</v>
      </c>
      <c r="K135" s="183" t="s">
        <v>203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0.21224000000000001</v>
      </c>
      <c r="R135" s="190">
        <f>Q135*H135</f>
        <v>17.116307040000002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197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197</v>
      </c>
      <c r="BM135" s="192" t="s">
        <v>2770</v>
      </c>
    </row>
    <row r="136" spans="1:65" s="2" customFormat="1" ht="19.5">
      <c r="A136" s="37"/>
      <c r="B136" s="38"/>
      <c r="C136" s="39"/>
      <c r="D136" s="194" t="s">
        <v>199</v>
      </c>
      <c r="E136" s="39"/>
      <c r="F136" s="195" t="s">
        <v>2771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1.25">
      <c r="A137" s="37"/>
      <c r="B137" s="38"/>
      <c r="C137" s="39"/>
      <c r="D137" s="199" t="s">
        <v>206</v>
      </c>
      <c r="E137" s="39"/>
      <c r="F137" s="200" t="s">
        <v>2772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206</v>
      </c>
      <c r="AU137" s="20" t="s">
        <v>82</v>
      </c>
    </row>
    <row r="138" spans="1:65" s="13" customFormat="1" ht="11.25">
      <c r="B138" s="201"/>
      <c r="C138" s="202"/>
      <c r="D138" s="194" t="s">
        <v>208</v>
      </c>
      <c r="E138" s="203" t="s">
        <v>19</v>
      </c>
      <c r="F138" s="204" t="s">
        <v>2773</v>
      </c>
      <c r="G138" s="202"/>
      <c r="H138" s="205">
        <v>80.646000000000001</v>
      </c>
      <c r="I138" s="206"/>
      <c r="J138" s="202"/>
      <c r="K138" s="202"/>
      <c r="L138" s="207"/>
      <c r="M138" s="208"/>
      <c r="N138" s="209"/>
      <c r="O138" s="209"/>
      <c r="P138" s="209"/>
      <c r="Q138" s="209"/>
      <c r="R138" s="209"/>
      <c r="S138" s="209"/>
      <c r="T138" s="210"/>
      <c r="AT138" s="211" t="s">
        <v>208</v>
      </c>
      <c r="AU138" s="211" t="s">
        <v>82</v>
      </c>
      <c r="AV138" s="13" t="s">
        <v>82</v>
      </c>
      <c r="AW138" s="13" t="s">
        <v>34</v>
      </c>
      <c r="AX138" s="13" t="s">
        <v>80</v>
      </c>
      <c r="AY138" s="211" t="s">
        <v>191</v>
      </c>
    </row>
    <row r="139" spans="1:65" s="2" customFormat="1" ht="16.5" customHeight="1">
      <c r="A139" s="37"/>
      <c r="B139" s="38"/>
      <c r="C139" s="181" t="s">
        <v>272</v>
      </c>
      <c r="D139" s="181" t="s">
        <v>193</v>
      </c>
      <c r="E139" s="182" t="s">
        <v>2774</v>
      </c>
      <c r="F139" s="183" t="s">
        <v>2775</v>
      </c>
      <c r="G139" s="184" t="s">
        <v>301</v>
      </c>
      <c r="H139" s="185">
        <v>25.4</v>
      </c>
      <c r="I139" s="186"/>
      <c r="J139" s="187">
        <f>ROUND(I139*H139,2)</f>
        <v>0</v>
      </c>
      <c r="K139" s="183" t="s">
        <v>203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1.856E-2</v>
      </c>
      <c r="R139" s="190">
        <f>Q139*H139</f>
        <v>0.47142399999999995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197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197</v>
      </c>
      <c r="BM139" s="192" t="s">
        <v>2776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2777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1.25">
      <c r="A141" s="37"/>
      <c r="B141" s="38"/>
      <c r="C141" s="39"/>
      <c r="D141" s="199" t="s">
        <v>206</v>
      </c>
      <c r="E141" s="39"/>
      <c r="F141" s="200" t="s">
        <v>2778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206</v>
      </c>
      <c r="AU141" s="20" t="s">
        <v>82</v>
      </c>
    </row>
    <row r="142" spans="1:65" s="13" customFormat="1" ht="11.25">
      <c r="B142" s="201"/>
      <c r="C142" s="202"/>
      <c r="D142" s="194" t="s">
        <v>208</v>
      </c>
      <c r="E142" s="203" t="s">
        <v>19</v>
      </c>
      <c r="F142" s="204" t="s">
        <v>2779</v>
      </c>
      <c r="G142" s="202"/>
      <c r="H142" s="205">
        <v>25.4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208</v>
      </c>
      <c r="AU142" s="211" t="s">
        <v>82</v>
      </c>
      <c r="AV142" s="13" t="s">
        <v>82</v>
      </c>
      <c r="AW142" s="13" t="s">
        <v>34</v>
      </c>
      <c r="AX142" s="13" t="s">
        <v>80</v>
      </c>
      <c r="AY142" s="211" t="s">
        <v>191</v>
      </c>
    </row>
    <row r="143" spans="1:65" s="2" customFormat="1" ht="16.5" customHeight="1">
      <c r="A143" s="37"/>
      <c r="B143" s="38"/>
      <c r="C143" s="181" t="s">
        <v>279</v>
      </c>
      <c r="D143" s="181" t="s">
        <v>193</v>
      </c>
      <c r="E143" s="182" t="s">
        <v>2780</v>
      </c>
      <c r="F143" s="183" t="s">
        <v>2781</v>
      </c>
      <c r="G143" s="184" t="s">
        <v>301</v>
      </c>
      <c r="H143" s="185">
        <v>3</v>
      </c>
      <c r="I143" s="186"/>
      <c r="J143" s="187">
        <f>ROUND(I143*H143,2)</f>
        <v>0</v>
      </c>
      <c r="K143" s="183" t="s">
        <v>203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4.0999999999999999E-4</v>
      </c>
      <c r="R143" s="190">
        <f>Q143*H143</f>
        <v>1.23E-3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197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197</v>
      </c>
      <c r="BM143" s="192" t="s">
        <v>2782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2783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1.25">
      <c r="A145" s="37"/>
      <c r="B145" s="38"/>
      <c r="C145" s="39"/>
      <c r="D145" s="199" t="s">
        <v>206</v>
      </c>
      <c r="E145" s="39"/>
      <c r="F145" s="200" t="s">
        <v>2784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206</v>
      </c>
      <c r="AU145" s="20" t="s">
        <v>82</v>
      </c>
    </row>
    <row r="146" spans="1:65" s="2" customFormat="1" ht="16.5" customHeight="1">
      <c r="A146" s="37"/>
      <c r="B146" s="38"/>
      <c r="C146" s="181" t="s">
        <v>287</v>
      </c>
      <c r="D146" s="181" t="s">
        <v>193</v>
      </c>
      <c r="E146" s="182" t="s">
        <v>2785</v>
      </c>
      <c r="F146" s="183" t="s">
        <v>2786</v>
      </c>
      <c r="G146" s="184" t="s">
        <v>301</v>
      </c>
      <c r="H146" s="185">
        <v>13</v>
      </c>
      <c r="I146" s="186"/>
      <c r="J146" s="187">
        <f>ROUND(I146*H146,2)</f>
        <v>0</v>
      </c>
      <c r="K146" s="183" t="s">
        <v>203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1.5100000000000001E-3</v>
      </c>
      <c r="R146" s="190">
        <f>Q146*H146</f>
        <v>1.9630000000000002E-2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197</v>
      </c>
      <c r="AT146" s="192" t="s">
        <v>193</v>
      </c>
      <c r="AU146" s="192" t="s">
        <v>82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197</v>
      </c>
      <c r="BM146" s="192" t="s">
        <v>2787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2788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82</v>
      </c>
    </row>
    <row r="148" spans="1:65" s="2" customFormat="1" ht="11.25">
      <c r="A148" s="37"/>
      <c r="B148" s="38"/>
      <c r="C148" s="39"/>
      <c r="D148" s="199" t="s">
        <v>206</v>
      </c>
      <c r="E148" s="39"/>
      <c r="F148" s="200" t="s">
        <v>2789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206</v>
      </c>
      <c r="AU148" s="20" t="s">
        <v>82</v>
      </c>
    </row>
    <row r="149" spans="1:65" s="2" customFormat="1" ht="16.5" customHeight="1">
      <c r="A149" s="37"/>
      <c r="B149" s="38"/>
      <c r="C149" s="181" t="s">
        <v>292</v>
      </c>
      <c r="D149" s="181" t="s">
        <v>193</v>
      </c>
      <c r="E149" s="182" t="s">
        <v>2790</v>
      </c>
      <c r="F149" s="183" t="s">
        <v>2791</v>
      </c>
      <c r="G149" s="184" t="s">
        <v>301</v>
      </c>
      <c r="H149" s="185">
        <v>1</v>
      </c>
      <c r="I149" s="186"/>
      <c r="J149" s="187">
        <f>ROUND(I149*H149,2)</f>
        <v>0</v>
      </c>
      <c r="K149" s="183" t="s">
        <v>203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3.0999999999999999E-3</v>
      </c>
      <c r="R149" s="190">
        <f>Q149*H149</f>
        <v>3.0999999999999999E-3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197</v>
      </c>
      <c r="AT149" s="192" t="s">
        <v>193</v>
      </c>
      <c r="AU149" s="192" t="s">
        <v>82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197</v>
      </c>
      <c r="BM149" s="192" t="s">
        <v>2792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2793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82</v>
      </c>
    </row>
    <row r="151" spans="1:65" s="2" customFormat="1" ht="11.25">
      <c r="A151" s="37"/>
      <c r="B151" s="38"/>
      <c r="C151" s="39"/>
      <c r="D151" s="199" t="s">
        <v>206</v>
      </c>
      <c r="E151" s="39"/>
      <c r="F151" s="200" t="s">
        <v>2794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206</v>
      </c>
      <c r="AU151" s="20" t="s">
        <v>82</v>
      </c>
    </row>
    <row r="152" spans="1:65" s="2" customFormat="1" ht="16.5" customHeight="1">
      <c r="A152" s="37"/>
      <c r="B152" s="38"/>
      <c r="C152" s="181" t="s">
        <v>298</v>
      </c>
      <c r="D152" s="181" t="s">
        <v>193</v>
      </c>
      <c r="E152" s="182" t="s">
        <v>2795</v>
      </c>
      <c r="F152" s="183" t="s">
        <v>2796</v>
      </c>
      <c r="G152" s="184" t="s">
        <v>301</v>
      </c>
      <c r="H152" s="185">
        <v>1</v>
      </c>
      <c r="I152" s="186"/>
      <c r="J152" s="187">
        <f>ROUND(I152*H152,2)</f>
        <v>0</v>
      </c>
      <c r="K152" s="183" t="s">
        <v>203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4.6299999999999996E-3</v>
      </c>
      <c r="R152" s="190">
        <f>Q152*H152</f>
        <v>4.6299999999999996E-3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197</v>
      </c>
      <c r="AT152" s="192" t="s">
        <v>193</v>
      </c>
      <c r="AU152" s="192" t="s">
        <v>82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197</v>
      </c>
      <c r="BM152" s="192" t="s">
        <v>2797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2798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82</v>
      </c>
    </row>
    <row r="154" spans="1:65" s="2" customFormat="1" ht="11.25">
      <c r="A154" s="37"/>
      <c r="B154" s="38"/>
      <c r="C154" s="39"/>
      <c r="D154" s="199" t="s">
        <v>206</v>
      </c>
      <c r="E154" s="39"/>
      <c r="F154" s="200" t="s">
        <v>2799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206</v>
      </c>
      <c r="AU154" s="20" t="s">
        <v>82</v>
      </c>
    </row>
    <row r="155" spans="1:65" s="2" customFormat="1" ht="16.5" customHeight="1">
      <c r="A155" s="37"/>
      <c r="B155" s="38"/>
      <c r="C155" s="181" t="s">
        <v>306</v>
      </c>
      <c r="D155" s="181" t="s">
        <v>193</v>
      </c>
      <c r="E155" s="182" t="s">
        <v>2800</v>
      </c>
      <c r="F155" s="183" t="s">
        <v>2801</v>
      </c>
      <c r="G155" s="184" t="s">
        <v>301</v>
      </c>
      <c r="H155" s="185">
        <v>1</v>
      </c>
      <c r="I155" s="186"/>
      <c r="J155" s="187">
        <f>ROUND(I155*H155,2)</f>
        <v>0</v>
      </c>
      <c r="K155" s="183" t="s">
        <v>203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1.4540000000000001E-2</v>
      </c>
      <c r="R155" s="190">
        <f>Q155*H155</f>
        <v>1.4540000000000001E-2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197</v>
      </c>
      <c r="AT155" s="192" t="s">
        <v>193</v>
      </c>
      <c r="AU155" s="192" t="s">
        <v>82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197</v>
      </c>
      <c r="BM155" s="192" t="s">
        <v>2802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2803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82</v>
      </c>
    </row>
    <row r="157" spans="1:65" s="2" customFormat="1" ht="11.25">
      <c r="A157" s="37"/>
      <c r="B157" s="38"/>
      <c r="C157" s="39"/>
      <c r="D157" s="199" t="s">
        <v>206</v>
      </c>
      <c r="E157" s="39"/>
      <c r="F157" s="200" t="s">
        <v>2804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206</v>
      </c>
      <c r="AU157" s="20" t="s">
        <v>82</v>
      </c>
    </row>
    <row r="158" spans="1:65" s="2" customFormat="1" ht="24.2" customHeight="1">
      <c r="A158" s="37"/>
      <c r="B158" s="38"/>
      <c r="C158" s="181" t="s">
        <v>313</v>
      </c>
      <c r="D158" s="181" t="s">
        <v>193</v>
      </c>
      <c r="E158" s="182" t="s">
        <v>2805</v>
      </c>
      <c r="F158" s="183" t="s">
        <v>2806</v>
      </c>
      <c r="G158" s="184" t="s">
        <v>202</v>
      </c>
      <c r="H158" s="185">
        <v>1.363</v>
      </c>
      <c r="I158" s="186"/>
      <c r="J158" s="187">
        <f>ROUND(I158*H158,2)</f>
        <v>0</v>
      </c>
      <c r="K158" s="183" t="s">
        <v>203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2.5516299999999998</v>
      </c>
      <c r="R158" s="190">
        <f>Q158*H158</f>
        <v>3.4778716899999997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197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197</v>
      </c>
      <c r="BM158" s="192" t="s">
        <v>2807</v>
      </c>
    </row>
    <row r="159" spans="1:65" s="2" customFormat="1" ht="19.5">
      <c r="A159" s="37"/>
      <c r="B159" s="38"/>
      <c r="C159" s="39"/>
      <c r="D159" s="194" t="s">
        <v>199</v>
      </c>
      <c r="E159" s="39"/>
      <c r="F159" s="195" t="s">
        <v>2808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1.25">
      <c r="A160" s="37"/>
      <c r="B160" s="38"/>
      <c r="C160" s="39"/>
      <c r="D160" s="199" t="s">
        <v>206</v>
      </c>
      <c r="E160" s="39"/>
      <c r="F160" s="200" t="s">
        <v>2809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206</v>
      </c>
      <c r="AU160" s="20" t="s">
        <v>82</v>
      </c>
    </row>
    <row r="161" spans="1:65" s="13" customFormat="1" ht="11.25">
      <c r="B161" s="201"/>
      <c r="C161" s="202"/>
      <c r="D161" s="194" t="s">
        <v>208</v>
      </c>
      <c r="E161" s="203" t="s">
        <v>19</v>
      </c>
      <c r="F161" s="204" t="s">
        <v>2810</v>
      </c>
      <c r="G161" s="202"/>
      <c r="H161" s="205">
        <v>1.363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208</v>
      </c>
      <c r="AU161" s="211" t="s">
        <v>82</v>
      </c>
      <c r="AV161" s="13" t="s">
        <v>82</v>
      </c>
      <c r="AW161" s="13" t="s">
        <v>34</v>
      </c>
      <c r="AX161" s="13" t="s">
        <v>80</v>
      </c>
      <c r="AY161" s="211" t="s">
        <v>191</v>
      </c>
    </row>
    <row r="162" spans="1:65" s="2" customFormat="1" ht="24.2" customHeight="1">
      <c r="A162" s="37"/>
      <c r="B162" s="38"/>
      <c r="C162" s="181" t="s">
        <v>320</v>
      </c>
      <c r="D162" s="181" t="s">
        <v>193</v>
      </c>
      <c r="E162" s="182" t="s">
        <v>2811</v>
      </c>
      <c r="F162" s="183" t="s">
        <v>2812</v>
      </c>
      <c r="G162" s="184" t="s">
        <v>202</v>
      </c>
      <c r="H162" s="185">
        <v>25.707000000000001</v>
      </c>
      <c r="I162" s="186"/>
      <c r="J162" s="187">
        <f>ROUND(I162*H162,2)</f>
        <v>0</v>
      </c>
      <c r="K162" s="183" t="s">
        <v>203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2.5360200000000002</v>
      </c>
      <c r="R162" s="190">
        <f>Q162*H162</f>
        <v>65.193466140000012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197</v>
      </c>
      <c r="AT162" s="192" t="s">
        <v>193</v>
      </c>
      <c r="AU162" s="192" t="s">
        <v>82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197</v>
      </c>
      <c r="BM162" s="192" t="s">
        <v>2813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2814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82</v>
      </c>
    </row>
    <row r="164" spans="1:65" s="2" customFormat="1" ht="11.25">
      <c r="A164" s="37"/>
      <c r="B164" s="38"/>
      <c r="C164" s="39"/>
      <c r="D164" s="199" t="s">
        <v>206</v>
      </c>
      <c r="E164" s="39"/>
      <c r="F164" s="200" t="s">
        <v>2815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206</v>
      </c>
      <c r="AU164" s="20" t="s">
        <v>82</v>
      </c>
    </row>
    <row r="165" spans="1:65" s="13" customFormat="1" ht="11.25">
      <c r="B165" s="201"/>
      <c r="C165" s="202"/>
      <c r="D165" s="194" t="s">
        <v>208</v>
      </c>
      <c r="E165" s="203" t="s">
        <v>19</v>
      </c>
      <c r="F165" s="204" t="s">
        <v>2816</v>
      </c>
      <c r="G165" s="202"/>
      <c r="H165" s="205">
        <v>21.542000000000002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208</v>
      </c>
      <c r="AU165" s="211" t="s">
        <v>82</v>
      </c>
      <c r="AV165" s="13" t="s">
        <v>82</v>
      </c>
      <c r="AW165" s="13" t="s">
        <v>34</v>
      </c>
      <c r="AX165" s="13" t="s">
        <v>73</v>
      </c>
      <c r="AY165" s="211" t="s">
        <v>191</v>
      </c>
    </row>
    <row r="166" spans="1:65" s="13" customFormat="1" ht="11.25">
      <c r="B166" s="201"/>
      <c r="C166" s="202"/>
      <c r="D166" s="194" t="s">
        <v>208</v>
      </c>
      <c r="E166" s="203" t="s">
        <v>19</v>
      </c>
      <c r="F166" s="204" t="s">
        <v>2817</v>
      </c>
      <c r="G166" s="202"/>
      <c r="H166" s="205">
        <v>4.165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208</v>
      </c>
      <c r="AU166" s="211" t="s">
        <v>82</v>
      </c>
      <c r="AV166" s="13" t="s">
        <v>82</v>
      </c>
      <c r="AW166" s="13" t="s">
        <v>34</v>
      </c>
      <c r="AX166" s="13" t="s">
        <v>73</v>
      </c>
      <c r="AY166" s="211" t="s">
        <v>191</v>
      </c>
    </row>
    <row r="167" spans="1:65" s="14" customFormat="1" ht="11.25">
      <c r="B167" s="212"/>
      <c r="C167" s="213"/>
      <c r="D167" s="194" t="s">
        <v>208</v>
      </c>
      <c r="E167" s="214" t="s">
        <v>19</v>
      </c>
      <c r="F167" s="215" t="s">
        <v>238</v>
      </c>
      <c r="G167" s="213"/>
      <c r="H167" s="216">
        <v>25.707000000000001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208</v>
      </c>
      <c r="AU167" s="222" t="s">
        <v>82</v>
      </c>
      <c r="AV167" s="14" t="s">
        <v>197</v>
      </c>
      <c r="AW167" s="14" t="s">
        <v>34</v>
      </c>
      <c r="AX167" s="14" t="s">
        <v>80</v>
      </c>
      <c r="AY167" s="222" t="s">
        <v>191</v>
      </c>
    </row>
    <row r="168" spans="1:65" s="2" customFormat="1" ht="24.2" customHeight="1">
      <c r="A168" s="37"/>
      <c r="B168" s="38"/>
      <c r="C168" s="181" t="s">
        <v>7</v>
      </c>
      <c r="D168" s="181" t="s">
        <v>193</v>
      </c>
      <c r="E168" s="182" t="s">
        <v>2818</v>
      </c>
      <c r="F168" s="183" t="s">
        <v>2819</v>
      </c>
      <c r="G168" s="184" t="s">
        <v>202</v>
      </c>
      <c r="H168" s="185">
        <v>41.691000000000003</v>
      </c>
      <c r="I168" s="186"/>
      <c r="J168" s="187">
        <f>ROUND(I168*H168,2)</f>
        <v>0</v>
      </c>
      <c r="K168" s="183" t="s">
        <v>203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2.5291299999999999</v>
      </c>
      <c r="R168" s="190">
        <f>Q168*H168</f>
        <v>105.44195883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197</v>
      </c>
      <c r="AT168" s="192" t="s">
        <v>193</v>
      </c>
      <c r="AU168" s="192" t="s">
        <v>82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197</v>
      </c>
      <c r="BM168" s="192" t="s">
        <v>2820</v>
      </c>
    </row>
    <row r="169" spans="1:65" s="2" customFormat="1" ht="19.5">
      <c r="A169" s="37"/>
      <c r="B169" s="38"/>
      <c r="C169" s="39"/>
      <c r="D169" s="194" t="s">
        <v>199</v>
      </c>
      <c r="E169" s="39"/>
      <c r="F169" s="195" t="s">
        <v>2821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82</v>
      </c>
    </row>
    <row r="170" spans="1:65" s="2" customFormat="1" ht="11.25">
      <c r="A170" s="37"/>
      <c r="B170" s="38"/>
      <c r="C170" s="39"/>
      <c r="D170" s="199" t="s">
        <v>206</v>
      </c>
      <c r="E170" s="39"/>
      <c r="F170" s="200" t="s">
        <v>2822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206</v>
      </c>
      <c r="AU170" s="20" t="s">
        <v>82</v>
      </c>
    </row>
    <row r="171" spans="1:65" s="13" customFormat="1" ht="11.25">
      <c r="B171" s="201"/>
      <c r="C171" s="202"/>
      <c r="D171" s="194" t="s">
        <v>208</v>
      </c>
      <c r="E171" s="203" t="s">
        <v>19</v>
      </c>
      <c r="F171" s="204" t="s">
        <v>2823</v>
      </c>
      <c r="G171" s="202"/>
      <c r="H171" s="205">
        <v>12.895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208</v>
      </c>
      <c r="AU171" s="211" t="s">
        <v>82</v>
      </c>
      <c r="AV171" s="13" t="s">
        <v>82</v>
      </c>
      <c r="AW171" s="13" t="s">
        <v>34</v>
      </c>
      <c r="AX171" s="13" t="s">
        <v>73</v>
      </c>
      <c r="AY171" s="211" t="s">
        <v>191</v>
      </c>
    </row>
    <row r="172" spans="1:65" s="13" customFormat="1" ht="11.25">
      <c r="B172" s="201"/>
      <c r="C172" s="202"/>
      <c r="D172" s="194" t="s">
        <v>208</v>
      </c>
      <c r="E172" s="203" t="s">
        <v>19</v>
      </c>
      <c r="F172" s="204" t="s">
        <v>2824</v>
      </c>
      <c r="G172" s="202"/>
      <c r="H172" s="205">
        <v>12.093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208</v>
      </c>
      <c r="AU172" s="211" t="s">
        <v>82</v>
      </c>
      <c r="AV172" s="13" t="s">
        <v>82</v>
      </c>
      <c r="AW172" s="13" t="s">
        <v>34</v>
      </c>
      <c r="AX172" s="13" t="s">
        <v>73</v>
      </c>
      <c r="AY172" s="211" t="s">
        <v>191</v>
      </c>
    </row>
    <row r="173" spans="1:65" s="13" customFormat="1" ht="11.25">
      <c r="B173" s="201"/>
      <c r="C173" s="202"/>
      <c r="D173" s="194" t="s">
        <v>208</v>
      </c>
      <c r="E173" s="203" t="s">
        <v>19</v>
      </c>
      <c r="F173" s="204" t="s">
        <v>2825</v>
      </c>
      <c r="G173" s="202"/>
      <c r="H173" s="205">
        <v>12.461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208</v>
      </c>
      <c r="AU173" s="211" t="s">
        <v>82</v>
      </c>
      <c r="AV173" s="13" t="s">
        <v>82</v>
      </c>
      <c r="AW173" s="13" t="s">
        <v>34</v>
      </c>
      <c r="AX173" s="13" t="s">
        <v>73</v>
      </c>
      <c r="AY173" s="211" t="s">
        <v>191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2826</v>
      </c>
      <c r="G174" s="202"/>
      <c r="H174" s="205">
        <v>4.242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73</v>
      </c>
      <c r="AY174" s="211" t="s">
        <v>191</v>
      </c>
    </row>
    <row r="175" spans="1:65" s="14" customFormat="1" ht="11.25">
      <c r="B175" s="212"/>
      <c r="C175" s="213"/>
      <c r="D175" s="194" t="s">
        <v>208</v>
      </c>
      <c r="E175" s="214" t="s">
        <v>19</v>
      </c>
      <c r="F175" s="215" t="s">
        <v>238</v>
      </c>
      <c r="G175" s="213"/>
      <c r="H175" s="216">
        <v>41.690999999999995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208</v>
      </c>
      <c r="AU175" s="222" t="s">
        <v>82</v>
      </c>
      <c r="AV175" s="14" t="s">
        <v>197</v>
      </c>
      <c r="AW175" s="14" t="s">
        <v>34</v>
      </c>
      <c r="AX175" s="14" t="s">
        <v>80</v>
      </c>
      <c r="AY175" s="222" t="s">
        <v>191</v>
      </c>
    </row>
    <row r="176" spans="1:65" s="2" customFormat="1" ht="16.5" customHeight="1">
      <c r="A176" s="37"/>
      <c r="B176" s="38"/>
      <c r="C176" s="181" t="s">
        <v>334</v>
      </c>
      <c r="D176" s="181" t="s">
        <v>193</v>
      </c>
      <c r="E176" s="182" t="s">
        <v>2827</v>
      </c>
      <c r="F176" s="183" t="s">
        <v>2828</v>
      </c>
      <c r="G176" s="184" t="s">
        <v>282</v>
      </c>
      <c r="H176" s="185">
        <v>381.76799999999997</v>
      </c>
      <c r="I176" s="186"/>
      <c r="J176" s="187">
        <f>ROUND(I176*H176,2)</f>
        <v>0</v>
      </c>
      <c r="K176" s="183" t="s">
        <v>203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1.6199999999999999E-3</v>
      </c>
      <c r="R176" s="190">
        <f>Q176*H176</f>
        <v>0.61846415999999993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2829</v>
      </c>
    </row>
    <row r="177" spans="1:65" s="2" customFormat="1" ht="19.5">
      <c r="A177" s="37"/>
      <c r="B177" s="38"/>
      <c r="C177" s="39"/>
      <c r="D177" s="194" t="s">
        <v>199</v>
      </c>
      <c r="E177" s="39"/>
      <c r="F177" s="195" t="s">
        <v>2830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2831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13" customFormat="1" ht="11.25">
      <c r="B179" s="201"/>
      <c r="C179" s="202"/>
      <c r="D179" s="194" t="s">
        <v>208</v>
      </c>
      <c r="E179" s="203" t="s">
        <v>19</v>
      </c>
      <c r="F179" s="204" t="s">
        <v>2832</v>
      </c>
      <c r="G179" s="202"/>
      <c r="H179" s="205">
        <v>18.172000000000001</v>
      </c>
      <c r="I179" s="206"/>
      <c r="J179" s="202"/>
      <c r="K179" s="202"/>
      <c r="L179" s="207"/>
      <c r="M179" s="208"/>
      <c r="N179" s="209"/>
      <c r="O179" s="209"/>
      <c r="P179" s="209"/>
      <c r="Q179" s="209"/>
      <c r="R179" s="209"/>
      <c r="S179" s="209"/>
      <c r="T179" s="210"/>
      <c r="AT179" s="211" t="s">
        <v>208</v>
      </c>
      <c r="AU179" s="211" t="s">
        <v>82</v>
      </c>
      <c r="AV179" s="13" t="s">
        <v>82</v>
      </c>
      <c r="AW179" s="13" t="s">
        <v>34</v>
      </c>
      <c r="AX179" s="13" t="s">
        <v>73</v>
      </c>
      <c r="AY179" s="211" t="s">
        <v>191</v>
      </c>
    </row>
    <row r="180" spans="1:65" s="13" customFormat="1" ht="11.25">
      <c r="B180" s="201"/>
      <c r="C180" s="202"/>
      <c r="D180" s="194" t="s">
        <v>208</v>
      </c>
      <c r="E180" s="203" t="s">
        <v>19</v>
      </c>
      <c r="F180" s="204" t="s">
        <v>2833</v>
      </c>
      <c r="G180" s="202"/>
      <c r="H180" s="205">
        <v>143.61099999999999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208</v>
      </c>
      <c r="AU180" s="211" t="s">
        <v>82</v>
      </c>
      <c r="AV180" s="13" t="s">
        <v>82</v>
      </c>
      <c r="AW180" s="13" t="s">
        <v>34</v>
      </c>
      <c r="AX180" s="13" t="s">
        <v>73</v>
      </c>
      <c r="AY180" s="211" t="s">
        <v>191</v>
      </c>
    </row>
    <row r="181" spans="1:65" s="13" customFormat="1" ht="11.25">
      <c r="B181" s="201"/>
      <c r="C181" s="202"/>
      <c r="D181" s="194" t="s">
        <v>208</v>
      </c>
      <c r="E181" s="203" t="s">
        <v>19</v>
      </c>
      <c r="F181" s="204" t="s">
        <v>2834</v>
      </c>
      <c r="G181" s="202"/>
      <c r="H181" s="205">
        <v>32.634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208</v>
      </c>
      <c r="AU181" s="211" t="s">
        <v>82</v>
      </c>
      <c r="AV181" s="13" t="s">
        <v>82</v>
      </c>
      <c r="AW181" s="13" t="s">
        <v>34</v>
      </c>
      <c r="AX181" s="13" t="s">
        <v>73</v>
      </c>
      <c r="AY181" s="211" t="s">
        <v>191</v>
      </c>
    </row>
    <row r="182" spans="1:65" s="13" customFormat="1" ht="11.25">
      <c r="B182" s="201"/>
      <c r="C182" s="202"/>
      <c r="D182" s="194" t="s">
        <v>208</v>
      </c>
      <c r="E182" s="203" t="s">
        <v>19</v>
      </c>
      <c r="F182" s="204" t="s">
        <v>2835</v>
      </c>
      <c r="G182" s="202"/>
      <c r="H182" s="205">
        <v>61.405000000000001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208</v>
      </c>
      <c r="AU182" s="211" t="s">
        <v>82</v>
      </c>
      <c r="AV182" s="13" t="s">
        <v>82</v>
      </c>
      <c r="AW182" s="13" t="s">
        <v>34</v>
      </c>
      <c r="AX182" s="13" t="s">
        <v>73</v>
      </c>
      <c r="AY182" s="211" t="s">
        <v>191</v>
      </c>
    </row>
    <row r="183" spans="1:65" s="13" customFormat="1" ht="11.25">
      <c r="B183" s="201"/>
      <c r="C183" s="202"/>
      <c r="D183" s="194" t="s">
        <v>208</v>
      </c>
      <c r="E183" s="203" t="s">
        <v>19</v>
      </c>
      <c r="F183" s="204" t="s">
        <v>2836</v>
      </c>
      <c r="G183" s="202"/>
      <c r="H183" s="205">
        <v>42.432000000000002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65" s="13" customFormat="1" ht="11.25">
      <c r="B184" s="201"/>
      <c r="C184" s="202"/>
      <c r="D184" s="194" t="s">
        <v>208</v>
      </c>
      <c r="E184" s="203" t="s">
        <v>19</v>
      </c>
      <c r="F184" s="204" t="s">
        <v>2837</v>
      </c>
      <c r="G184" s="202"/>
      <c r="H184" s="205">
        <v>62.304000000000002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208</v>
      </c>
      <c r="AU184" s="211" t="s">
        <v>82</v>
      </c>
      <c r="AV184" s="13" t="s">
        <v>82</v>
      </c>
      <c r="AW184" s="13" t="s">
        <v>34</v>
      </c>
      <c r="AX184" s="13" t="s">
        <v>73</v>
      </c>
      <c r="AY184" s="211" t="s">
        <v>191</v>
      </c>
    </row>
    <row r="185" spans="1:65" s="13" customFormat="1" ht="11.25">
      <c r="B185" s="201"/>
      <c r="C185" s="202"/>
      <c r="D185" s="194" t="s">
        <v>208</v>
      </c>
      <c r="E185" s="203" t="s">
        <v>19</v>
      </c>
      <c r="F185" s="204" t="s">
        <v>2838</v>
      </c>
      <c r="G185" s="202"/>
      <c r="H185" s="205">
        <v>21.21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208</v>
      </c>
      <c r="AU185" s="211" t="s">
        <v>82</v>
      </c>
      <c r="AV185" s="13" t="s">
        <v>82</v>
      </c>
      <c r="AW185" s="13" t="s">
        <v>34</v>
      </c>
      <c r="AX185" s="13" t="s">
        <v>73</v>
      </c>
      <c r="AY185" s="211" t="s">
        <v>191</v>
      </c>
    </row>
    <row r="186" spans="1:65" s="14" customFormat="1" ht="11.25">
      <c r="B186" s="212"/>
      <c r="C186" s="213"/>
      <c r="D186" s="194" t="s">
        <v>208</v>
      </c>
      <c r="E186" s="214" t="s">
        <v>19</v>
      </c>
      <c r="F186" s="215" t="s">
        <v>238</v>
      </c>
      <c r="G186" s="213"/>
      <c r="H186" s="216">
        <v>381.76799999999997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208</v>
      </c>
      <c r="AU186" s="222" t="s">
        <v>82</v>
      </c>
      <c r="AV186" s="14" t="s">
        <v>197</v>
      </c>
      <c r="AW186" s="14" t="s">
        <v>34</v>
      </c>
      <c r="AX186" s="14" t="s">
        <v>80</v>
      </c>
      <c r="AY186" s="222" t="s">
        <v>191</v>
      </c>
    </row>
    <row r="187" spans="1:65" s="2" customFormat="1" ht="21.75" customHeight="1">
      <c r="A187" s="37"/>
      <c r="B187" s="38"/>
      <c r="C187" s="181" t="s">
        <v>340</v>
      </c>
      <c r="D187" s="181" t="s">
        <v>193</v>
      </c>
      <c r="E187" s="182" t="s">
        <v>2839</v>
      </c>
      <c r="F187" s="183" t="s">
        <v>2840</v>
      </c>
      <c r="G187" s="184" t="s">
        <v>282</v>
      </c>
      <c r="H187" s="185">
        <v>381.76799999999997</v>
      </c>
      <c r="I187" s="186"/>
      <c r="J187" s="187">
        <f>ROUND(I187*H187,2)</f>
        <v>0</v>
      </c>
      <c r="K187" s="183" t="s">
        <v>203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197</v>
      </c>
      <c r="AT187" s="192" t="s">
        <v>193</v>
      </c>
      <c r="AU187" s="192" t="s">
        <v>82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197</v>
      </c>
      <c r="BM187" s="192" t="s">
        <v>2841</v>
      </c>
    </row>
    <row r="188" spans="1:65" s="2" customFormat="1" ht="19.5">
      <c r="A188" s="37"/>
      <c r="B188" s="38"/>
      <c r="C188" s="39"/>
      <c r="D188" s="194" t="s">
        <v>199</v>
      </c>
      <c r="E188" s="39"/>
      <c r="F188" s="195" t="s">
        <v>2842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82</v>
      </c>
    </row>
    <row r="189" spans="1:65" s="2" customFormat="1" ht="11.25">
      <c r="A189" s="37"/>
      <c r="B189" s="38"/>
      <c r="C189" s="39"/>
      <c r="D189" s="199" t="s">
        <v>206</v>
      </c>
      <c r="E189" s="39"/>
      <c r="F189" s="200" t="s">
        <v>2843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206</v>
      </c>
      <c r="AU189" s="20" t="s">
        <v>82</v>
      </c>
    </row>
    <row r="190" spans="1:65" s="2" customFormat="1" ht="16.5" customHeight="1">
      <c r="A190" s="37"/>
      <c r="B190" s="38"/>
      <c r="C190" s="181" t="s">
        <v>348</v>
      </c>
      <c r="D190" s="181" t="s">
        <v>193</v>
      </c>
      <c r="E190" s="182" t="s">
        <v>2844</v>
      </c>
      <c r="F190" s="183" t="s">
        <v>2845</v>
      </c>
      <c r="G190" s="184" t="s">
        <v>255</v>
      </c>
      <c r="H190" s="185">
        <v>12.377000000000001</v>
      </c>
      <c r="I190" s="186"/>
      <c r="J190" s="187">
        <f>ROUND(I190*H190,2)</f>
        <v>0</v>
      </c>
      <c r="K190" s="183" t="s">
        <v>203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1.10907</v>
      </c>
      <c r="R190" s="190">
        <f>Q190*H190</f>
        <v>13.726959390000001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197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197</v>
      </c>
      <c r="BM190" s="192" t="s">
        <v>2846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2847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1.25">
      <c r="A192" s="37"/>
      <c r="B192" s="38"/>
      <c r="C192" s="39"/>
      <c r="D192" s="199" t="s">
        <v>206</v>
      </c>
      <c r="E192" s="39"/>
      <c r="F192" s="200" t="s">
        <v>2848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206</v>
      </c>
      <c r="AU192" s="20" t="s">
        <v>82</v>
      </c>
    </row>
    <row r="193" spans="1:65" s="13" customFormat="1" ht="11.25">
      <c r="B193" s="201"/>
      <c r="C193" s="202"/>
      <c r="D193" s="194" t="s">
        <v>208</v>
      </c>
      <c r="E193" s="203" t="s">
        <v>19</v>
      </c>
      <c r="F193" s="204" t="s">
        <v>2849</v>
      </c>
      <c r="G193" s="202"/>
      <c r="H193" s="205">
        <v>12.377000000000001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208</v>
      </c>
      <c r="AU193" s="211" t="s">
        <v>82</v>
      </c>
      <c r="AV193" s="13" t="s">
        <v>82</v>
      </c>
      <c r="AW193" s="13" t="s">
        <v>34</v>
      </c>
      <c r="AX193" s="13" t="s">
        <v>80</v>
      </c>
      <c r="AY193" s="211" t="s">
        <v>191</v>
      </c>
    </row>
    <row r="194" spans="1:65" s="12" customFormat="1" ht="22.9" customHeight="1">
      <c r="B194" s="165"/>
      <c r="C194" s="166"/>
      <c r="D194" s="167" t="s">
        <v>72</v>
      </c>
      <c r="E194" s="179" t="s">
        <v>197</v>
      </c>
      <c r="F194" s="179" t="s">
        <v>498</v>
      </c>
      <c r="G194" s="166"/>
      <c r="H194" s="166"/>
      <c r="I194" s="169"/>
      <c r="J194" s="180">
        <f>BK194</f>
        <v>0</v>
      </c>
      <c r="K194" s="166"/>
      <c r="L194" s="171"/>
      <c r="M194" s="172"/>
      <c r="N194" s="173"/>
      <c r="O194" s="173"/>
      <c r="P194" s="174">
        <f>SUM(P195:P284)</f>
        <v>0</v>
      </c>
      <c r="Q194" s="173"/>
      <c r="R194" s="174">
        <f>SUM(R195:R284)</f>
        <v>119.41750954000001</v>
      </c>
      <c r="S194" s="173"/>
      <c r="T194" s="175">
        <f>SUM(T195:T284)</f>
        <v>0</v>
      </c>
      <c r="AR194" s="176" t="s">
        <v>80</v>
      </c>
      <c r="AT194" s="177" t="s">
        <v>72</v>
      </c>
      <c r="AU194" s="177" t="s">
        <v>80</v>
      </c>
      <c r="AY194" s="176" t="s">
        <v>191</v>
      </c>
      <c r="BK194" s="178">
        <f>SUM(BK195:BK284)</f>
        <v>0</v>
      </c>
    </row>
    <row r="195" spans="1:65" s="2" customFormat="1" ht="16.5" customHeight="1">
      <c r="A195" s="37"/>
      <c r="B195" s="38"/>
      <c r="C195" s="181" t="s">
        <v>356</v>
      </c>
      <c r="D195" s="181" t="s">
        <v>193</v>
      </c>
      <c r="E195" s="182" t="s">
        <v>2850</v>
      </c>
      <c r="F195" s="183" t="s">
        <v>2851</v>
      </c>
      <c r="G195" s="184" t="s">
        <v>196</v>
      </c>
      <c r="H195" s="185">
        <v>16</v>
      </c>
      <c r="I195" s="186"/>
      <c r="J195" s="187">
        <f>ROUND(I195*H195,2)</f>
        <v>0</v>
      </c>
      <c r="K195" s="183" t="s">
        <v>203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8.7720000000000006E-2</v>
      </c>
      <c r="R195" s="190">
        <f>Q195*H195</f>
        <v>1.4035200000000001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2852</v>
      </c>
    </row>
    <row r="196" spans="1:65" s="2" customFormat="1" ht="19.5">
      <c r="A196" s="37"/>
      <c r="B196" s="38"/>
      <c r="C196" s="39"/>
      <c r="D196" s="194" t="s">
        <v>199</v>
      </c>
      <c r="E196" s="39"/>
      <c r="F196" s="195" t="s">
        <v>2853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2854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2" customFormat="1" ht="16.5" customHeight="1">
      <c r="A198" s="37"/>
      <c r="B198" s="38"/>
      <c r="C198" s="223" t="s">
        <v>363</v>
      </c>
      <c r="D198" s="223" t="s">
        <v>273</v>
      </c>
      <c r="E198" s="224" t="s">
        <v>2855</v>
      </c>
      <c r="F198" s="225" t="s">
        <v>2856</v>
      </c>
      <c r="G198" s="226" t="s">
        <v>301</v>
      </c>
      <c r="H198" s="227">
        <v>55.5</v>
      </c>
      <c r="I198" s="228"/>
      <c r="J198" s="229">
        <f>ROUND(I198*H198,2)</f>
        <v>0</v>
      </c>
      <c r="K198" s="225" t="s">
        <v>19</v>
      </c>
      <c r="L198" s="230"/>
      <c r="M198" s="231" t="s">
        <v>19</v>
      </c>
      <c r="N198" s="232" t="s">
        <v>44</v>
      </c>
      <c r="O198" s="67"/>
      <c r="P198" s="190">
        <f>O198*H198</f>
        <v>0</v>
      </c>
      <c r="Q198" s="190">
        <v>0.29499999999999998</v>
      </c>
      <c r="R198" s="190">
        <f>Q198*H198</f>
        <v>16.372499999999999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239</v>
      </c>
      <c r="AT198" s="192" t="s">
        <v>273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197</v>
      </c>
      <c r="BM198" s="192" t="s">
        <v>2857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2856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13" customFormat="1" ht="11.25">
      <c r="B200" s="201"/>
      <c r="C200" s="202"/>
      <c r="D200" s="194" t="s">
        <v>208</v>
      </c>
      <c r="E200" s="203" t="s">
        <v>19</v>
      </c>
      <c r="F200" s="204" t="s">
        <v>2858</v>
      </c>
      <c r="G200" s="202"/>
      <c r="H200" s="205">
        <v>55.5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208</v>
      </c>
      <c r="AU200" s="211" t="s">
        <v>82</v>
      </c>
      <c r="AV200" s="13" t="s">
        <v>82</v>
      </c>
      <c r="AW200" s="13" t="s">
        <v>34</v>
      </c>
      <c r="AX200" s="13" t="s">
        <v>80</v>
      </c>
      <c r="AY200" s="211" t="s">
        <v>191</v>
      </c>
    </row>
    <row r="201" spans="1:65" s="2" customFormat="1" ht="16.5" customHeight="1">
      <c r="A201" s="37"/>
      <c r="B201" s="38"/>
      <c r="C201" s="223" t="s">
        <v>370</v>
      </c>
      <c r="D201" s="223" t="s">
        <v>273</v>
      </c>
      <c r="E201" s="224" t="s">
        <v>2859</v>
      </c>
      <c r="F201" s="225" t="s">
        <v>2860</v>
      </c>
      <c r="G201" s="226" t="s">
        <v>301</v>
      </c>
      <c r="H201" s="227">
        <v>3.7</v>
      </c>
      <c r="I201" s="228"/>
      <c r="J201" s="229">
        <f>ROUND(I201*H201,2)</f>
        <v>0</v>
      </c>
      <c r="K201" s="225" t="s">
        <v>19</v>
      </c>
      <c r="L201" s="230"/>
      <c r="M201" s="231" t="s">
        <v>19</v>
      </c>
      <c r="N201" s="232" t="s">
        <v>44</v>
      </c>
      <c r="O201" s="67"/>
      <c r="P201" s="190">
        <f>O201*H201</f>
        <v>0</v>
      </c>
      <c r="Q201" s="190">
        <v>0.29499999999999998</v>
      </c>
      <c r="R201" s="190">
        <f>Q201*H201</f>
        <v>1.0914999999999999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239</v>
      </c>
      <c r="AT201" s="192" t="s">
        <v>273</v>
      </c>
      <c r="AU201" s="192" t="s">
        <v>82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197</v>
      </c>
      <c r="BM201" s="192" t="s">
        <v>2861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2860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82</v>
      </c>
    </row>
    <row r="203" spans="1:65" s="13" customFormat="1" ht="11.25">
      <c r="B203" s="201"/>
      <c r="C203" s="202"/>
      <c r="D203" s="194" t="s">
        <v>208</v>
      </c>
      <c r="E203" s="203" t="s">
        <v>19</v>
      </c>
      <c r="F203" s="204" t="s">
        <v>2862</v>
      </c>
      <c r="G203" s="202"/>
      <c r="H203" s="205">
        <v>3.7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208</v>
      </c>
      <c r="AU203" s="211" t="s">
        <v>82</v>
      </c>
      <c r="AV203" s="13" t="s">
        <v>82</v>
      </c>
      <c r="AW203" s="13" t="s">
        <v>34</v>
      </c>
      <c r="AX203" s="13" t="s">
        <v>80</v>
      </c>
      <c r="AY203" s="211" t="s">
        <v>191</v>
      </c>
    </row>
    <row r="204" spans="1:65" s="2" customFormat="1" ht="16.5" customHeight="1">
      <c r="A204" s="37"/>
      <c r="B204" s="38"/>
      <c r="C204" s="181" t="s">
        <v>527</v>
      </c>
      <c r="D204" s="181" t="s">
        <v>193</v>
      </c>
      <c r="E204" s="182" t="s">
        <v>2863</v>
      </c>
      <c r="F204" s="183" t="s">
        <v>2864</v>
      </c>
      <c r="G204" s="184" t="s">
        <v>196</v>
      </c>
      <c r="H204" s="185">
        <v>8</v>
      </c>
      <c r="I204" s="186"/>
      <c r="J204" s="187">
        <f>ROUND(I204*H204,2)</f>
        <v>0</v>
      </c>
      <c r="K204" s="183" t="s">
        <v>829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4.5900000000000003E-3</v>
      </c>
      <c r="R204" s="190">
        <f>Q204*H204</f>
        <v>3.6720000000000003E-2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197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197</v>
      </c>
      <c r="BM204" s="192" t="s">
        <v>2865</v>
      </c>
    </row>
    <row r="205" spans="1:65" s="2" customFormat="1" ht="19.5">
      <c r="A205" s="37"/>
      <c r="B205" s="38"/>
      <c r="C205" s="39"/>
      <c r="D205" s="194" t="s">
        <v>199</v>
      </c>
      <c r="E205" s="39"/>
      <c r="F205" s="195" t="s">
        <v>2866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1.25">
      <c r="A206" s="37"/>
      <c r="B206" s="38"/>
      <c r="C206" s="39"/>
      <c r="D206" s="199" t="s">
        <v>206</v>
      </c>
      <c r="E206" s="39"/>
      <c r="F206" s="200" t="s">
        <v>2867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206</v>
      </c>
      <c r="AU206" s="20" t="s">
        <v>82</v>
      </c>
    </row>
    <row r="207" spans="1:65" s="13" customFormat="1" ht="11.25">
      <c r="B207" s="201"/>
      <c r="C207" s="202"/>
      <c r="D207" s="194" t="s">
        <v>208</v>
      </c>
      <c r="E207" s="203" t="s">
        <v>19</v>
      </c>
      <c r="F207" s="204" t="s">
        <v>2868</v>
      </c>
      <c r="G207" s="202"/>
      <c r="H207" s="205">
        <v>8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208</v>
      </c>
      <c r="AU207" s="211" t="s">
        <v>82</v>
      </c>
      <c r="AV207" s="13" t="s">
        <v>82</v>
      </c>
      <c r="AW207" s="13" t="s">
        <v>34</v>
      </c>
      <c r="AX207" s="13" t="s">
        <v>80</v>
      </c>
      <c r="AY207" s="211" t="s">
        <v>191</v>
      </c>
    </row>
    <row r="208" spans="1:65" s="2" customFormat="1" ht="16.5" customHeight="1">
      <c r="A208" s="37"/>
      <c r="B208" s="38"/>
      <c r="C208" s="223" t="s">
        <v>532</v>
      </c>
      <c r="D208" s="223" t="s">
        <v>273</v>
      </c>
      <c r="E208" s="224" t="s">
        <v>2869</v>
      </c>
      <c r="F208" s="225" t="s">
        <v>2870</v>
      </c>
      <c r="G208" s="226" t="s">
        <v>196</v>
      </c>
      <c r="H208" s="227">
        <v>8</v>
      </c>
      <c r="I208" s="228"/>
      <c r="J208" s="229">
        <f>ROUND(I208*H208,2)</f>
        <v>0</v>
      </c>
      <c r="K208" s="225" t="s">
        <v>19</v>
      </c>
      <c r="L208" s="230"/>
      <c r="M208" s="231" t="s">
        <v>19</v>
      </c>
      <c r="N208" s="232" t="s">
        <v>44</v>
      </c>
      <c r="O208" s="67"/>
      <c r="P208" s="190">
        <f>O208*H208</f>
        <v>0</v>
      </c>
      <c r="Q208" s="190">
        <v>0.106</v>
      </c>
      <c r="R208" s="190">
        <f>Q208*H208</f>
        <v>0.84799999999999998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239</v>
      </c>
      <c r="AT208" s="192" t="s">
        <v>273</v>
      </c>
      <c r="AU208" s="192" t="s">
        <v>82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197</v>
      </c>
      <c r="BM208" s="192" t="s">
        <v>2871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2870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82</v>
      </c>
    </row>
    <row r="210" spans="1:65" s="2" customFormat="1" ht="16.5" customHeight="1">
      <c r="A210" s="37"/>
      <c r="B210" s="38"/>
      <c r="C210" s="181" t="s">
        <v>377</v>
      </c>
      <c r="D210" s="181" t="s">
        <v>193</v>
      </c>
      <c r="E210" s="182" t="s">
        <v>500</v>
      </c>
      <c r="F210" s="183" t="s">
        <v>2872</v>
      </c>
      <c r="G210" s="184" t="s">
        <v>202</v>
      </c>
      <c r="H210" s="185">
        <v>0.83699999999999997</v>
      </c>
      <c r="I210" s="186"/>
      <c r="J210" s="187">
        <f>ROUND(I210*H210,2)</f>
        <v>0</v>
      </c>
      <c r="K210" s="183" t="s">
        <v>203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2.5020099999999998</v>
      </c>
      <c r="R210" s="190">
        <f>Q210*H210</f>
        <v>2.09418237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197</v>
      </c>
      <c r="AT210" s="192" t="s">
        <v>193</v>
      </c>
      <c r="AU210" s="192" t="s">
        <v>82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197</v>
      </c>
      <c r="BM210" s="192" t="s">
        <v>2873</v>
      </c>
    </row>
    <row r="211" spans="1:65" s="2" customFormat="1" ht="19.5">
      <c r="A211" s="37"/>
      <c r="B211" s="38"/>
      <c r="C211" s="39"/>
      <c r="D211" s="194" t="s">
        <v>199</v>
      </c>
      <c r="E211" s="39"/>
      <c r="F211" s="195" t="s">
        <v>2874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82</v>
      </c>
    </row>
    <row r="212" spans="1:65" s="2" customFormat="1" ht="11.25">
      <c r="A212" s="37"/>
      <c r="B212" s="38"/>
      <c r="C212" s="39"/>
      <c r="D212" s="199" t="s">
        <v>206</v>
      </c>
      <c r="E212" s="39"/>
      <c r="F212" s="200" t="s">
        <v>504</v>
      </c>
      <c r="G212" s="39"/>
      <c r="H212" s="39"/>
      <c r="I212" s="196"/>
      <c r="J212" s="39"/>
      <c r="K212" s="39"/>
      <c r="L212" s="42"/>
      <c r="M212" s="197"/>
      <c r="N212" s="198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206</v>
      </c>
      <c r="AU212" s="20" t="s">
        <v>82</v>
      </c>
    </row>
    <row r="213" spans="1:65" s="13" customFormat="1" ht="11.25">
      <c r="B213" s="201"/>
      <c r="C213" s="202"/>
      <c r="D213" s="194" t="s">
        <v>208</v>
      </c>
      <c r="E213" s="203" t="s">
        <v>19</v>
      </c>
      <c r="F213" s="204" t="s">
        <v>505</v>
      </c>
      <c r="G213" s="202"/>
      <c r="H213" s="205">
        <v>0.83699999999999997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208</v>
      </c>
      <c r="AU213" s="211" t="s">
        <v>82</v>
      </c>
      <c r="AV213" s="13" t="s">
        <v>82</v>
      </c>
      <c r="AW213" s="13" t="s">
        <v>34</v>
      </c>
      <c r="AX213" s="13" t="s">
        <v>80</v>
      </c>
      <c r="AY213" s="211" t="s">
        <v>191</v>
      </c>
    </row>
    <row r="214" spans="1:65" s="2" customFormat="1" ht="16.5" customHeight="1">
      <c r="A214" s="37"/>
      <c r="B214" s="38"/>
      <c r="C214" s="181" t="s">
        <v>384</v>
      </c>
      <c r="D214" s="181" t="s">
        <v>193</v>
      </c>
      <c r="E214" s="182" t="s">
        <v>2875</v>
      </c>
      <c r="F214" s="183" t="s">
        <v>2876</v>
      </c>
      <c r="G214" s="184" t="s">
        <v>202</v>
      </c>
      <c r="H214" s="185">
        <v>33.35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2.5236399999999999</v>
      </c>
      <c r="R214" s="190">
        <f>Q214*H214</f>
        <v>84.163393999999997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197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197</v>
      </c>
      <c r="BM214" s="192" t="s">
        <v>2877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2876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13" customFormat="1" ht="11.25">
      <c r="B216" s="201"/>
      <c r="C216" s="202"/>
      <c r="D216" s="194" t="s">
        <v>208</v>
      </c>
      <c r="E216" s="203" t="s">
        <v>19</v>
      </c>
      <c r="F216" s="204" t="s">
        <v>2878</v>
      </c>
      <c r="G216" s="202"/>
      <c r="H216" s="205">
        <v>32.450000000000003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208</v>
      </c>
      <c r="AU216" s="211" t="s">
        <v>82</v>
      </c>
      <c r="AV216" s="13" t="s">
        <v>82</v>
      </c>
      <c r="AW216" s="13" t="s">
        <v>34</v>
      </c>
      <c r="AX216" s="13" t="s">
        <v>73</v>
      </c>
      <c r="AY216" s="211" t="s">
        <v>191</v>
      </c>
    </row>
    <row r="217" spans="1:65" s="13" customFormat="1" ht="11.25">
      <c r="B217" s="201"/>
      <c r="C217" s="202"/>
      <c r="D217" s="194" t="s">
        <v>208</v>
      </c>
      <c r="E217" s="203" t="s">
        <v>19</v>
      </c>
      <c r="F217" s="204" t="s">
        <v>2879</v>
      </c>
      <c r="G217" s="202"/>
      <c r="H217" s="205">
        <v>0.9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208</v>
      </c>
      <c r="AU217" s="211" t="s">
        <v>82</v>
      </c>
      <c r="AV217" s="13" t="s">
        <v>82</v>
      </c>
      <c r="AW217" s="13" t="s">
        <v>34</v>
      </c>
      <c r="AX217" s="13" t="s">
        <v>73</v>
      </c>
      <c r="AY217" s="211" t="s">
        <v>191</v>
      </c>
    </row>
    <row r="218" spans="1:65" s="14" customFormat="1" ht="11.25">
      <c r="B218" s="212"/>
      <c r="C218" s="213"/>
      <c r="D218" s="194" t="s">
        <v>208</v>
      </c>
      <c r="E218" s="214" t="s">
        <v>19</v>
      </c>
      <c r="F218" s="215" t="s">
        <v>238</v>
      </c>
      <c r="G218" s="213"/>
      <c r="H218" s="216">
        <v>33.35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208</v>
      </c>
      <c r="AU218" s="222" t="s">
        <v>82</v>
      </c>
      <c r="AV218" s="14" t="s">
        <v>197</v>
      </c>
      <c r="AW218" s="14" t="s">
        <v>34</v>
      </c>
      <c r="AX218" s="14" t="s">
        <v>80</v>
      </c>
      <c r="AY218" s="222" t="s">
        <v>191</v>
      </c>
    </row>
    <row r="219" spans="1:65" s="2" customFormat="1" ht="16.5" customHeight="1">
      <c r="A219" s="37"/>
      <c r="B219" s="38"/>
      <c r="C219" s="181" t="s">
        <v>391</v>
      </c>
      <c r="D219" s="181" t="s">
        <v>193</v>
      </c>
      <c r="E219" s="182" t="s">
        <v>2880</v>
      </c>
      <c r="F219" s="183" t="s">
        <v>2881</v>
      </c>
      <c r="G219" s="184" t="s">
        <v>282</v>
      </c>
      <c r="H219" s="185">
        <v>186.25899999999999</v>
      </c>
      <c r="I219" s="186"/>
      <c r="J219" s="187">
        <f>ROUND(I219*H219,2)</f>
        <v>0</v>
      </c>
      <c r="K219" s="183" t="s">
        <v>203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5.3299999999999997E-3</v>
      </c>
      <c r="R219" s="190">
        <f>Q219*H219</f>
        <v>0.99276046999999989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197</v>
      </c>
      <c r="AT219" s="192" t="s">
        <v>193</v>
      </c>
      <c r="AU219" s="192" t="s">
        <v>82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197</v>
      </c>
      <c r="BM219" s="192" t="s">
        <v>2882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2883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82</v>
      </c>
    </row>
    <row r="221" spans="1:65" s="2" customFormat="1" ht="11.25">
      <c r="A221" s="37"/>
      <c r="B221" s="38"/>
      <c r="C221" s="39"/>
      <c r="D221" s="199" t="s">
        <v>206</v>
      </c>
      <c r="E221" s="39"/>
      <c r="F221" s="200" t="s">
        <v>2884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206</v>
      </c>
      <c r="AU221" s="20" t="s">
        <v>82</v>
      </c>
    </row>
    <row r="222" spans="1:65" s="13" customFormat="1" ht="11.25">
      <c r="B222" s="201"/>
      <c r="C222" s="202"/>
      <c r="D222" s="194" t="s">
        <v>208</v>
      </c>
      <c r="E222" s="203" t="s">
        <v>19</v>
      </c>
      <c r="F222" s="204" t="s">
        <v>2885</v>
      </c>
      <c r="G222" s="202"/>
      <c r="H222" s="205">
        <v>181.75899999999999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208</v>
      </c>
      <c r="AU222" s="211" t="s">
        <v>82</v>
      </c>
      <c r="AV222" s="13" t="s">
        <v>82</v>
      </c>
      <c r="AW222" s="13" t="s">
        <v>34</v>
      </c>
      <c r="AX222" s="13" t="s">
        <v>73</v>
      </c>
      <c r="AY222" s="211" t="s">
        <v>191</v>
      </c>
    </row>
    <row r="223" spans="1:65" s="13" customFormat="1" ht="11.25">
      <c r="B223" s="201"/>
      <c r="C223" s="202"/>
      <c r="D223" s="194" t="s">
        <v>208</v>
      </c>
      <c r="E223" s="203" t="s">
        <v>19</v>
      </c>
      <c r="F223" s="204" t="s">
        <v>2886</v>
      </c>
      <c r="G223" s="202"/>
      <c r="H223" s="205">
        <v>4.5</v>
      </c>
      <c r="I223" s="206"/>
      <c r="J223" s="202"/>
      <c r="K223" s="202"/>
      <c r="L223" s="207"/>
      <c r="M223" s="208"/>
      <c r="N223" s="209"/>
      <c r="O223" s="209"/>
      <c r="P223" s="209"/>
      <c r="Q223" s="209"/>
      <c r="R223" s="209"/>
      <c r="S223" s="209"/>
      <c r="T223" s="210"/>
      <c r="AT223" s="211" t="s">
        <v>208</v>
      </c>
      <c r="AU223" s="211" t="s">
        <v>82</v>
      </c>
      <c r="AV223" s="13" t="s">
        <v>82</v>
      </c>
      <c r="AW223" s="13" t="s">
        <v>34</v>
      </c>
      <c r="AX223" s="13" t="s">
        <v>73</v>
      </c>
      <c r="AY223" s="211" t="s">
        <v>191</v>
      </c>
    </row>
    <row r="224" spans="1:65" s="14" customFormat="1" ht="11.25">
      <c r="B224" s="212"/>
      <c r="C224" s="213"/>
      <c r="D224" s="194" t="s">
        <v>208</v>
      </c>
      <c r="E224" s="214" t="s">
        <v>19</v>
      </c>
      <c r="F224" s="215" t="s">
        <v>238</v>
      </c>
      <c r="G224" s="213"/>
      <c r="H224" s="216">
        <v>186.25899999999999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208</v>
      </c>
      <c r="AU224" s="222" t="s">
        <v>82</v>
      </c>
      <c r="AV224" s="14" t="s">
        <v>197</v>
      </c>
      <c r="AW224" s="14" t="s">
        <v>34</v>
      </c>
      <c r="AX224" s="14" t="s">
        <v>80</v>
      </c>
      <c r="AY224" s="222" t="s">
        <v>191</v>
      </c>
    </row>
    <row r="225" spans="1:65" s="2" customFormat="1" ht="16.5" customHeight="1">
      <c r="A225" s="37"/>
      <c r="B225" s="38"/>
      <c r="C225" s="181" t="s">
        <v>397</v>
      </c>
      <c r="D225" s="181" t="s">
        <v>193</v>
      </c>
      <c r="E225" s="182" t="s">
        <v>2887</v>
      </c>
      <c r="F225" s="183" t="s">
        <v>2888</v>
      </c>
      <c r="G225" s="184" t="s">
        <v>282</v>
      </c>
      <c r="H225" s="185">
        <v>186.25899999999999</v>
      </c>
      <c r="I225" s="186"/>
      <c r="J225" s="187">
        <f>ROUND(I225*H225,2)</f>
        <v>0</v>
      </c>
      <c r="K225" s="183" t="s">
        <v>203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197</v>
      </c>
      <c r="AT225" s="192" t="s">
        <v>193</v>
      </c>
      <c r="AU225" s="192" t="s">
        <v>82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197</v>
      </c>
      <c r="BM225" s="192" t="s">
        <v>2889</v>
      </c>
    </row>
    <row r="226" spans="1:65" s="2" customFormat="1" ht="11.25">
      <c r="A226" s="37"/>
      <c r="B226" s="38"/>
      <c r="C226" s="39"/>
      <c r="D226" s="194" t="s">
        <v>199</v>
      </c>
      <c r="E226" s="39"/>
      <c r="F226" s="195" t="s">
        <v>2890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82</v>
      </c>
    </row>
    <row r="227" spans="1:65" s="2" customFormat="1" ht="11.25">
      <c r="A227" s="37"/>
      <c r="B227" s="38"/>
      <c r="C227" s="39"/>
      <c r="D227" s="199" t="s">
        <v>206</v>
      </c>
      <c r="E227" s="39"/>
      <c r="F227" s="200" t="s">
        <v>2891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206</v>
      </c>
      <c r="AU227" s="20" t="s">
        <v>82</v>
      </c>
    </row>
    <row r="228" spans="1:65" s="2" customFormat="1" ht="16.5" customHeight="1">
      <c r="A228" s="37"/>
      <c r="B228" s="38"/>
      <c r="C228" s="181" t="s">
        <v>405</v>
      </c>
      <c r="D228" s="181" t="s">
        <v>193</v>
      </c>
      <c r="E228" s="182" t="s">
        <v>2892</v>
      </c>
      <c r="F228" s="183" t="s">
        <v>2893</v>
      </c>
      <c r="G228" s="184" t="s">
        <v>282</v>
      </c>
      <c r="H228" s="185">
        <v>13.946</v>
      </c>
      <c r="I228" s="186"/>
      <c r="J228" s="187">
        <f>ROUND(I228*H228,2)</f>
        <v>0</v>
      </c>
      <c r="K228" s="183" t="s">
        <v>203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8.1200000000000005E-3</v>
      </c>
      <c r="R228" s="190">
        <f>Q228*H228</f>
        <v>0.11324152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197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197</v>
      </c>
      <c r="BM228" s="192" t="s">
        <v>2894</v>
      </c>
    </row>
    <row r="229" spans="1:65" s="2" customFormat="1" ht="29.25">
      <c r="A229" s="37"/>
      <c r="B229" s="38"/>
      <c r="C229" s="39"/>
      <c r="D229" s="194" t="s">
        <v>199</v>
      </c>
      <c r="E229" s="39"/>
      <c r="F229" s="195" t="s">
        <v>2895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11.25">
      <c r="A230" s="37"/>
      <c r="B230" s="38"/>
      <c r="C230" s="39"/>
      <c r="D230" s="199" t="s">
        <v>206</v>
      </c>
      <c r="E230" s="39"/>
      <c r="F230" s="200" t="s">
        <v>2896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206</v>
      </c>
      <c r="AU230" s="20" t="s">
        <v>82</v>
      </c>
    </row>
    <row r="231" spans="1:65" s="13" customFormat="1" ht="11.25">
      <c r="B231" s="201"/>
      <c r="C231" s="202"/>
      <c r="D231" s="194" t="s">
        <v>208</v>
      </c>
      <c r="E231" s="203" t="s">
        <v>19</v>
      </c>
      <c r="F231" s="204" t="s">
        <v>512</v>
      </c>
      <c r="G231" s="202"/>
      <c r="H231" s="205">
        <v>13.946</v>
      </c>
      <c r="I231" s="206"/>
      <c r="J231" s="202"/>
      <c r="K231" s="202"/>
      <c r="L231" s="207"/>
      <c r="M231" s="208"/>
      <c r="N231" s="209"/>
      <c r="O231" s="209"/>
      <c r="P231" s="209"/>
      <c r="Q231" s="209"/>
      <c r="R231" s="209"/>
      <c r="S231" s="209"/>
      <c r="T231" s="210"/>
      <c r="AT231" s="211" t="s">
        <v>208</v>
      </c>
      <c r="AU231" s="211" t="s">
        <v>82</v>
      </c>
      <c r="AV231" s="13" t="s">
        <v>82</v>
      </c>
      <c r="AW231" s="13" t="s">
        <v>34</v>
      </c>
      <c r="AX231" s="13" t="s">
        <v>80</v>
      </c>
      <c r="AY231" s="211" t="s">
        <v>191</v>
      </c>
    </row>
    <row r="232" spans="1:65" s="2" customFormat="1" ht="16.5" customHeight="1">
      <c r="A232" s="37"/>
      <c r="B232" s="38"/>
      <c r="C232" s="181" t="s">
        <v>413</v>
      </c>
      <c r="D232" s="181" t="s">
        <v>193</v>
      </c>
      <c r="E232" s="182" t="s">
        <v>2897</v>
      </c>
      <c r="F232" s="183" t="s">
        <v>2898</v>
      </c>
      <c r="G232" s="184" t="s">
        <v>282</v>
      </c>
      <c r="H232" s="185">
        <v>78.043000000000006</v>
      </c>
      <c r="I232" s="186"/>
      <c r="J232" s="187">
        <f>ROUND(I232*H232,2)</f>
        <v>0</v>
      </c>
      <c r="K232" s="183" t="s">
        <v>203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8.0999999999999996E-4</v>
      </c>
      <c r="R232" s="190">
        <f>Q232*H232</f>
        <v>6.321483E-2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197</v>
      </c>
      <c r="AT232" s="192" t="s">
        <v>193</v>
      </c>
      <c r="AU232" s="192" t="s">
        <v>82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197</v>
      </c>
      <c r="BM232" s="192" t="s">
        <v>2899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2900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82</v>
      </c>
    </row>
    <row r="234" spans="1:65" s="2" customFormat="1" ht="11.25">
      <c r="A234" s="37"/>
      <c r="B234" s="38"/>
      <c r="C234" s="39"/>
      <c r="D234" s="199" t="s">
        <v>206</v>
      </c>
      <c r="E234" s="39"/>
      <c r="F234" s="200" t="s">
        <v>2901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206</v>
      </c>
      <c r="AU234" s="20" t="s">
        <v>82</v>
      </c>
    </row>
    <row r="235" spans="1:65" s="13" customFormat="1" ht="11.25">
      <c r="B235" s="201"/>
      <c r="C235" s="202"/>
      <c r="D235" s="194" t="s">
        <v>208</v>
      </c>
      <c r="E235" s="203" t="s">
        <v>19</v>
      </c>
      <c r="F235" s="204" t="s">
        <v>2902</v>
      </c>
      <c r="G235" s="202"/>
      <c r="H235" s="205">
        <v>78.043000000000006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208</v>
      </c>
      <c r="AU235" s="211" t="s">
        <v>82</v>
      </c>
      <c r="AV235" s="13" t="s">
        <v>82</v>
      </c>
      <c r="AW235" s="13" t="s">
        <v>34</v>
      </c>
      <c r="AX235" s="13" t="s">
        <v>80</v>
      </c>
      <c r="AY235" s="211" t="s">
        <v>191</v>
      </c>
    </row>
    <row r="236" spans="1:65" s="2" customFormat="1" ht="16.5" customHeight="1">
      <c r="A236" s="37"/>
      <c r="B236" s="38"/>
      <c r="C236" s="181" t="s">
        <v>420</v>
      </c>
      <c r="D236" s="181" t="s">
        <v>193</v>
      </c>
      <c r="E236" s="182" t="s">
        <v>2903</v>
      </c>
      <c r="F236" s="183" t="s">
        <v>2904</v>
      </c>
      <c r="G236" s="184" t="s">
        <v>282</v>
      </c>
      <c r="H236" s="185">
        <v>78.043000000000006</v>
      </c>
      <c r="I236" s="186"/>
      <c r="J236" s="187">
        <f>ROUND(I236*H236,2)</f>
        <v>0</v>
      </c>
      <c r="K236" s="183" t="s">
        <v>203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197</v>
      </c>
      <c r="AT236" s="192" t="s">
        <v>193</v>
      </c>
      <c r="AU236" s="192" t="s">
        <v>82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197</v>
      </c>
      <c r="BM236" s="192" t="s">
        <v>2905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2906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82</v>
      </c>
    </row>
    <row r="238" spans="1:65" s="2" customFormat="1" ht="11.25">
      <c r="A238" s="37"/>
      <c r="B238" s="38"/>
      <c r="C238" s="39"/>
      <c r="D238" s="199" t="s">
        <v>206</v>
      </c>
      <c r="E238" s="39"/>
      <c r="F238" s="200" t="s">
        <v>2907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206</v>
      </c>
      <c r="AU238" s="20" t="s">
        <v>82</v>
      </c>
    </row>
    <row r="239" spans="1:65" s="2" customFormat="1" ht="16.5" customHeight="1">
      <c r="A239" s="37"/>
      <c r="B239" s="38"/>
      <c r="C239" s="181" t="s">
        <v>427</v>
      </c>
      <c r="D239" s="181" t="s">
        <v>193</v>
      </c>
      <c r="E239" s="182" t="s">
        <v>2908</v>
      </c>
      <c r="F239" s="183" t="s">
        <v>2909</v>
      </c>
      <c r="G239" s="184" t="s">
        <v>282</v>
      </c>
      <c r="H239" s="185">
        <v>108.215</v>
      </c>
      <c r="I239" s="186"/>
      <c r="J239" s="187">
        <f>ROUND(I239*H239,2)</f>
        <v>0</v>
      </c>
      <c r="K239" s="183" t="s">
        <v>203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8.8000000000000003E-4</v>
      </c>
      <c r="R239" s="190">
        <f>Q239*H239</f>
        <v>9.52292E-2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197</v>
      </c>
      <c r="AT239" s="192" t="s">
        <v>193</v>
      </c>
      <c r="AU239" s="192" t="s">
        <v>82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197</v>
      </c>
      <c r="BM239" s="192" t="s">
        <v>2910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2911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82</v>
      </c>
    </row>
    <row r="241" spans="1:65" s="2" customFormat="1" ht="11.25">
      <c r="A241" s="37"/>
      <c r="B241" s="38"/>
      <c r="C241" s="39"/>
      <c r="D241" s="199" t="s">
        <v>206</v>
      </c>
      <c r="E241" s="39"/>
      <c r="F241" s="200" t="s">
        <v>2912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206</v>
      </c>
      <c r="AU241" s="20" t="s">
        <v>82</v>
      </c>
    </row>
    <row r="242" spans="1:65" s="13" customFormat="1" ht="11.25">
      <c r="B242" s="201"/>
      <c r="C242" s="202"/>
      <c r="D242" s="194" t="s">
        <v>208</v>
      </c>
      <c r="E242" s="203" t="s">
        <v>19</v>
      </c>
      <c r="F242" s="204" t="s">
        <v>2913</v>
      </c>
      <c r="G242" s="202"/>
      <c r="H242" s="205">
        <v>103.715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208</v>
      </c>
      <c r="AU242" s="211" t="s">
        <v>82</v>
      </c>
      <c r="AV242" s="13" t="s">
        <v>82</v>
      </c>
      <c r="AW242" s="13" t="s">
        <v>34</v>
      </c>
      <c r="AX242" s="13" t="s">
        <v>73</v>
      </c>
      <c r="AY242" s="211" t="s">
        <v>191</v>
      </c>
    </row>
    <row r="243" spans="1:65" s="13" customFormat="1" ht="11.25">
      <c r="B243" s="201"/>
      <c r="C243" s="202"/>
      <c r="D243" s="194" t="s">
        <v>208</v>
      </c>
      <c r="E243" s="203" t="s">
        <v>19</v>
      </c>
      <c r="F243" s="204" t="s">
        <v>2886</v>
      </c>
      <c r="G243" s="202"/>
      <c r="H243" s="205">
        <v>4.5</v>
      </c>
      <c r="I243" s="206"/>
      <c r="J243" s="202"/>
      <c r="K243" s="202"/>
      <c r="L243" s="207"/>
      <c r="M243" s="208"/>
      <c r="N243" s="209"/>
      <c r="O243" s="209"/>
      <c r="P243" s="209"/>
      <c r="Q243" s="209"/>
      <c r="R243" s="209"/>
      <c r="S243" s="209"/>
      <c r="T243" s="210"/>
      <c r="AT243" s="211" t="s">
        <v>208</v>
      </c>
      <c r="AU243" s="211" t="s">
        <v>82</v>
      </c>
      <c r="AV243" s="13" t="s">
        <v>82</v>
      </c>
      <c r="AW243" s="13" t="s">
        <v>34</v>
      </c>
      <c r="AX243" s="13" t="s">
        <v>73</v>
      </c>
      <c r="AY243" s="211" t="s">
        <v>191</v>
      </c>
    </row>
    <row r="244" spans="1:65" s="14" customFormat="1" ht="11.25">
      <c r="B244" s="212"/>
      <c r="C244" s="213"/>
      <c r="D244" s="194" t="s">
        <v>208</v>
      </c>
      <c r="E244" s="214" t="s">
        <v>19</v>
      </c>
      <c r="F244" s="215" t="s">
        <v>238</v>
      </c>
      <c r="G244" s="213"/>
      <c r="H244" s="216">
        <v>108.215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208</v>
      </c>
      <c r="AU244" s="222" t="s">
        <v>82</v>
      </c>
      <c r="AV244" s="14" t="s">
        <v>197</v>
      </c>
      <c r="AW244" s="14" t="s">
        <v>34</v>
      </c>
      <c r="AX244" s="14" t="s">
        <v>80</v>
      </c>
      <c r="AY244" s="222" t="s">
        <v>191</v>
      </c>
    </row>
    <row r="245" spans="1:65" s="2" customFormat="1" ht="16.5" customHeight="1">
      <c r="A245" s="37"/>
      <c r="B245" s="38"/>
      <c r="C245" s="181" t="s">
        <v>434</v>
      </c>
      <c r="D245" s="181" t="s">
        <v>193</v>
      </c>
      <c r="E245" s="182" t="s">
        <v>2914</v>
      </c>
      <c r="F245" s="183" t="s">
        <v>2915</v>
      </c>
      <c r="G245" s="184" t="s">
        <v>282</v>
      </c>
      <c r="H245" s="185">
        <v>108.215</v>
      </c>
      <c r="I245" s="186"/>
      <c r="J245" s="187">
        <f>ROUND(I245*H245,2)</f>
        <v>0</v>
      </c>
      <c r="K245" s="183" t="s">
        <v>203</v>
      </c>
      <c r="L245" s="42"/>
      <c r="M245" s="188" t="s">
        <v>19</v>
      </c>
      <c r="N245" s="189" t="s">
        <v>44</v>
      </c>
      <c r="O245" s="6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2" t="s">
        <v>197</v>
      </c>
      <c r="AT245" s="192" t="s">
        <v>193</v>
      </c>
      <c r="AU245" s="192" t="s">
        <v>82</v>
      </c>
      <c r="AY245" s="20" t="s">
        <v>191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0" t="s">
        <v>80</v>
      </c>
      <c r="BK245" s="193">
        <f>ROUND(I245*H245,2)</f>
        <v>0</v>
      </c>
      <c r="BL245" s="20" t="s">
        <v>197</v>
      </c>
      <c r="BM245" s="192" t="s">
        <v>2916</v>
      </c>
    </row>
    <row r="246" spans="1:65" s="2" customFormat="1" ht="11.25">
      <c r="A246" s="37"/>
      <c r="B246" s="38"/>
      <c r="C246" s="39"/>
      <c r="D246" s="194" t="s">
        <v>199</v>
      </c>
      <c r="E246" s="39"/>
      <c r="F246" s="195" t="s">
        <v>2917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199</v>
      </c>
      <c r="AU246" s="20" t="s">
        <v>82</v>
      </c>
    </row>
    <row r="247" spans="1:65" s="2" customFormat="1" ht="11.25">
      <c r="A247" s="37"/>
      <c r="B247" s="38"/>
      <c r="C247" s="39"/>
      <c r="D247" s="199" t="s">
        <v>206</v>
      </c>
      <c r="E247" s="39"/>
      <c r="F247" s="200" t="s">
        <v>2918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206</v>
      </c>
      <c r="AU247" s="20" t="s">
        <v>82</v>
      </c>
    </row>
    <row r="248" spans="1:65" s="2" customFormat="1" ht="16.5" customHeight="1">
      <c r="A248" s="37"/>
      <c r="B248" s="38"/>
      <c r="C248" s="181" t="s">
        <v>441</v>
      </c>
      <c r="D248" s="181" t="s">
        <v>193</v>
      </c>
      <c r="E248" s="182" t="s">
        <v>2919</v>
      </c>
      <c r="F248" s="183" t="s">
        <v>2920</v>
      </c>
      <c r="G248" s="184" t="s">
        <v>255</v>
      </c>
      <c r="H248" s="185">
        <v>5.3360000000000003</v>
      </c>
      <c r="I248" s="186"/>
      <c r="J248" s="187">
        <f>ROUND(I248*H248,2)</f>
        <v>0</v>
      </c>
      <c r="K248" s="183" t="s">
        <v>203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1.05555</v>
      </c>
      <c r="R248" s="190">
        <f>Q248*H248</f>
        <v>5.6324148000000003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197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197</v>
      </c>
      <c r="BM248" s="192" t="s">
        <v>2921</v>
      </c>
    </row>
    <row r="249" spans="1:65" s="2" customFormat="1" ht="29.25">
      <c r="A249" s="37"/>
      <c r="B249" s="38"/>
      <c r="C249" s="39"/>
      <c r="D249" s="194" t="s">
        <v>199</v>
      </c>
      <c r="E249" s="39"/>
      <c r="F249" s="195" t="s">
        <v>2922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1.25">
      <c r="A250" s="37"/>
      <c r="B250" s="38"/>
      <c r="C250" s="39"/>
      <c r="D250" s="199" t="s">
        <v>206</v>
      </c>
      <c r="E250" s="39"/>
      <c r="F250" s="200" t="s">
        <v>2923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206</v>
      </c>
      <c r="AU250" s="20" t="s">
        <v>82</v>
      </c>
    </row>
    <row r="251" spans="1:65" s="13" customFormat="1" ht="11.25">
      <c r="B251" s="201"/>
      <c r="C251" s="202"/>
      <c r="D251" s="194" t="s">
        <v>208</v>
      </c>
      <c r="E251" s="203" t="s">
        <v>19</v>
      </c>
      <c r="F251" s="204" t="s">
        <v>2924</v>
      </c>
      <c r="G251" s="202"/>
      <c r="H251" s="205">
        <v>5.1920000000000002</v>
      </c>
      <c r="I251" s="206"/>
      <c r="J251" s="202"/>
      <c r="K251" s="202"/>
      <c r="L251" s="207"/>
      <c r="M251" s="208"/>
      <c r="N251" s="209"/>
      <c r="O251" s="209"/>
      <c r="P251" s="209"/>
      <c r="Q251" s="209"/>
      <c r="R251" s="209"/>
      <c r="S251" s="209"/>
      <c r="T251" s="210"/>
      <c r="AT251" s="211" t="s">
        <v>208</v>
      </c>
      <c r="AU251" s="211" t="s">
        <v>82</v>
      </c>
      <c r="AV251" s="13" t="s">
        <v>82</v>
      </c>
      <c r="AW251" s="13" t="s">
        <v>34</v>
      </c>
      <c r="AX251" s="13" t="s">
        <v>73</v>
      </c>
      <c r="AY251" s="211" t="s">
        <v>191</v>
      </c>
    </row>
    <row r="252" spans="1:65" s="13" customFormat="1" ht="11.25">
      <c r="B252" s="201"/>
      <c r="C252" s="202"/>
      <c r="D252" s="194" t="s">
        <v>208</v>
      </c>
      <c r="E252" s="203" t="s">
        <v>19</v>
      </c>
      <c r="F252" s="204" t="s">
        <v>2925</v>
      </c>
      <c r="G252" s="202"/>
      <c r="H252" s="205">
        <v>0.14399999999999999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208</v>
      </c>
      <c r="AU252" s="211" t="s">
        <v>82</v>
      </c>
      <c r="AV252" s="13" t="s">
        <v>82</v>
      </c>
      <c r="AW252" s="13" t="s">
        <v>34</v>
      </c>
      <c r="AX252" s="13" t="s">
        <v>73</v>
      </c>
      <c r="AY252" s="211" t="s">
        <v>191</v>
      </c>
    </row>
    <row r="253" spans="1:65" s="14" customFormat="1" ht="11.25">
      <c r="B253" s="212"/>
      <c r="C253" s="213"/>
      <c r="D253" s="194" t="s">
        <v>208</v>
      </c>
      <c r="E253" s="214" t="s">
        <v>19</v>
      </c>
      <c r="F253" s="215" t="s">
        <v>238</v>
      </c>
      <c r="G253" s="213"/>
      <c r="H253" s="216">
        <v>5.3360000000000003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208</v>
      </c>
      <c r="AU253" s="222" t="s">
        <v>82</v>
      </c>
      <c r="AV253" s="14" t="s">
        <v>197</v>
      </c>
      <c r="AW253" s="14" t="s">
        <v>34</v>
      </c>
      <c r="AX253" s="14" t="s">
        <v>80</v>
      </c>
      <c r="AY253" s="222" t="s">
        <v>191</v>
      </c>
    </row>
    <row r="254" spans="1:65" s="2" customFormat="1" ht="16.5" customHeight="1">
      <c r="A254" s="37"/>
      <c r="B254" s="38"/>
      <c r="C254" s="181" t="s">
        <v>448</v>
      </c>
      <c r="D254" s="181" t="s">
        <v>193</v>
      </c>
      <c r="E254" s="182" t="s">
        <v>514</v>
      </c>
      <c r="F254" s="183" t="s">
        <v>515</v>
      </c>
      <c r="G254" s="184" t="s">
        <v>255</v>
      </c>
      <c r="H254" s="185">
        <v>0.13900000000000001</v>
      </c>
      <c r="I254" s="186"/>
      <c r="J254" s="187">
        <f>ROUND(I254*H254,2)</f>
        <v>0</v>
      </c>
      <c r="K254" s="183" t="s">
        <v>203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1.06277</v>
      </c>
      <c r="R254" s="190">
        <f>Q254*H254</f>
        <v>0.14772503000000001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197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197</v>
      </c>
      <c r="BM254" s="192" t="s">
        <v>2926</v>
      </c>
    </row>
    <row r="255" spans="1:65" s="2" customFormat="1" ht="29.25">
      <c r="A255" s="37"/>
      <c r="B255" s="38"/>
      <c r="C255" s="39"/>
      <c r="D255" s="194" t="s">
        <v>199</v>
      </c>
      <c r="E255" s="39"/>
      <c r="F255" s="195" t="s">
        <v>517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1.25">
      <c r="A256" s="37"/>
      <c r="B256" s="38"/>
      <c r="C256" s="39"/>
      <c r="D256" s="199" t="s">
        <v>206</v>
      </c>
      <c r="E256" s="39"/>
      <c r="F256" s="200" t="s">
        <v>518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206</v>
      </c>
      <c r="AU256" s="20" t="s">
        <v>82</v>
      </c>
    </row>
    <row r="257" spans="1:65" s="13" customFormat="1" ht="11.25">
      <c r="B257" s="201"/>
      <c r="C257" s="202"/>
      <c r="D257" s="194" t="s">
        <v>208</v>
      </c>
      <c r="E257" s="203" t="s">
        <v>19</v>
      </c>
      <c r="F257" s="204" t="s">
        <v>519</v>
      </c>
      <c r="G257" s="202"/>
      <c r="H257" s="205">
        <v>0.13900000000000001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208</v>
      </c>
      <c r="AU257" s="211" t="s">
        <v>82</v>
      </c>
      <c r="AV257" s="13" t="s">
        <v>82</v>
      </c>
      <c r="AW257" s="13" t="s">
        <v>34</v>
      </c>
      <c r="AX257" s="13" t="s">
        <v>80</v>
      </c>
      <c r="AY257" s="211" t="s">
        <v>191</v>
      </c>
    </row>
    <row r="258" spans="1:65" s="2" customFormat="1" ht="24.2" customHeight="1">
      <c r="A258" s="37"/>
      <c r="B258" s="38"/>
      <c r="C258" s="181" t="s">
        <v>455</v>
      </c>
      <c r="D258" s="181" t="s">
        <v>193</v>
      </c>
      <c r="E258" s="182" t="s">
        <v>521</v>
      </c>
      <c r="F258" s="183" t="s">
        <v>522</v>
      </c>
      <c r="G258" s="184" t="s">
        <v>255</v>
      </c>
      <c r="H258" s="185">
        <v>0.14000000000000001</v>
      </c>
      <c r="I258" s="186"/>
      <c r="J258" s="187">
        <f>ROUND(I258*H258,2)</f>
        <v>0</v>
      </c>
      <c r="K258" s="183" t="s">
        <v>203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1.7090000000000001E-2</v>
      </c>
      <c r="R258" s="190">
        <f>Q258*H258</f>
        <v>2.3926000000000004E-3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197</v>
      </c>
      <c r="AT258" s="192" t="s">
        <v>193</v>
      </c>
      <c r="AU258" s="192" t="s">
        <v>82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197</v>
      </c>
      <c r="BM258" s="192" t="s">
        <v>2927</v>
      </c>
    </row>
    <row r="259" spans="1:65" s="2" customFormat="1" ht="11.25">
      <c r="A259" s="37"/>
      <c r="B259" s="38"/>
      <c r="C259" s="39"/>
      <c r="D259" s="194" t="s">
        <v>199</v>
      </c>
      <c r="E259" s="39"/>
      <c r="F259" s="195" t="s">
        <v>524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82</v>
      </c>
    </row>
    <row r="260" spans="1:65" s="2" customFormat="1" ht="11.25">
      <c r="A260" s="37"/>
      <c r="B260" s="38"/>
      <c r="C260" s="39"/>
      <c r="D260" s="199" t="s">
        <v>206</v>
      </c>
      <c r="E260" s="39"/>
      <c r="F260" s="200" t="s">
        <v>525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206</v>
      </c>
      <c r="AU260" s="20" t="s">
        <v>82</v>
      </c>
    </row>
    <row r="261" spans="1:65" s="13" customFormat="1" ht="11.25">
      <c r="B261" s="201"/>
      <c r="C261" s="202"/>
      <c r="D261" s="194" t="s">
        <v>208</v>
      </c>
      <c r="E261" s="203" t="s">
        <v>19</v>
      </c>
      <c r="F261" s="204" t="s">
        <v>2928</v>
      </c>
      <c r="G261" s="202"/>
      <c r="H261" s="205">
        <v>0.14000000000000001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208</v>
      </c>
      <c r="AU261" s="211" t="s">
        <v>82</v>
      </c>
      <c r="AV261" s="13" t="s">
        <v>82</v>
      </c>
      <c r="AW261" s="13" t="s">
        <v>34</v>
      </c>
      <c r="AX261" s="13" t="s">
        <v>80</v>
      </c>
      <c r="AY261" s="211" t="s">
        <v>191</v>
      </c>
    </row>
    <row r="262" spans="1:65" s="2" customFormat="1" ht="16.5" customHeight="1">
      <c r="A262" s="37"/>
      <c r="B262" s="38"/>
      <c r="C262" s="223" t="s">
        <v>463</v>
      </c>
      <c r="D262" s="223" t="s">
        <v>273</v>
      </c>
      <c r="E262" s="224" t="s">
        <v>528</v>
      </c>
      <c r="F262" s="225" t="s">
        <v>529</v>
      </c>
      <c r="G262" s="226" t="s">
        <v>255</v>
      </c>
      <c r="H262" s="227">
        <v>0.14000000000000001</v>
      </c>
      <c r="I262" s="228"/>
      <c r="J262" s="229">
        <f>ROUND(I262*H262,2)</f>
        <v>0</v>
      </c>
      <c r="K262" s="225" t="s">
        <v>203</v>
      </c>
      <c r="L262" s="230"/>
      <c r="M262" s="231" t="s">
        <v>19</v>
      </c>
      <c r="N262" s="232" t="s">
        <v>44</v>
      </c>
      <c r="O262" s="67"/>
      <c r="P262" s="190">
        <f>O262*H262</f>
        <v>0</v>
      </c>
      <c r="Q262" s="190">
        <v>1</v>
      </c>
      <c r="R262" s="190">
        <f>Q262*H262</f>
        <v>0.14000000000000001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239</v>
      </c>
      <c r="AT262" s="192" t="s">
        <v>273</v>
      </c>
      <c r="AU262" s="192" t="s">
        <v>82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197</v>
      </c>
      <c r="BM262" s="192" t="s">
        <v>2929</v>
      </c>
    </row>
    <row r="263" spans="1:65" s="2" customFormat="1" ht="11.25">
      <c r="A263" s="37"/>
      <c r="B263" s="38"/>
      <c r="C263" s="39"/>
      <c r="D263" s="194" t="s">
        <v>199</v>
      </c>
      <c r="E263" s="39"/>
      <c r="F263" s="195" t="s">
        <v>529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82</v>
      </c>
    </row>
    <row r="264" spans="1:65" s="2" customFormat="1" ht="24.2" customHeight="1">
      <c r="A264" s="37"/>
      <c r="B264" s="38"/>
      <c r="C264" s="181" t="s">
        <v>470</v>
      </c>
      <c r="D264" s="181" t="s">
        <v>193</v>
      </c>
      <c r="E264" s="182" t="s">
        <v>2930</v>
      </c>
      <c r="F264" s="183" t="s">
        <v>2931</v>
      </c>
      <c r="G264" s="184" t="s">
        <v>255</v>
      </c>
      <c r="H264" s="185">
        <v>0.90700000000000003</v>
      </c>
      <c r="I264" s="186"/>
      <c r="J264" s="187">
        <f>ROUND(I264*H264,2)</f>
        <v>0</v>
      </c>
      <c r="K264" s="183" t="s">
        <v>19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1.221E-2</v>
      </c>
      <c r="R264" s="190">
        <f>Q264*H264</f>
        <v>1.1074470000000001E-2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197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197</v>
      </c>
      <c r="BM264" s="192" t="s">
        <v>2932</v>
      </c>
    </row>
    <row r="265" spans="1:65" s="2" customFormat="1" ht="19.5">
      <c r="A265" s="37"/>
      <c r="B265" s="38"/>
      <c r="C265" s="39"/>
      <c r="D265" s="194" t="s">
        <v>199</v>
      </c>
      <c r="E265" s="39"/>
      <c r="F265" s="195" t="s">
        <v>2933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13" customFormat="1" ht="11.25">
      <c r="B266" s="201"/>
      <c r="C266" s="202"/>
      <c r="D266" s="194" t="s">
        <v>208</v>
      </c>
      <c r="E266" s="203" t="s">
        <v>19</v>
      </c>
      <c r="F266" s="204" t="s">
        <v>2934</v>
      </c>
      <c r="G266" s="202"/>
      <c r="H266" s="205">
        <v>0.90700000000000003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208</v>
      </c>
      <c r="AU266" s="211" t="s">
        <v>82</v>
      </c>
      <c r="AV266" s="13" t="s">
        <v>82</v>
      </c>
      <c r="AW266" s="13" t="s">
        <v>34</v>
      </c>
      <c r="AX266" s="13" t="s">
        <v>80</v>
      </c>
      <c r="AY266" s="211" t="s">
        <v>191</v>
      </c>
    </row>
    <row r="267" spans="1:65" s="2" customFormat="1" ht="16.5" customHeight="1">
      <c r="A267" s="37"/>
      <c r="B267" s="38"/>
      <c r="C267" s="223" t="s">
        <v>480</v>
      </c>
      <c r="D267" s="223" t="s">
        <v>273</v>
      </c>
      <c r="E267" s="224" t="s">
        <v>2935</v>
      </c>
      <c r="F267" s="225" t="s">
        <v>2936</v>
      </c>
      <c r="G267" s="226" t="s">
        <v>255</v>
      </c>
      <c r="H267" s="227">
        <v>0.95199999999999996</v>
      </c>
      <c r="I267" s="228"/>
      <c r="J267" s="229">
        <f>ROUND(I267*H267,2)</f>
        <v>0</v>
      </c>
      <c r="K267" s="225" t="s">
        <v>203</v>
      </c>
      <c r="L267" s="230"/>
      <c r="M267" s="231" t="s">
        <v>19</v>
      </c>
      <c r="N267" s="232" t="s">
        <v>44</v>
      </c>
      <c r="O267" s="67"/>
      <c r="P267" s="190">
        <f>O267*H267</f>
        <v>0</v>
      </c>
      <c r="Q267" s="190">
        <v>1</v>
      </c>
      <c r="R267" s="190">
        <f>Q267*H267</f>
        <v>0.95199999999999996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239</v>
      </c>
      <c r="AT267" s="192" t="s">
        <v>273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197</v>
      </c>
      <c r="BM267" s="192" t="s">
        <v>2937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2936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13" customFormat="1" ht="11.25">
      <c r="B269" s="201"/>
      <c r="C269" s="202"/>
      <c r="D269" s="194" t="s">
        <v>208</v>
      </c>
      <c r="E269" s="203" t="s">
        <v>19</v>
      </c>
      <c r="F269" s="204" t="s">
        <v>2938</v>
      </c>
      <c r="G269" s="202"/>
      <c r="H269" s="205">
        <v>0.95199999999999996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208</v>
      </c>
      <c r="AU269" s="211" t="s">
        <v>82</v>
      </c>
      <c r="AV269" s="13" t="s">
        <v>82</v>
      </c>
      <c r="AW269" s="13" t="s">
        <v>34</v>
      </c>
      <c r="AX269" s="13" t="s">
        <v>80</v>
      </c>
      <c r="AY269" s="211" t="s">
        <v>191</v>
      </c>
    </row>
    <row r="270" spans="1:65" s="2" customFormat="1" ht="16.5" customHeight="1">
      <c r="A270" s="37"/>
      <c r="B270" s="38"/>
      <c r="C270" s="181" t="s">
        <v>492</v>
      </c>
      <c r="D270" s="181" t="s">
        <v>193</v>
      </c>
      <c r="E270" s="182" t="s">
        <v>2939</v>
      </c>
      <c r="F270" s="183" t="s">
        <v>2940</v>
      </c>
      <c r="G270" s="184" t="s">
        <v>202</v>
      </c>
      <c r="H270" s="185">
        <v>1.905</v>
      </c>
      <c r="I270" s="186"/>
      <c r="J270" s="187">
        <f>ROUND(I270*H270,2)</f>
        <v>0</v>
      </c>
      <c r="K270" s="183" t="s">
        <v>203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2.5019800000000001</v>
      </c>
      <c r="R270" s="190">
        <f>Q270*H270</f>
        <v>4.7662719000000004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197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197</v>
      </c>
      <c r="BM270" s="192" t="s">
        <v>2941</v>
      </c>
    </row>
    <row r="271" spans="1:65" s="2" customFormat="1" ht="11.25">
      <c r="A271" s="37"/>
      <c r="B271" s="38"/>
      <c r="C271" s="39"/>
      <c r="D271" s="194" t="s">
        <v>199</v>
      </c>
      <c r="E271" s="39"/>
      <c r="F271" s="195" t="s">
        <v>2942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1.25">
      <c r="A272" s="37"/>
      <c r="B272" s="38"/>
      <c r="C272" s="39"/>
      <c r="D272" s="199" t="s">
        <v>206</v>
      </c>
      <c r="E272" s="39"/>
      <c r="F272" s="200" t="s">
        <v>2943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206</v>
      </c>
      <c r="AU272" s="20" t="s">
        <v>82</v>
      </c>
    </row>
    <row r="273" spans="1:65" s="13" customFormat="1" ht="11.25">
      <c r="B273" s="201"/>
      <c r="C273" s="202"/>
      <c r="D273" s="194" t="s">
        <v>208</v>
      </c>
      <c r="E273" s="203" t="s">
        <v>19</v>
      </c>
      <c r="F273" s="204" t="s">
        <v>2944</v>
      </c>
      <c r="G273" s="202"/>
      <c r="H273" s="205">
        <v>1.905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208</v>
      </c>
      <c r="AU273" s="211" t="s">
        <v>82</v>
      </c>
      <c r="AV273" s="13" t="s">
        <v>82</v>
      </c>
      <c r="AW273" s="13" t="s">
        <v>34</v>
      </c>
      <c r="AX273" s="13" t="s">
        <v>80</v>
      </c>
      <c r="AY273" s="211" t="s">
        <v>191</v>
      </c>
    </row>
    <row r="274" spans="1:65" s="2" customFormat="1" ht="16.5" customHeight="1">
      <c r="A274" s="37"/>
      <c r="B274" s="38"/>
      <c r="C274" s="181" t="s">
        <v>499</v>
      </c>
      <c r="D274" s="181" t="s">
        <v>193</v>
      </c>
      <c r="E274" s="182" t="s">
        <v>2945</v>
      </c>
      <c r="F274" s="183" t="s">
        <v>2946</v>
      </c>
      <c r="G274" s="184" t="s">
        <v>282</v>
      </c>
      <c r="H274" s="185">
        <v>15.24</v>
      </c>
      <c r="I274" s="186"/>
      <c r="J274" s="187">
        <f>ROUND(I274*H274,2)</f>
        <v>0</v>
      </c>
      <c r="K274" s="183" t="s">
        <v>203</v>
      </c>
      <c r="L274" s="42"/>
      <c r="M274" s="188" t="s">
        <v>19</v>
      </c>
      <c r="N274" s="189" t="s">
        <v>44</v>
      </c>
      <c r="O274" s="67"/>
      <c r="P274" s="190">
        <f>O274*H274</f>
        <v>0</v>
      </c>
      <c r="Q274" s="190">
        <v>1.1169999999999999E-2</v>
      </c>
      <c r="R274" s="190">
        <f>Q274*H274</f>
        <v>0.17023079999999999</v>
      </c>
      <c r="S274" s="190">
        <v>0</v>
      </c>
      <c r="T274" s="191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2" t="s">
        <v>197</v>
      </c>
      <c r="AT274" s="192" t="s">
        <v>193</v>
      </c>
      <c r="AU274" s="192" t="s">
        <v>82</v>
      </c>
      <c r="AY274" s="20" t="s">
        <v>191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0" t="s">
        <v>80</v>
      </c>
      <c r="BK274" s="193">
        <f>ROUND(I274*H274,2)</f>
        <v>0</v>
      </c>
      <c r="BL274" s="20" t="s">
        <v>197</v>
      </c>
      <c r="BM274" s="192" t="s">
        <v>2947</v>
      </c>
    </row>
    <row r="275" spans="1:65" s="2" customFormat="1" ht="11.25">
      <c r="A275" s="37"/>
      <c r="B275" s="38"/>
      <c r="C275" s="39"/>
      <c r="D275" s="194" t="s">
        <v>199</v>
      </c>
      <c r="E275" s="39"/>
      <c r="F275" s="195" t="s">
        <v>2948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199</v>
      </c>
      <c r="AU275" s="20" t="s">
        <v>82</v>
      </c>
    </row>
    <row r="276" spans="1:65" s="2" customFormat="1" ht="11.25">
      <c r="A276" s="37"/>
      <c r="B276" s="38"/>
      <c r="C276" s="39"/>
      <c r="D276" s="199" t="s">
        <v>206</v>
      </c>
      <c r="E276" s="39"/>
      <c r="F276" s="200" t="s">
        <v>2949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206</v>
      </c>
      <c r="AU276" s="20" t="s">
        <v>82</v>
      </c>
    </row>
    <row r="277" spans="1:65" s="13" customFormat="1" ht="11.25">
      <c r="B277" s="201"/>
      <c r="C277" s="202"/>
      <c r="D277" s="194" t="s">
        <v>208</v>
      </c>
      <c r="E277" s="203" t="s">
        <v>19</v>
      </c>
      <c r="F277" s="204" t="s">
        <v>2950</v>
      </c>
      <c r="G277" s="202"/>
      <c r="H277" s="205">
        <v>15.24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208</v>
      </c>
      <c r="AU277" s="211" t="s">
        <v>82</v>
      </c>
      <c r="AV277" s="13" t="s">
        <v>82</v>
      </c>
      <c r="AW277" s="13" t="s">
        <v>34</v>
      </c>
      <c r="AX277" s="13" t="s">
        <v>80</v>
      </c>
      <c r="AY277" s="211" t="s">
        <v>191</v>
      </c>
    </row>
    <row r="278" spans="1:65" s="2" customFormat="1" ht="16.5" customHeight="1">
      <c r="A278" s="37"/>
      <c r="B278" s="38"/>
      <c r="C278" s="181" t="s">
        <v>506</v>
      </c>
      <c r="D278" s="181" t="s">
        <v>193</v>
      </c>
      <c r="E278" s="182" t="s">
        <v>2951</v>
      </c>
      <c r="F278" s="183" t="s">
        <v>2952</v>
      </c>
      <c r="G278" s="184" t="s">
        <v>282</v>
      </c>
      <c r="H278" s="185">
        <v>15.24</v>
      </c>
      <c r="I278" s="186"/>
      <c r="J278" s="187">
        <f>ROUND(I278*H278,2)</f>
        <v>0</v>
      </c>
      <c r="K278" s="183" t="s">
        <v>203</v>
      </c>
      <c r="L278" s="42"/>
      <c r="M278" s="188" t="s">
        <v>19</v>
      </c>
      <c r="N278" s="189" t="s">
        <v>44</v>
      </c>
      <c r="O278" s="6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2" t="s">
        <v>197</v>
      </c>
      <c r="AT278" s="192" t="s">
        <v>193</v>
      </c>
      <c r="AU278" s="192" t="s">
        <v>82</v>
      </c>
      <c r="AY278" s="20" t="s">
        <v>191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0" t="s">
        <v>80</v>
      </c>
      <c r="BK278" s="193">
        <f>ROUND(I278*H278,2)</f>
        <v>0</v>
      </c>
      <c r="BL278" s="20" t="s">
        <v>197</v>
      </c>
      <c r="BM278" s="192" t="s">
        <v>2953</v>
      </c>
    </row>
    <row r="279" spans="1:65" s="2" customFormat="1" ht="11.25">
      <c r="A279" s="37"/>
      <c r="B279" s="38"/>
      <c r="C279" s="39"/>
      <c r="D279" s="194" t="s">
        <v>199</v>
      </c>
      <c r="E279" s="39"/>
      <c r="F279" s="195" t="s">
        <v>2954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199</v>
      </c>
      <c r="AU279" s="20" t="s">
        <v>82</v>
      </c>
    </row>
    <row r="280" spans="1:65" s="2" customFormat="1" ht="11.25">
      <c r="A280" s="37"/>
      <c r="B280" s="38"/>
      <c r="C280" s="39"/>
      <c r="D280" s="199" t="s">
        <v>206</v>
      </c>
      <c r="E280" s="39"/>
      <c r="F280" s="200" t="s">
        <v>2955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206</v>
      </c>
      <c r="AU280" s="20" t="s">
        <v>82</v>
      </c>
    </row>
    <row r="281" spans="1:65" s="2" customFormat="1" ht="16.5" customHeight="1">
      <c r="A281" s="37"/>
      <c r="B281" s="38"/>
      <c r="C281" s="181" t="s">
        <v>513</v>
      </c>
      <c r="D281" s="181" t="s">
        <v>193</v>
      </c>
      <c r="E281" s="182" t="s">
        <v>2956</v>
      </c>
      <c r="F281" s="183" t="s">
        <v>2957</v>
      </c>
      <c r="G281" s="184" t="s">
        <v>255</v>
      </c>
      <c r="H281" s="185">
        <v>0.30499999999999999</v>
      </c>
      <c r="I281" s="186"/>
      <c r="J281" s="187">
        <f>ROUND(I281*H281,2)</f>
        <v>0</v>
      </c>
      <c r="K281" s="183" t="s">
        <v>203</v>
      </c>
      <c r="L281" s="42"/>
      <c r="M281" s="188" t="s">
        <v>19</v>
      </c>
      <c r="N281" s="189" t="s">
        <v>44</v>
      </c>
      <c r="O281" s="67"/>
      <c r="P281" s="190">
        <f>O281*H281</f>
        <v>0</v>
      </c>
      <c r="Q281" s="190">
        <v>1.05291</v>
      </c>
      <c r="R281" s="190">
        <f>Q281*H281</f>
        <v>0.32113754999999999</v>
      </c>
      <c r="S281" s="190">
        <v>0</v>
      </c>
      <c r="T281" s="191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2" t="s">
        <v>197</v>
      </c>
      <c r="AT281" s="192" t="s">
        <v>193</v>
      </c>
      <c r="AU281" s="192" t="s">
        <v>82</v>
      </c>
      <c r="AY281" s="20" t="s">
        <v>191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0" t="s">
        <v>80</v>
      </c>
      <c r="BK281" s="193">
        <f>ROUND(I281*H281,2)</f>
        <v>0</v>
      </c>
      <c r="BL281" s="20" t="s">
        <v>197</v>
      </c>
      <c r="BM281" s="192" t="s">
        <v>2958</v>
      </c>
    </row>
    <row r="282" spans="1:65" s="2" customFormat="1" ht="11.25">
      <c r="A282" s="37"/>
      <c r="B282" s="38"/>
      <c r="C282" s="39"/>
      <c r="D282" s="194" t="s">
        <v>199</v>
      </c>
      <c r="E282" s="39"/>
      <c r="F282" s="195" t="s">
        <v>2959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199</v>
      </c>
      <c r="AU282" s="20" t="s">
        <v>82</v>
      </c>
    </row>
    <row r="283" spans="1:65" s="2" customFormat="1" ht="11.25">
      <c r="A283" s="37"/>
      <c r="B283" s="38"/>
      <c r="C283" s="39"/>
      <c r="D283" s="199" t="s">
        <v>206</v>
      </c>
      <c r="E283" s="39"/>
      <c r="F283" s="200" t="s">
        <v>2960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206</v>
      </c>
      <c r="AU283" s="20" t="s">
        <v>82</v>
      </c>
    </row>
    <row r="284" spans="1:65" s="13" customFormat="1" ht="11.25">
      <c r="B284" s="201"/>
      <c r="C284" s="202"/>
      <c r="D284" s="194" t="s">
        <v>208</v>
      </c>
      <c r="E284" s="203" t="s">
        <v>19</v>
      </c>
      <c r="F284" s="204" t="s">
        <v>2961</v>
      </c>
      <c r="G284" s="202"/>
      <c r="H284" s="205">
        <v>0.30499999999999999</v>
      </c>
      <c r="I284" s="206"/>
      <c r="J284" s="202"/>
      <c r="K284" s="202"/>
      <c r="L284" s="207"/>
      <c r="M284" s="208"/>
      <c r="N284" s="209"/>
      <c r="O284" s="209"/>
      <c r="P284" s="209"/>
      <c r="Q284" s="209"/>
      <c r="R284" s="209"/>
      <c r="S284" s="209"/>
      <c r="T284" s="210"/>
      <c r="AT284" s="211" t="s">
        <v>208</v>
      </c>
      <c r="AU284" s="211" t="s">
        <v>82</v>
      </c>
      <c r="AV284" s="13" t="s">
        <v>82</v>
      </c>
      <c r="AW284" s="13" t="s">
        <v>34</v>
      </c>
      <c r="AX284" s="13" t="s">
        <v>80</v>
      </c>
      <c r="AY284" s="211" t="s">
        <v>191</v>
      </c>
    </row>
    <row r="285" spans="1:65" s="12" customFormat="1" ht="22.9" customHeight="1">
      <c r="B285" s="165"/>
      <c r="C285" s="166"/>
      <c r="D285" s="167" t="s">
        <v>72</v>
      </c>
      <c r="E285" s="179" t="s">
        <v>1392</v>
      </c>
      <c r="F285" s="179" t="s">
        <v>1393</v>
      </c>
      <c r="G285" s="166"/>
      <c r="H285" s="166"/>
      <c r="I285" s="169"/>
      <c r="J285" s="180">
        <f>BK285</f>
        <v>0</v>
      </c>
      <c r="K285" s="166"/>
      <c r="L285" s="171"/>
      <c r="M285" s="172"/>
      <c r="N285" s="173"/>
      <c r="O285" s="173"/>
      <c r="P285" s="174">
        <f>SUM(P286:P288)</f>
        <v>0</v>
      </c>
      <c r="Q285" s="173"/>
      <c r="R285" s="174">
        <f>SUM(R286:R288)</f>
        <v>0</v>
      </c>
      <c r="S285" s="173"/>
      <c r="T285" s="175">
        <f>SUM(T286:T288)</f>
        <v>0</v>
      </c>
      <c r="AR285" s="176" t="s">
        <v>80</v>
      </c>
      <c r="AT285" s="177" t="s">
        <v>72</v>
      </c>
      <c r="AU285" s="177" t="s">
        <v>80</v>
      </c>
      <c r="AY285" s="176" t="s">
        <v>191</v>
      </c>
      <c r="BK285" s="178">
        <f>SUM(BK286:BK288)</f>
        <v>0</v>
      </c>
    </row>
    <row r="286" spans="1:65" s="2" customFormat="1" ht="16.5" customHeight="1">
      <c r="A286" s="37"/>
      <c r="B286" s="38"/>
      <c r="C286" s="181" t="s">
        <v>520</v>
      </c>
      <c r="D286" s="181" t="s">
        <v>193</v>
      </c>
      <c r="E286" s="182" t="s">
        <v>2962</v>
      </c>
      <c r="F286" s="183" t="s">
        <v>2963</v>
      </c>
      <c r="G286" s="184" t="s">
        <v>255</v>
      </c>
      <c r="H286" s="185">
        <v>671.06299999999999</v>
      </c>
      <c r="I286" s="186"/>
      <c r="J286" s="187">
        <f>ROUND(I286*H286,2)</f>
        <v>0</v>
      </c>
      <c r="K286" s="183" t="s">
        <v>203</v>
      </c>
      <c r="L286" s="42"/>
      <c r="M286" s="188" t="s">
        <v>19</v>
      </c>
      <c r="N286" s="189" t="s">
        <v>44</v>
      </c>
      <c r="O286" s="6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2" t="s">
        <v>197</v>
      </c>
      <c r="AT286" s="192" t="s">
        <v>193</v>
      </c>
      <c r="AU286" s="192" t="s">
        <v>82</v>
      </c>
      <c r="AY286" s="20" t="s">
        <v>191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0" t="s">
        <v>80</v>
      </c>
      <c r="BK286" s="193">
        <f>ROUND(I286*H286,2)</f>
        <v>0</v>
      </c>
      <c r="BL286" s="20" t="s">
        <v>197</v>
      </c>
      <c r="BM286" s="192" t="s">
        <v>2964</v>
      </c>
    </row>
    <row r="287" spans="1:65" s="2" customFormat="1" ht="19.5">
      <c r="A287" s="37"/>
      <c r="B287" s="38"/>
      <c r="C287" s="39"/>
      <c r="D287" s="194" t="s">
        <v>199</v>
      </c>
      <c r="E287" s="39"/>
      <c r="F287" s="195" t="s">
        <v>2965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199</v>
      </c>
      <c r="AU287" s="20" t="s">
        <v>82</v>
      </c>
    </row>
    <row r="288" spans="1:65" s="2" customFormat="1" ht="11.25">
      <c r="A288" s="37"/>
      <c r="B288" s="38"/>
      <c r="C288" s="39"/>
      <c r="D288" s="199" t="s">
        <v>206</v>
      </c>
      <c r="E288" s="39"/>
      <c r="F288" s="200" t="s">
        <v>2966</v>
      </c>
      <c r="G288" s="39"/>
      <c r="H288" s="39"/>
      <c r="I288" s="196"/>
      <c r="J288" s="39"/>
      <c r="K288" s="39"/>
      <c r="L288" s="42"/>
      <c r="M288" s="245"/>
      <c r="N288" s="246"/>
      <c r="O288" s="247"/>
      <c r="P288" s="247"/>
      <c r="Q288" s="247"/>
      <c r="R288" s="247"/>
      <c r="S288" s="247"/>
      <c r="T288" s="24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206</v>
      </c>
      <c r="AU288" s="20" t="s">
        <v>82</v>
      </c>
    </row>
    <row r="289" spans="1:31" s="2" customFormat="1" ht="6.95" customHeight="1">
      <c r="A289" s="37"/>
      <c r="B289" s="50"/>
      <c r="C289" s="51"/>
      <c r="D289" s="51"/>
      <c r="E289" s="51"/>
      <c r="F289" s="51"/>
      <c r="G289" s="51"/>
      <c r="H289" s="51"/>
      <c r="I289" s="51"/>
      <c r="J289" s="51"/>
      <c r="K289" s="51"/>
      <c r="L289" s="42"/>
      <c r="M289" s="37"/>
      <c r="O289" s="37"/>
      <c r="P289" s="37"/>
      <c r="Q289" s="37"/>
      <c r="R289" s="37"/>
      <c r="S289" s="37"/>
      <c r="T289" s="37"/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</row>
  </sheetData>
  <sheetProtection algorithmName="SHA-512" hashValue="VZFIkhGYQ6ClHs2ZcXU+I8wM+LawKCl8zGOFMquAQxsYJdEghY1MoiiOl9JBkKML2KOBQuOtZyWx2UAtkDMFFg==" saltValue="QH2N254zl+e5mBa4lGxKQJT2zRBOf7TpRCG9ebvtR1Zi69lxH1VIFKt3S72FDTUzSkQ70N60u94SYbqFnAn17w==" spinCount="100000" sheet="1" objects="1" scenarios="1" formatColumns="0" formatRows="0" autoFilter="0"/>
  <autoFilter ref="C89:K288" xr:uid="{00000000-0009-0000-0000-000002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hyperlinks>
    <hyperlink ref="F95" r:id="rId1" xr:uid="{00000000-0004-0000-0200-000000000000}"/>
    <hyperlink ref="F99" r:id="rId2" xr:uid="{00000000-0004-0000-0200-000001000000}"/>
    <hyperlink ref="F103" r:id="rId3" xr:uid="{00000000-0004-0000-0200-000002000000}"/>
    <hyperlink ref="F106" r:id="rId4" xr:uid="{00000000-0004-0000-0200-000003000000}"/>
    <hyperlink ref="F110" r:id="rId5" xr:uid="{00000000-0004-0000-0200-000004000000}"/>
    <hyperlink ref="F114" r:id="rId6" xr:uid="{00000000-0004-0000-0200-000005000000}"/>
    <hyperlink ref="F118" r:id="rId7" xr:uid="{00000000-0004-0000-0200-000006000000}"/>
    <hyperlink ref="F121" r:id="rId8" xr:uid="{00000000-0004-0000-0200-000007000000}"/>
    <hyperlink ref="F125" r:id="rId9" xr:uid="{00000000-0004-0000-0200-000008000000}"/>
    <hyperlink ref="F129" r:id="rId10" xr:uid="{00000000-0004-0000-0200-000009000000}"/>
    <hyperlink ref="F132" r:id="rId11" xr:uid="{00000000-0004-0000-0200-00000A000000}"/>
    <hyperlink ref="F137" r:id="rId12" xr:uid="{00000000-0004-0000-0200-00000B000000}"/>
    <hyperlink ref="F141" r:id="rId13" xr:uid="{00000000-0004-0000-0200-00000C000000}"/>
    <hyperlink ref="F145" r:id="rId14" xr:uid="{00000000-0004-0000-0200-00000D000000}"/>
    <hyperlink ref="F148" r:id="rId15" xr:uid="{00000000-0004-0000-0200-00000E000000}"/>
    <hyperlink ref="F151" r:id="rId16" xr:uid="{00000000-0004-0000-0200-00000F000000}"/>
    <hyperlink ref="F154" r:id="rId17" xr:uid="{00000000-0004-0000-0200-000010000000}"/>
    <hyperlink ref="F157" r:id="rId18" xr:uid="{00000000-0004-0000-0200-000011000000}"/>
    <hyperlink ref="F160" r:id="rId19" xr:uid="{00000000-0004-0000-0200-000012000000}"/>
    <hyperlink ref="F164" r:id="rId20" xr:uid="{00000000-0004-0000-0200-000013000000}"/>
    <hyperlink ref="F170" r:id="rId21" xr:uid="{00000000-0004-0000-0200-000014000000}"/>
    <hyperlink ref="F178" r:id="rId22" xr:uid="{00000000-0004-0000-0200-000015000000}"/>
    <hyperlink ref="F189" r:id="rId23" xr:uid="{00000000-0004-0000-0200-000016000000}"/>
    <hyperlink ref="F192" r:id="rId24" xr:uid="{00000000-0004-0000-0200-000017000000}"/>
    <hyperlink ref="F197" r:id="rId25" xr:uid="{00000000-0004-0000-0200-000018000000}"/>
    <hyperlink ref="F206" r:id="rId26" xr:uid="{00000000-0004-0000-0200-000019000000}"/>
    <hyperlink ref="F212" r:id="rId27" xr:uid="{00000000-0004-0000-0200-00001A000000}"/>
    <hyperlink ref="F221" r:id="rId28" xr:uid="{00000000-0004-0000-0200-00001B000000}"/>
    <hyperlink ref="F227" r:id="rId29" xr:uid="{00000000-0004-0000-0200-00001C000000}"/>
    <hyperlink ref="F230" r:id="rId30" xr:uid="{00000000-0004-0000-0200-00001D000000}"/>
    <hyperlink ref="F234" r:id="rId31" xr:uid="{00000000-0004-0000-0200-00001E000000}"/>
    <hyperlink ref="F238" r:id="rId32" xr:uid="{00000000-0004-0000-0200-00001F000000}"/>
    <hyperlink ref="F241" r:id="rId33" xr:uid="{00000000-0004-0000-0200-000020000000}"/>
    <hyperlink ref="F247" r:id="rId34" xr:uid="{00000000-0004-0000-0200-000021000000}"/>
    <hyperlink ref="F250" r:id="rId35" xr:uid="{00000000-0004-0000-0200-000022000000}"/>
    <hyperlink ref="F256" r:id="rId36" xr:uid="{00000000-0004-0000-0200-000023000000}"/>
    <hyperlink ref="F260" r:id="rId37" xr:uid="{00000000-0004-0000-0200-000024000000}"/>
    <hyperlink ref="F272" r:id="rId38" xr:uid="{00000000-0004-0000-0200-000025000000}"/>
    <hyperlink ref="F276" r:id="rId39" xr:uid="{00000000-0004-0000-0200-000026000000}"/>
    <hyperlink ref="F280" r:id="rId40" xr:uid="{00000000-0004-0000-0200-000027000000}"/>
    <hyperlink ref="F283" r:id="rId41" xr:uid="{00000000-0004-0000-0200-000028000000}"/>
    <hyperlink ref="F288" r:id="rId42" xr:uid="{00000000-0004-0000-0200-00002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4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48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97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2969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ROUND(J102,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ROUND((SUM(BE102:BE487)),  2)</f>
        <v>0</v>
      </c>
      <c r="G37" s="37"/>
      <c r="H37" s="37"/>
      <c r="I37" s="127">
        <v>0.21</v>
      </c>
      <c r="J37" s="126">
        <f>ROUND(((SUM(BE102:BE487))*I37),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ROUND((SUM(BF102:BF487)),  2)</f>
        <v>0</v>
      </c>
      <c r="G38" s="37"/>
      <c r="H38" s="37"/>
      <c r="I38" s="127">
        <v>0.12</v>
      </c>
      <c r="J38" s="126">
        <f>ROUND(((SUM(BF102:BF487))*I38),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ROUND((SUM(BG102:BG487)),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ROUND((SUM(BH102:BH487)),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ROUND((SUM(BI102:BI487)),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D.1.4-ÚT - Vytápěni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J102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2970</v>
      </c>
      <c r="E68" s="146"/>
      <c r="F68" s="146"/>
      <c r="G68" s="146"/>
      <c r="H68" s="146"/>
      <c r="I68" s="146"/>
      <c r="J68" s="147">
        <f>J103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159</v>
      </c>
      <c r="E69" s="151"/>
      <c r="F69" s="151"/>
      <c r="G69" s="151"/>
      <c r="H69" s="151"/>
      <c r="I69" s="151"/>
      <c r="J69" s="152">
        <f>J104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2971</v>
      </c>
      <c r="E70" s="151"/>
      <c r="F70" s="151"/>
      <c r="G70" s="151"/>
      <c r="H70" s="151"/>
      <c r="I70" s="151"/>
      <c r="J70" s="152">
        <f>J127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2972</v>
      </c>
      <c r="E71" s="151"/>
      <c r="F71" s="151"/>
      <c r="G71" s="151"/>
      <c r="H71" s="151"/>
      <c r="I71" s="151"/>
      <c r="J71" s="152">
        <f>J132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2973</v>
      </c>
      <c r="E72" s="151"/>
      <c r="F72" s="151"/>
      <c r="G72" s="151"/>
      <c r="H72" s="151"/>
      <c r="I72" s="151"/>
      <c r="J72" s="152">
        <f>J177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2974</v>
      </c>
      <c r="E73" s="151"/>
      <c r="F73" s="151"/>
      <c r="G73" s="151"/>
      <c r="H73" s="151"/>
      <c r="I73" s="151"/>
      <c r="J73" s="152">
        <f>J262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2975</v>
      </c>
      <c r="E74" s="151"/>
      <c r="F74" s="151"/>
      <c r="G74" s="151"/>
      <c r="H74" s="151"/>
      <c r="I74" s="151"/>
      <c r="J74" s="152">
        <f>J375</f>
        <v>0</v>
      </c>
      <c r="K74" s="100"/>
      <c r="L74" s="153"/>
    </row>
    <row r="75" spans="1:47" s="10" customFormat="1" ht="19.899999999999999" customHeight="1">
      <c r="B75" s="149"/>
      <c r="C75" s="100"/>
      <c r="D75" s="150" t="s">
        <v>2976</v>
      </c>
      <c r="E75" s="151"/>
      <c r="F75" s="151"/>
      <c r="G75" s="151"/>
      <c r="H75" s="151"/>
      <c r="I75" s="151"/>
      <c r="J75" s="152">
        <f>J458</f>
        <v>0</v>
      </c>
      <c r="K75" s="100"/>
      <c r="L75" s="153"/>
    </row>
    <row r="76" spans="1:47" s="9" customFormat="1" ht="24.95" customHeight="1">
      <c r="B76" s="143"/>
      <c r="C76" s="144"/>
      <c r="D76" s="145" t="s">
        <v>174</v>
      </c>
      <c r="E76" s="146"/>
      <c r="F76" s="146"/>
      <c r="G76" s="146"/>
      <c r="H76" s="146"/>
      <c r="I76" s="146"/>
      <c r="J76" s="147">
        <f>J475</f>
        <v>0</v>
      </c>
      <c r="K76" s="144"/>
      <c r="L76" s="148"/>
    </row>
    <row r="77" spans="1:47" s="10" customFormat="1" ht="19.899999999999999" customHeight="1">
      <c r="B77" s="149"/>
      <c r="C77" s="100"/>
      <c r="D77" s="150" t="s">
        <v>2977</v>
      </c>
      <c r="E77" s="151"/>
      <c r="F77" s="151"/>
      <c r="G77" s="151"/>
      <c r="H77" s="151"/>
      <c r="I77" s="151"/>
      <c r="J77" s="152">
        <f>J476</f>
        <v>0</v>
      </c>
      <c r="K77" s="100"/>
      <c r="L77" s="153"/>
    </row>
    <row r="78" spans="1:47" s="9" customFormat="1" ht="24.95" customHeight="1">
      <c r="B78" s="143"/>
      <c r="C78" s="144"/>
      <c r="D78" s="145" t="s">
        <v>2978</v>
      </c>
      <c r="E78" s="146"/>
      <c r="F78" s="146"/>
      <c r="G78" s="146"/>
      <c r="H78" s="146"/>
      <c r="I78" s="146"/>
      <c r="J78" s="147">
        <f>J479</f>
        <v>0</v>
      </c>
      <c r="K78" s="144"/>
      <c r="L78" s="148"/>
    </row>
    <row r="79" spans="1:47" s="2" customFormat="1" ht="21.7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6.95" customHeight="1">
      <c r="A80" s="37"/>
      <c r="B80" s="50"/>
      <c r="C80" s="51"/>
      <c r="D80" s="51"/>
      <c r="E80" s="51"/>
      <c r="F80" s="51"/>
      <c r="G80" s="51"/>
      <c r="H80" s="51"/>
      <c r="I80" s="51"/>
      <c r="J80" s="51"/>
      <c r="K80" s="51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4" spans="1:31" s="2" customFormat="1" ht="6.95" customHeight="1">
      <c r="A84" s="37"/>
      <c r="B84" s="52"/>
      <c r="C84" s="53"/>
      <c r="D84" s="53"/>
      <c r="E84" s="53"/>
      <c r="F84" s="53"/>
      <c r="G84" s="53"/>
      <c r="H84" s="53"/>
      <c r="I84" s="53"/>
      <c r="J84" s="53"/>
      <c r="K84" s="53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24.95" customHeight="1">
      <c r="A85" s="37"/>
      <c r="B85" s="38"/>
      <c r="C85" s="26" t="s">
        <v>176</v>
      </c>
      <c r="D85" s="39"/>
      <c r="E85" s="39"/>
      <c r="F85" s="39"/>
      <c r="G85" s="39"/>
      <c r="H85" s="39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2" customHeight="1">
      <c r="A87" s="37"/>
      <c r="B87" s="38"/>
      <c r="C87" s="32" t="s">
        <v>16</v>
      </c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6.5" customHeight="1">
      <c r="A88" s="37"/>
      <c r="B88" s="38"/>
      <c r="C88" s="39"/>
      <c r="D88" s="39"/>
      <c r="E88" s="399" t="str">
        <f>E7</f>
        <v>Rekonstrukce plaveckého bazénu ZŠ a MŠ Weberova</v>
      </c>
      <c r="F88" s="400"/>
      <c r="G88" s="400"/>
      <c r="H88" s="400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1" customFormat="1" ht="12" customHeight="1">
      <c r="B89" s="24"/>
      <c r="C89" s="32" t="s">
        <v>136</v>
      </c>
      <c r="D89" s="25"/>
      <c r="E89" s="25"/>
      <c r="F89" s="25"/>
      <c r="G89" s="25"/>
      <c r="H89" s="25"/>
      <c r="I89" s="25"/>
      <c r="J89" s="25"/>
      <c r="K89" s="25"/>
      <c r="L89" s="23"/>
    </row>
    <row r="90" spans="1:31" s="1" customFormat="1" ht="16.5" customHeight="1">
      <c r="B90" s="24"/>
      <c r="C90" s="25"/>
      <c r="D90" s="25"/>
      <c r="E90" s="399" t="s">
        <v>137</v>
      </c>
      <c r="F90" s="359"/>
      <c r="G90" s="359"/>
      <c r="H90" s="359"/>
      <c r="I90" s="25"/>
      <c r="J90" s="25"/>
      <c r="K90" s="25"/>
      <c r="L90" s="23"/>
    </row>
    <row r="91" spans="1:31" s="1" customFormat="1" ht="12" customHeight="1">
      <c r="B91" s="24"/>
      <c r="C91" s="32" t="s">
        <v>138</v>
      </c>
      <c r="D91" s="25"/>
      <c r="E91" s="25"/>
      <c r="F91" s="25"/>
      <c r="G91" s="25"/>
      <c r="H91" s="25"/>
      <c r="I91" s="25"/>
      <c r="J91" s="25"/>
      <c r="K91" s="25"/>
      <c r="L91" s="23"/>
    </row>
    <row r="92" spans="1:31" s="2" customFormat="1" ht="16.5" customHeight="1">
      <c r="A92" s="37"/>
      <c r="B92" s="38"/>
      <c r="C92" s="39"/>
      <c r="D92" s="39"/>
      <c r="E92" s="403" t="s">
        <v>2967</v>
      </c>
      <c r="F92" s="401"/>
      <c r="G92" s="401"/>
      <c r="H92" s="401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2968</v>
      </c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6.5" customHeight="1">
      <c r="A94" s="37"/>
      <c r="B94" s="38"/>
      <c r="C94" s="39"/>
      <c r="D94" s="39"/>
      <c r="E94" s="352" t="str">
        <f>E13</f>
        <v>D.1.4-ÚT - Vytápěni</v>
      </c>
      <c r="F94" s="401"/>
      <c r="G94" s="401"/>
      <c r="H94" s="401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6.95" customHeight="1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2" customHeight="1">
      <c r="A96" s="37"/>
      <c r="B96" s="38"/>
      <c r="C96" s="32" t="s">
        <v>21</v>
      </c>
      <c r="D96" s="39"/>
      <c r="E96" s="39"/>
      <c r="F96" s="30" t="str">
        <f>F16</f>
        <v>areál ZŠ a MŠ Weberova v Praze 5-Košířích</v>
      </c>
      <c r="G96" s="39"/>
      <c r="H96" s="39"/>
      <c r="I96" s="32" t="s">
        <v>23</v>
      </c>
      <c r="J96" s="62" t="str">
        <f>IF(J16="","",J16)</f>
        <v>Vyplň údaj</v>
      </c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6.9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40.15" customHeight="1">
      <c r="A98" s="37"/>
      <c r="B98" s="38"/>
      <c r="C98" s="32" t="s">
        <v>24</v>
      </c>
      <c r="D98" s="39"/>
      <c r="E98" s="39"/>
      <c r="F98" s="30" t="str">
        <f>E19</f>
        <v>Městská část Praha 5, nám. 14. října 4, Praha 5</v>
      </c>
      <c r="G98" s="39"/>
      <c r="H98" s="39"/>
      <c r="I98" s="32" t="s">
        <v>31</v>
      </c>
      <c r="J98" s="35" t="str">
        <f>E25</f>
        <v>Atelier 11 Hradec Králové s.r.o., Jižní 870/2</v>
      </c>
      <c r="K98" s="39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15.2" customHeight="1">
      <c r="A99" s="37"/>
      <c r="B99" s="38"/>
      <c r="C99" s="32" t="s">
        <v>29</v>
      </c>
      <c r="D99" s="39"/>
      <c r="E99" s="39"/>
      <c r="F99" s="30" t="str">
        <f>IF(E22="","",E22)</f>
        <v>Vyplň údaj</v>
      </c>
      <c r="G99" s="39"/>
      <c r="H99" s="39"/>
      <c r="I99" s="32" t="s">
        <v>35</v>
      </c>
      <c r="J99" s="35" t="str">
        <f>E28</f>
        <v xml:space="preserve"> </v>
      </c>
      <c r="K99" s="39"/>
      <c r="L99" s="116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0.35" customHeight="1">
      <c r="A100" s="37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116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11" customFormat="1" ht="29.25" customHeight="1">
      <c r="A101" s="154"/>
      <c r="B101" s="155"/>
      <c r="C101" s="156" t="s">
        <v>177</v>
      </c>
      <c r="D101" s="157" t="s">
        <v>58</v>
      </c>
      <c r="E101" s="157" t="s">
        <v>54</v>
      </c>
      <c r="F101" s="157" t="s">
        <v>55</v>
      </c>
      <c r="G101" s="157" t="s">
        <v>178</v>
      </c>
      <c r="H101" s="157" t="s">
        <v>179</v>
      </c>
      <c r="I101" s="157" t="s">
        <v>180</v>
      </c>
      <c r="J101" s="157" t="s">
        <v>142</v>
      </c>
      <c r="K101" s="158" t="s">
        <v>181</v>
      </c>
      <c r="L101" s="159"/>
      <c r="M101" s="71" t="s">
        <v>19</v>
      </c>
      <c r="N101" s="72" t="s">
        <v>43</v>
      </c>
      <c r="O101" s="72" t="s">
        <v>182</v>
      </c>
      <c r="P101" s="72" t="s">
        <v>183</v>
      </c>
      <c r="Q101" s="72" t="s">
        <v>184</v>
      </c>
      <c r="R101" s="72" t="s">
        <v>185</v>
      </c>
      <c r="S101" s="72" t="s">
        <v>186</v>
      </c>
      <c r="T101" s="73" t="s">
        <v>187</v>
      </c>
      <c r="U101" s="154"/>
      <c r="V101" s="154"/>
      <c r="W101" s="154"/>
      <c r="X101" s="154"/>
      <c r="Y101" s="154"/>
      <c r="Z101" s="154"/>
      <c r="AA101" s="154"/>
      <c r="AB101" s="154"/>
      <c r="AC101" s="154"/>
      <c r="AD101" s="154"/>
      <c r="AE101" s="154"/>
    </row>
    <row r="102" spans="1:65" s="2" customFormat="1" ht="22.9" customHeight="1">
      <c r="A102" s="37"/>
      <c r="B102" s="38"/>
      <c r="C102" s="78" t="s">
        <v>188</v>
      </c>
      <c r="D102" s="39"/>
      <c r="E102" s="39"/>
      <c r="F102" s="39"/>
      <c r="G102" s="39"/>
      <c r="H102" s="39"/>
      <c r="I102" s="39"/>
      <c r="J102" s="160">
        <f>BK102</f>
        <v>0</v>
      </c>
      <c r="K102" s="39"/>
      <c r="L102" s="42"/>
      <c r="M102" s="74"/>
      <c r="N102" s="161"/>
      <c r="O102" s="75"/>
      <c r="P102" s="162">
        <f>P103+P475+P479</f>
        <v>0</v>
      </c>
      <c r="Q102" s="75"/>
      <c r="R102" s="162">
        <f>R103+R475+R479</f>
        <v>0</v>
      </c>
      <c r="S102" s="75"/>
      <c r="T102" s="163">
        <f>T103+T475+T479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72</v>
      </c>
      <c r="AU102" s="20" t="s">
        <v>143</v>
      </c>
      <c r="BK102" s="164">
        <f>BK103+BK475+BK479</f>
        <v>0</v>
      </c>
    </row>
    <row r="103" spans="1:65" s="12" customFormat="1" ht="25.9" customHeight="1">
      <c r="B103" s="165"/>
      <c r="C103" s="166"/>
      <c r="D103" s="167" t="s">
        <v>72</v>
      </c>
      <c r="E103" s="168" t="s">
        <v>1400</v>
      </c>
      <c r="F103" s="168" t="s">
        <v>2979</v>
      </c>
      <c r="G103" s="166"/>
      <c r="H103" s="166"/>
      <c r="I103" s="169"/>
      <c r="J103" s="170">
        <f>BK103</f>
        <v>0</v>
      </c>
      <c r="K103" s="166"/>
      <c r="L103" s="171"/>
      <c r="M103" s="172"/>
      <c r="N103" s="173"/>
      <c r="O103" s="173"/>
      <c r="P103" s="174">
        <f>P104+P127+P132+P177+P262+P375+P458</f>
        <v>0</v>
      </c>
      <c r="Q103" s="173"/>
      <c r="R103" s="174">
        <f>R104+R127+R132+R177+R262+R375+R458</f>
        <v>0</v>
      </c>
      <c r="S103" s="173"/>
      <c r="T103" s="175">
        <f>T104+T127+T132+T177+T262+T375+T458</f>
        <v>0</v>
      </c>
      <c r="AR103" s="176" t="s">
        <v>82</v>
      </c>
      <c r="AT103" s="177" t="s">
        <v>72</v>
      </c>
      <c r="AU103" s="177" t="s">
        <v>73</v>
      </c>
      <c r="AY103" s="176" t="s">
        <v>191</v>
      </c>
      <c r="BK103" s="178">
        <f>BK104+BK127+BK132+BK177+BK262+BK375+BK458</f>
        <v>0</v>
      </c>
    </row>
    <row r="104" spans="1:65" s="12" customFormat="1" ht="22.9" customHeight="1">
      <c r="B104" s="165"/>
      <c r="C104" s="166"/>
      <c r="D104" s="167" t="s">
        <v>72</v>
      </c>
      <c r="E104" s="179" t="s">
        <v>1607</v>
      </c>
      <c r="F104" s="179" t="s">
        <v>1608</v>
      </c>
      <c r="G104" s="166"/>
      <c r="H104" s="166"/>
      <c r="I104" s="169"/>
      <c r="J104" s="180">
        <f>BK104</f>
        <v>0</v>
      </c>
      <c r="K104" s="166"/>
      <c r="L104" s="171"/>
      <c r="M104" s="172"/>
      <c r="N104" s="173"/>
      <c r="O104" s="173"/>
      <c r="P104" s="174">
        <f>SUM(P105:P126)</f>
        <v>0</v>
      </c>
      <c r="Q104" s="173"/>
      <c r="R104" s="174">
        <f>SUM(R105:R126)</f>
        <v>0</v>
      </c>
      <c r="S104" s="173"/>
      <c r="T104" s="175">
        <f>SUM(T105:T126)</f>
        <v>0</v>
      </c>
      <c r="AR104" s="176" t="s">
        <v>82</v>
      </c>
      <c r="AT104" s="177" t="s">
        <v>72</v>
      </c>
      <c r="AU104" s="177" t="s">
        <v>80</v>
      </c>
      <c r="AY104" s="176" t="s">
        <v>191</v>
      </c>
      <c r="BK104" s="178">
        <f>SUM(BK105:BK126)</f>
        <v>0</v>
      </c>
    </row>
    <row r="105" spans="1:65" s="2" customFormat="1" ht="16.5" customHeight="1">
      <c r="A105" s="37"/>
      <c r="B105" s="38"/>
      <c r="C105" s="181" t="s">
        <v>80</v>
      </c>
      <c r="D105" s="181" t="s">
        <v>193</v>
      </c>
      <c r="E105" s="182" t="s">
        <v>2980</v>
      </c>
      <c r="F105" s="183" t="s">
        <v>2981</v>
      </c>
      <c r="G105" s="184" t="s">
        <v>282</v>
      </c>
      <c r="H105" s="185">
        <v>20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292</v>
      </c>
      <c r="AT105" s="192" t="s">
        <v>193</v>
      </c>
      <c r="AU105" s="192" t="s">
        <v>82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292</v>
      </c>
      <c r="BM105" s="192" t="s">
        <v>2982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2981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82</v>
      </c>
    </row>
    <row r="107" spans="1:65" s="2" customFormat="1" ht="21.75" customHeight="1">
      <c r="A107" s="37"/>
      <c r="B107" s="38"/>
      <c r="C107" s="181" t="s">
        <v>82</v>
      </c>
      <c r="D107" s="181" t="s">
        <v>193</v>
      </c>
      <c r="E107" s="182" t="s">
        <v>2983</v>
      </c>
      <c r="F107" s="183" t="s">
        <v>2984</v>
      </c>
      <c r="G107" s="184" t="s">
        <v>301</v>
      </c>
      <c r="H107" s="185">
        <v>749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292</v>
      </c>
      <c r="AT107" s="192" t="s">
        <v>193</v>
      </c>
      <c r="AU107" s="192" t="s">
        <v>82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292</v>
      </c>
      <c r="BM107" s="192" t="s">
        <v>2985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2984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82</v>
      </c>
    </row>
    <row r="109" spans="1:65" s="2" customFormat="1" ht="16.5" customHeight="1">
      <c r="A109" s="37"/>
      <c r="B109" s="38"/>
      <c r="C109" s="223" t="s">
        <v>96</v>
      </c>
      <c r="D109" s="223" t="s">
        <v>273</v>
      </c>
      <c r="E109" s="224" t="s">
        <v>2986</v>
      </c>
      <c r="F109" s="225" t="s">
        <v>2987</v>
      </c>
      <c r="G109" s="226" t="s">
        <v>301</v>
      </c>
      <c r="H109" s="227">
        <v>105</v>
      </c>
      <c r="I109" s="228"/>
      <c r="J109" s="229">
        <f>ROUND(I109*H109,2)</f>
        <v>0</v>
      </c>
      <c r="K109" s="225" t="s">
        <v>19</v>
      </c>
      <c r="L109" s="230"/>
      <c r="M109" s="231" t="s">
        <v>19</v>
      </c>
      <c r="N109" s="232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405</v>
      </c>
      <c r="AT109" s="192" t="s">
        <v>273</v>
      </c>
      <c r="AU109" s="192" t="s">
        <v>82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292</v>
      </c>
      <c r="BM109" s="192" t="s">
        <v>2988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2987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82</v>
      </c>
    </row>
    <row r="111" spans="1:65" s="2" customFormat="1" ht="16.5" customHeight="1">
      <c r="A111" s="37"/>
      <c r="B111" s="38"/>
      <c r="C111" s="223" t="s">
        <v>197</v>
      </c>
      <c r="D111" s="223" t="s">
        <v>273</v>
      </c>
      <c r="E111" s="224" t="s">
        <v>2989</v>
      </c>
      <c r="F111" s="225" t="s">
        <v>2990</v>
      </c>
      <c r="G111" s="226" t="s">
        <v>301</v>
      </c>
      <c r="H111" s="227">
        <v>204</v>
      </c>
      <c r="I111" s="228"/>
      <c r="J111" s="229">
        <f>ROUND(I111*H111,2)</f>
        <v>0</v>
      </c>
      <c r="K111" s="225" t="s">
        <v>19</v>
      </c>
      <c r="L111" s="230"/>
      <c r="M111" s="231" t="s">
        <v>19</v>
      </c>
      <c r="N111" s="232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405</v>
      </c>
      <c r="AT111" s="192" t="s">
        <v>273</v>
      </c>
      <c r="AU111" s="192" t="s">
        <v>82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292</v>
      </c>
      <c r="BM111" s="192" t="s">
        <v>2991</v>
      </c>
    </row>
    <row r="112" spans="1:65" s="2" customFormat="1" ht="11.25">
      <c r="A112" s="37"/>
      <c r="B112" s="38"/>
      <c r="C112" s="39"/>
      <c r="D112" s="194" t="s">
        <v>199</v>
      </c>
      <c r="E112" s="39"/>
      <c r="F112" s="195" t="s">
        <v>2990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82</v>
      </c>
    </row>
    <row r="113" spans="1:65" s="2" customFormat="1" ht="16.5" customHeight="1">
      <c r="A113" s="37"/>
      <c r="B113" s="38"/>
      <c r="C113" s="223" t="s">
        <v>216</v>
      </c>
      <c r="D113" s="223" t="s">
        <v>273</v>
      </c>
      <c r="E113" s="224" t="s">
        <v>2992</v>
      </c>
      <c r="F113" s="225" t="s">
        <v>2993</v>
      </c>
      <c r="G113" s="226" t="s">
        <v>301</v>
      </c>
      <c r="H113" s="227">
        <v>88</v>
      </c>
      <c r="I113" s="228"/>
      <c r="J113" s="229">
        <f>ROUND(I113*H113,2)</f>
        <v>0</v>
      </c>
      <c r="K113" s="225" t="s">
        <v>19</v>
      </c>
      <c r="L113" s="230"/>
      <c r="M113" s="231" t="s">
        <v>19</v>
      </c>
      <c r="N113" s="232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405</v>
      </c>
      <c r="AT113" s="192" t="s">
        <v>273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292</v>
      </c>
      <c r="BM113" s="192" t="s">
        <v>2994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2993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2" customFormat="1" ht="16.5" customHeight="1">
      <c r="A115" s="37"/>
      <c r="B115" s="38"/>
      <c r="C115" s="223" t="s">
        <v>223</v>
      </c>
      <c r="D115" s="223" t="s">
        <v>273</v>
      </c>
      <c r="E115" s="224" t="s">
        <v>2995</v>
      </c>
      <c r="F115" s="225" t="s">
        <v>2996</v>
      </c>
      <c r="G115" s="226" t="s">
        <v>301</v>
      </c>
      <c r="H115" s="227">
        <v>154</v>
      </c>
      <c r="I115" s="228"/>
      <c r="J115" s="229">
        <f>ROUND(I115*H115,2)</f>
        <v>0</v>
      </c>
      <c r="K115" s="225" t="s">
        <v>19</v>
      </c>
      <c r="L115" s="230"/>
      <c r="M115" s="231" t="s">
        <v>19</v>
      </c>
      <c r="N115" s="232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405</v>
      </c>
      <c r="AT115" s="192" t="s">
        <v>273</v>
      </c>
      <c r="AU115" s="192" t="s">
        <v>82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292</v>
      </c>
      <c r="BM115" s="192" t="s">
        <v>2997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2996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82</v>
      </c>
    </row>
    <row r="117" spans="1:65" s="2" customFormat="1" ht="16.5" customHeight="1">
      <c r="A117" s="37"/>
      <c r="B117" s="38"/>
      <c r="C117" s="223" t="s">
        <v>230</v>
      </c>
      <c r="D117" s="223" t="s">
        <v>273</v>
      </c>
      <c r="E117" s="224" t="s">
        <v>2998</v>
      </c>
      <c r="F117" s="225" t="s">
        <v>2999</v>
      </c>
      <c r="G117" s="226" t="s">
        <v>301</v>
      </c>
      <c r="H117" s="227">
        <v>198</v>
      </c>
      <c r="I117" s="228"/>
      <c r="J117" s="229">
        <f>ROUND(I117*H117,2)</f>
        <v>0</v>
      </c>
      <c r="K117" s="225" t="s">
        <v>19</v>
      </c>
      <c r="L117" s="230"/>
      <c r="M117" s="231" t="s">
        <v>19</v>
      </c>
      <c r="N117" s="232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405</v>
      </c>
      <c r="AT117" s="192" t="s">
        <v>273</v>
      </c>
      <c r="AU117" s="192" t="s">
        <v>82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292</v>
      </c>
      <c r="BM117" s="192" t="s">
        <v>3000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2999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82</v>
      </c>
    </row>
    <row r="119" spans="1:65" s="2" customFormat="1" ht="16.5" customHeight="1">
      <c r="A119" s="37"/>
      <c r="B119" s="38"/>
      <c r="C119" s="223" t="s">
        <v>239</v>
      </c>
      <c r="D119" s="223" t="s">
        <v>273</v>
      </c>
      <c r="E119" s="224" t="s">
        <v>3001</v>
      </c>
      <c r="F119" s="225" t="s">
        <v>3002</v>
      </c>
      <c r="G119" s="226" t="s">
        <v>196</v>
      </c>
      <c r="H119" s="227">
        <v>100</v>
      </c>
      <c r="I119" s="228"/>
      <c r="J119" s="229">
        <f>ROUND(I119*H119,2)</f>
        <v>0</v>
      </c>
      <c r="K119" s="225" t="s">
        <v>19</v>
      </c>
      <c r="L119" s="230"/>
      <c r="M119" s="231" t="s">
        <v>19</v>
      </c>
      <c r="N119" s="232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405</v>
      </c>
      <c r="AT119" s="192" t="s">
        <v>273</v>
      </c>
      <c r="AU119" s="192" t="s">
        <v>82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292</v>
      </c>
      <c r="BM119" s="192" t="s">
        <v>3003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3002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82</v>
      </c>
    </row>
    <row r="121" spans="1:65" s="2" customFormat="1" ht="16.5" customHeight="1">
      <c r="A121" s="37"/>
      <c r="B121" s="38"/>
      <c r="C121" s="223" t="s">
        <v>246</v>
      </c>
      <c r="D121" s="223" t="s">
        <v>273</v>
      </c>
      <c r="E121" s="224" t="s">
        <v>3004</v>
      </c>
      <c r="F121" s="225" t="s">
        <v>3005</v>
      </c>
      <c r="G121" s="226" t="s">
        <v>282</v>
      </c>
      <c r="H121" s="227">
        <v>20</v>
      </c>
      <c r="I121" s="228"/>
      <c r="J121" s="229">
        <f>ROUND(I121*H121,2)</f>
        <v>0</v>
      </c>
      <c r="K121" s="225" t="s">
        <v>19</v>
      </c>
      <c r="L121" s="230"/>
      <c r="M121" s="231" t="s">
        <v>19</v>
      </c>
      <c r="N121" s="232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405</v>
      </c>
      <c r="AT121" s="192" t="s">
        <v>273</v>
      </c>
      <c r="AU121" s="192" t="s">
        <v>82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292</v>
      </c>
      <c r="BM121" s="192" t="s">
        <v>3006</v>
      </c>
    </row>
    <row r="122" spans="1:65" s="2" customFormat="1" ht="11.25">
      <c r="A122" s="37"/>
      <c r="B122" s="38"/>
      <c r="C122" s="39"/>
      <c r="D122" s="194" t="s">
        <v>199</v>
      </c>
      <c r="E122" s="39"/>
      <c r="F122" s="195" t="s">
        <v>3005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82</v>
      </c>
    </row>
    <row r="123" spans="1:65" s="2" customFormat="1" ht="16.5" customHeight="1">
      <c r="A123" s="37"/>
      <c r="B123" s="38"/>
      <c r="C123" s="181" t="s">
        <v>252</v>
      </c>
      <c r="D123" s="181" t="s">
        <v>193</v>
      </c>
      <c r="E123" s="182" t="s">
        <v>3007</v>
      </c>
      <c r="F123" s="183" t="s">
        <v>3008</v>
      </c>
      <c r="G123" s="184" t="s">
        <v>255</v>
      </c>
      <c r="H123" s="185">
        <v>2.6360000000000001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292</v>
      </c>
      <c r="AT123" s="192" t="s">
        <v>193</v>
      </c>
      <c r="AU123" s="192" t="s">
        <v>82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292</v>
      </c>
      <c r="BM123" s="192" t="s">
        <v>3009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3008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82</v>
      </c>
    </row>
    <row r="125" spans="1:65" s="2" customFormat="1" ht="16.5" customHeight="1">
      <c r="A125" s="37"/>
      <c r="B125" s="38"/>
      <c r="C125" s="181" t="s">
        <v>260</v>
      </c>
      <c r="D125" s="181" t="s">
        <v>193</v>
      </c>
      <c r="E125" s="182" t="s">
        <v>3010</v>
      </c>
      <c r="F125" s="183" t="s">
        <v>3011</v>
      </c>
      <c r="G125" s="184" t="s">
        <v>255</v>
      </c>
      <c r="H125" s="185">
        <v>2.6360000000000001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292</v>
      </c>
      <c r="AT125" s="192" t="s">
        <v>193</v>
      </c>
      <c r="AU125" s="192" t="s">
        <v>82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292</v>
      </c>
      <c r="BM125" s="192" t="s">
        <v>3012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3011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82</v>
      </c>
    </row>
    <row r="127" spans="1:65" s="12" customFormat="1" ht="22.9" customHeight="1">
      <c r="B127" s="165"/>
      <c r="C127" s="166"/>
      <c r="D127" s="167" t="s">
        <v>72</v>
      </c>
      <c r="E127" s="179" t="s">
        <v>3013</v>
      </c>
      <c r="F127" s="179" t="s">
        <v>3014</v>
      </c>
      <c r="G127" s="166"/>
      <c r="H127" s="166"/>
      <c r="I127" s="169"/>
      <c r="J127" s="180">
        <f>BK127</f>
        <v>0</v>
      </c>
      <c r="K127" s="166"/>
      <c r="L127" s="171"/>
      <c r="M127" s="172"/>
      <c r="N127" s="173"/>
      <c r="O127" s="173"/>
      <c r="P127" s="174">
        <f>SUM(P128:P131)</f>
        <v>0</v>
      </c>
      <c r="Q127" s="173"/>
      <c r="R127" s="174">
        <f>SUM(R128:R131)</f>
        <v>0</v>
      </c>
      <c r="S127" s="173"/>
      <c r="T127" s="175">
        <f>SUM(T128:T131)</f>
        <v>0</v>
      </c>
      <c r="AR127" s="176" t="s">
        <v>82</v>
      </c>
      <c r="AT127" s="177" t="s">
        <v>72</v>
      </c>
      <c r="AU127" s="177" t="s">
        <v>80</v>
      </c>
      <c r="AY127" s="176" t="s">
        <v>191</v>
      </c>
      <c r="BK127" s="178">
        <f>SUM(BK128:BK131)</f>
        <v>0</v>
      </c>
    </row>
    <row r="128" spans="1:65" s="2" customFormat="1" ht="21.75" customHeight="1">
      <c r="A128" s="37"/>
      <c r="B128" s="38"/>
      <c r="C128" s="181" t="s">
        <v>8</v>
      </c>
      <c r="D128" s="181" t="s">
        <v>193</v>
      </c>
      <c r="E128" s="182" t="s">
        <v>3015</v>
      </c>
      <c r="F128" s="183" t="s">
        <v>3016</v>
      </c>
      <c r="G128" s="184" t="s">
        <v>196</v>
      </c>
      <c r="H128" s="185">
        <v>12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292</v>
      </c>
      <c r="AT128" s="192" t="s">
        <v>193</v>
      </c>
      <c r="AU128" s="192" t="s">
        <v>82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292</v>
      </c>
      <c r="BM128" s="192" t="s">
        <v>3017</v>
      </c>
    </row>
    <row r="129" spans="1:65" s="2" customFormat="1" ht="11.25">
      <c r="A129" s="37"/>
      <c r="B129" s="38"/>
      <c r="C129" s="39"/>
      <c r="D129" s="194" t="s">
        <v>199</v>
      </c>
      <c r="E129" s="39"/>
      <c r="F129" s="195" t="s">
        <v>3016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82</v>
      </c>
    </row>
    <row r="130" spans="1:65" s="2" customFormat="1" ht="21.75" customHeight="1">
      <c r="A130" s="37"/>
      <c r="B130" s="38"/>
      <c r="C130" s="181" t="s">
        <v>272</v>
      </c>
      <c r="D130" s="181" t="s">
        <v>193</v>
      </c>
      <c r="E130" s="182" t="s">
        <v>3018</v>
      </c>
      <c r="F130" s="183" t="s">
        <v>3019</v>
      </c>
      <c r="G130" s="184" t="s">
        <v>196</v>
      </c>
      <c r="H130" s="185">
        <v>8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292</v>
      </c>
      <c r="AT130" s="192" t="s">
        <v>193</v>
      </c>
      <c r="AU130" s="192" t="s">
        <v>82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292</v>
      </c>
      <c r="BM130" s="192" t="s">
        <v>3020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3019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82</v>
      </c>
    </row>
    <row r="132" spans="1:65" s="12" customFormat="1" ht="22.9" customHeight="1">
      <c r="B132" s="165"/>
      <c r="C132" s="166"/>
      <c r="D132" s="167" t="s">
        <v>72</v>
      </c>
      <c r="E132" s="179" t="s">
        <v>3021</v>
      </c>
      <c r="F132" s="179" t="s">
        <v>3022</v>
      </c>
      <c r="G132" s="166"/>
      <c r="H132" s="166"/>
      <c r="I132" s="169"/>
      <c r="J132" s="180">
        <f>BK132</f>
        <v>0</v>
      </c>
      <c r="K132" s="166"/>
      <c r="L132" s="171"/>
      <c r="M132" s="172"/>
      <c r="N132" s="173"/>
      <c r="O132" s="173"/>
      <c r="P132" s="174">
        <f>SUM(P133:P176)</f>
        <v>0</v>
      </c>
      <c r="Q132" s="173"/>
      <c r="R132" s="174">
        <f>SUM(R133:R176)</f>
        <v>0</v>
      </c>
      <c r="S132" s="173"/>
      <c r="T132" s="175">
        <f>SUM(T133:T176)</f>
        <v>0</v>
      </c>
      <c r="AR132" s="176" t="s">
        <v>82</v>
      </c>
      <c r="AT132" s="177" t="s">
        <v>72</v>
      </c>
      <c r="AU132" s="177" t="s">
        <v>80</v>
      </c>
      <c r="AY132" s="176" t="s">
        <v>191</v>
      </c>
      <c r="BK132" s="178">
        <f>SUM(BK133:BK176)</f>
        <v>0</v>
      </c>
    </row>
    <row r="133" spans="1:65" s="2" customFormat="1" ht="16.5" customHeight="1">
      <c r="A133" s="37"/>
      <c r="B133" s="38"/>
      <c r="C133" s="181" t="s">
        <v>279</v>
      </c>
      <c r="D133" s="181" t="s">
        <v>193</v>
      </c>
      <c r="E133" s="182" t="s">
        <v>3023</v>
      </c>
      <c r="F133" s="183" t="s">
        <v>3024</v>
      </c>
      <c r="G133" s="184" t="s">
        <v>3025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292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292</v>
      </c>
      <c r="BM133" s="192" t="s">
        <v>3026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3024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6.5" customHeight="1">
      <c r="A135" s="37"/>
      <c r="B135" s="38"/>
      <c r="C135" s="181" t="s">
        <v>287</v>
      </c>
      <c r="D135" s="181" t="s">
        <v>193</v>
      </c>
      <c r="E135" s="182" t="s">
        <v>3027</v>
      </c>
      <c r="F135" s="183" t="s">
        <v>3028</v>
      </c>
      <c r="G135" s="184" t="s">
        <v>301</v>
      </c>
      <c r="H135" s="185">
        <v>6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292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292</v>
      </c>
      <c r="BM135" s="192" t="s">
        <v>3029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3028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6.5" customHeight="1">
      <c r="A137" s="37"/>
      <c r="B137" s="38"/>
      <c r="C137" s="181" t="s">
        <v>292</v>
      </c>
      <c r="D137" s="181" t="s">
        <v>193</v>
      </c>
      <c r="E137" s="182" t="s">
        <v>3030</v>
      </c>
      <c r="F137" s="183" t="s">
        <v>3031</v>
      </c>
      <c r="G137" s="184" t="s">
        <v>196</v>
      </c>
      <c r="H137" s="185">
        <v>2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292</v>
      </c>
      <c r="AT137" s="192" t="s">
        <v>193</v>
      </c>
      <c r="AU137" s="192" t="s">
        <v>82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292</v>
      </c>
      <c r="BM137" s="192" t="s">
        <v>3032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3031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82</v>
      </c>
    </row>
    <row r="139" spans="1:65" s="2" customFormat="1" ht="16.5" customHeight="1">
      <c r="A139" s="37"/>
      <c r="B139" s="38"/>
      <c r="C139" s="181" t="s">
        <v>298</v>
      </c>
      <c r="D139" s="181" t="s">
        <v>193</v>
      </c>
      <c r="E139" s="182" t="s">
        <v>3033</v>
      </c>
      <c r="F139" s="183" t="s">
        <v>3034</v>
      </c>
      <c r="G139" s="184" t="s">
        <v>196</v>
      </c>
      <c r="H139" s="185">
        <v>4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292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292</v>
      </c>
      <c r="BM139" s="192" t="s">
        <v>3035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3034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6.5" customHeight="1">
      <c r="A141" s="37"/>
      <c r="B141" s="38"/>
      <c r="C141" s="181" t="s">
        <v>306</v>
      </c>
      <c r="D141" s="181" t="s">
        <v>193</v>
      </c>
      <c r="E141" s="182" t="s">
        <v>3036</v>
      </c>
      <c r="F141" s="183" t="s">
        <v>3037</v>
      </c>
      <c r="G141" s="184" t="s">
        <v>196</v>
      </c>
      <c r="H141" s="185">
        <v>2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292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292</v>
      </c>
      <c r="BM141" s="192" t="s">
        <v>3038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3037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6.5" customHeight="1">
      <c r="A143" s="37"/>
      <c r="B143" s="38"/>
      <c r="C143" s="181" t="s">
        <v>313</v>
      </c>
      <c r="D143" s="181" t="s">
        <v>193</v>
      </c>
      <c r="E143" s="182" t="s">
        <v>3039</v>
      </c>
      <c r="F143" s="183" t="s">
        <v>3040</v>
      </c>
      <c r="G143" s="184" t="s">
        <v>196</v>
      </c>
      <c r="H143" s="185">
        <v>2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292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292</v>
      </c>
      <c r="BM143" s="192" t="s">
        <v>3041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3040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6.5" customHeight="1">
      <c r="A145" s="37"/>
      <c r="B145" s="38"/>
      <c r="C145" s="181" t="s">
        <v>320</v>
      </c>
      <c r="D145" s="181" t="s">
        <v>193</v>
      </c>
      <c r="E145" s="182" t="s">
        <v>3042</v>
      </c>
      <c r="F145" s="183" t="s">
        <v>3043</v>
      </c>
      <c r="G145" s="184" t="s">
        <v>196</v>
      </c>
      <c r="H145" s="185">
        <v>6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292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292</v>
      </c>
      <c r="BM145" s="192" t="s">
        <v>3044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3043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2" customFormat="1" ht="16.5" customHeight="1">
      <c r="A147" s="37"/>
      <c r="B147" s="38"/>
      <c r="C147" s="181" t="s">
        <v>7</v>
      </c>
      <c r="D147" s="181" t="s">
        <v>193</v>
      </c>
      <c r="E147" s="182" t="s">
        <v>3045</v>
      </c>
      <c r="F147" s="183" t="s">
        <v>3046</v>
      </c>
      <c r="G147" s="184" t="s">
        <v>196</v>
      </c>
      <c r="H147" s="185">
        <v>2</v>
      </c>
      <c r="I147" s="186"/>
      <c r="J147" s="187">
        <f>ROUND(I147*H147,2)</f>
        <v>0</v>
      </c>
      <c r="K147" s="183" t="s">
        <v>19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292</v>
      </c>
      <c r="AT147" s="192" t="s">
        <v>193</v>
      </c>
      <c r="AU147" s="192" t="s">
        <v>82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292</v>
      </c>
      <c r="BM147" s="192" t="s">
        <v>3047</v>
      </c>
    </row>
    <row r="148" spans="1:65" s="2" customFormat="1" ht="11.25">
      <c r="A148" s="37"/>
      <c r="B148" s="38"/>
      <c r="C148" s="39"/>
      <c r="D148" s="194" t="s">
        <v>199</v>
      </c>
      <c r="E148" s="39"/>
      <c r="F148" s="195" t="s">
        <v>3046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82</v>
      </c>
    </row>
    <row r="149" spans="1:65" s="2" customFormat="1" ht="16.5" customHeight="1">
      <c r="A149" s="37"/>
      <c r="B149" s="38"/>
      <c r="C149" s="181" t="s">
        <v>334</v>
      </c>
      <c r="D149" s="181" t="s">
        <v>193</v>
      </c>
      <c r="E149" s="182" t="s">
        <v>3048</v>
      </c>
      <c r="F149" s="183" t="s">
        <v>3049</v>
      </c>
      <c r="G149" s="184" t="s">
        <v>1355</v>
      </c>
      <c r="H149" s="185">
        <v>50</v>
      </c>
      <c r="I149" s="186"/>
      <c r="J149" s="187">
        <f>ROUND(I149*H149,2)</f>
        <v>0</v>
      </c>
      <c r="K149" s="183" t="s">
        <v>19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292</v>
      </c>
      <c r="AT149" s="192" t="s">
        <v>193</v>
      </c>
      <c r="AU149" s="192" t="s">
        <v>82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292</v>
      </c>
      <c r="BM149" s="192" t="s">
        <v>3050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3049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82</v>
      </c>
    </row>
    <row r="151" spans="1:65" s="2" customFormat="1" ht="16.5" customHeight="1">
      <c r="A151" s="37"/>
      <c r="B151" s="38"/>
      <c r="C151" s="181" t="s">
        <v>340</v>
      </c>
      <c r="D151" s="181" t="s">
        <v>193</v>
      </c>
      <c r="E151" s="182" t="s">
        <v>3051</v>
      </c>
      <c r="F151" s="183" t="s">
        <v>3052</v>
      </c>
      <c r="G151" s="184" t="s">
        <v>196</v>
      </c>
      <c r="H151" s="185">
        <v>1</v>
      </c>
      <c r="I151" s="186"/>
      <c r="J151" s="187">
        <f>ROUND(I151*H151,2)</f>
        <v>0</v>
      </c>
      <c r="K151" s="183" t="s">
        <v>19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292</v>
      </c>
      <c r="AT151" s="192" t="s">
        <v>193</v>
      </c>
      <c r="AU151" s="192" t="s">
        <v>82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292</v>
      </c>
      <c r="BM151" s="192" t="s">
        <v>3053</v>
      </c>
    </row>
    <row r="152" spans="1:65" s="2" customFormat="1" ht="11.25">
      <c r="A152" s="37"/>
      <c r="B152" s="38"/>
      <c r="C152" s="39"/>
      <c r="D152" s="194" t="s">
        <v>199</v>
      </c>
      <c r="E152" s="39"/>
      <c r="F152" s="195" t="s">
        <v>3052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82</v>
      </c>
    </row>
    <row r="153" spans="1:65" s="2" customFormat="1" ht="16.5" customHeight="1">
      <c r="A153" s="37"/>
      <c r="B153" s="38"/>
      <c r="C153" s="181" t="s">
        <v>348</v>
      </c>
      <c r="D153" s="181" t="s">
        <v>193</v>
      </c>
      <c r="E153" s="182" t="s">
        <v>3054</v>
      </c>
      <c r="F153" s="183" t="s">
        <v>3055</v>
      </c>
      <c r="G153" s="184" t="s">
        <v>196</v>
      </c>
      <c r="H153" s="185">
        <v>6</v>
      </c>
      <c r="I153" s="186"/>
      <c r="J153" s="187">
        <f>ROUND(I153*H153,2)</f>
        <v>0</v>
      </c>
      <c r="K153" s="183" t="s">
        <v>19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292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292</v>
      </c>
      <c r="BM153" s="192" t="s">
        <v>3056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3055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24.2" customHeight="1">
      <c r="A155" s="37"/>
      <c r="B155" s="38"/>
      <c r="C155" s="181" t="s">
        <v>356</v>
      </c>
      <c r="D155" s="181" t="s">
        <v>193</v>
      </c>
      <c r="E155" s="182" t="s">
        <v>3057</v>
      </c>
      <c r="F155" s="183" t="s">
        <v>3058</v>
      </c>
      <c r="G155" s="184" t="s">
        <v>1355</v>
      </c>
      <c r="H155" s="185">
        <v>2</v>
      </c>
      <c r="I155" s="186"/>
      <c r="J155" s="187">
        <f>ROUND(I155*H155,2)</f>
        <v>0</v>
      </c>
      <c r="K155" s="183" t="s">
        <v>19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292</v>
      </c>
      <c r="AT155" s="192" t="s">
        <v>193</v>
      </c>
      <c r="AU155" s="192" t="s">
        <v>82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292</v>
      </c>
      <c r="BM155" s="192" t="s">
        <v>3059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3058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82</v>
      </c>
    </row>
    <row r="157" spans="1:65" s="2" customFormat="1" ht="24.2" customHeight="1">
      <c r="A157" s="37"/>
      <c r="B157" s="38"/>
      <c r="C157" s="181" t="s">
        <v>363</v>
      </c>
      <c r="D157" s="181" t="s">
        <v>193</v>
      </c>
      <c r="E157" s="182" t="s">
        <v>3060</v>
      </c>
      <c r="F157" s="183" t="s">
        <v>3061</v>
      </c>
      <c r="G157" s="184" t="s">
        <v>1355</v>
      </c>
      <c r="H157" s="185">
        <v>2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292</v>
      </c>
      <c r="AT157" s="192" t="s">
        <v>193</v>
      </c>
      <c r="AU157" s="192" t="s">
        <v>82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292</v>
      </c>
      <c r="BM157" s="192" t="s">
        <v>3062</v>
      </c>
    </row>
    <row r="158" spans="1:65" s="2" customFormat="1" ht="11.25">
      <c r="A158" s="37"/>
      <c r="B158" s="38"/>
      <c r="C158" s="39"/>
      <c r="D158" s="194" t="s">
        <v>199</v>
      </c>
      <c r="E158" s="39"/>
      <c r="F158" s="195" t="s">
        <v>3061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82</v>
      </c>
    </row>
    <row r="159" spans="1:65" s="2" customFormat="1" ht="24.2" customHeight="1">
      <c r="A159" s="37"/>
      <c r="B159" s="38"/>
      <c r="C159" s="181" t="s">
        <v>370</v>
      </c>
      <c r="D159" s="181" t="s">
        <v>193</v>
      </c>
      <c r="E159" s="182" t="s">
        <v>3063</v>
      </c>
      <c r="F159" s="183" t="s">
        <v>3064</v>
      </c>
      <c r="G159" s="184" t="s">
        <v>1355</v>
      </c>
      <c r="H159" s="185">
        <v>4</v>
      </c>
      <c r="I159" s="186"/>
      <c r="J159" s="187">
        <f>ROUND(I159*H159,2)</f>
        <v>0</v>
      </c>
      <c r="K159" s="183" t="s">
        <v>19</v>
      </c>
      <c r="L159" s="42"/>
      <c r="M159" s="188" t="s">
        <v>19</v>
      </c>
      <c r="N159" s="189" t="s">
        <v>44</v>
      </c>
      <c r="O159" s="6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292</v>
      </c>
      <c r="AT159" s="192" t="s">
        <v>193</v>
      </c>
      <c r="AU159" s="192" t="s">
        <v>82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292</v>
      </c>
      <c r="BM159" s="192" t="s">
        <v>3065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3064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82</v>
      </c>
    </row>
    <row r="161" spans="1:65" s="2" customFormat="1" ht="24.2" customHeight="1">
      <c r="A161" s="37"/>
      <c r="B161" s="38"/>
      <c r="C161" s="181" t="s">
        <v>377</v>
      </c>
      <c r="D161" s="181" t="s">
        <v>193</v>
      </c>
      <c r="E161" s="182" t="s">
        <v>3066</v>
      </c>
      <c r="F161" s="183" t="s">
        <v>3067</v>
      </c>
      <c r="G161" s="184" t="s">
        <v>1355</v>
      </c>
      <c r="H161" s="185">
        <v>1</v>
      </c>
      <c r="I161" s="186"/>
      <c r="J161" s="187">
        <f>ROUND(I161*H161,2)</f>
        <v>0</v>
      </c>
      <c r="K161" s="183" t="s">
        <v>19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292</v>
      </c>
      <c r="AT161" s="192" t="s">
        <v>193</v>
      </c>
      <c r="AU161" s="192" t="s">
        <v>82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292</v>
      </c>
      <c r="BM161" s="192" t="s">
        <v>3068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3067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82</v>
      </c>
    </row>
    <row r="163" spans="1:65" s="2" customFormat="1" ht="24.2" customHeight="1">
      <c r="A163" s="37"/>
      <c r="B163" s="38"/>
      <c r="C163" s="181" t="s">
        <v>384</v>
      </c>
      <c r="D163" s="181" t="s">
        <v>193</v>
      </c>
      <c r="E163" s="182" t="s">
        <v>3069</v>
      </c>
      <c r="F163" s="183" t="s">
        <v>3070</v>
      </c>
      <c r="G163" s="184" t="s">
        <v>1355</v>
      </c>
      <c r="H163" s="185">
        <v>2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292</v>
      </c>
      <c r="AT163" s="192" t="s">
        <v>193</v>
      </c>
      <c r="AU163" s="192" t="s">
        <v>82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292</v>
      </c>
      <c r="BM163" s="192" t="s">
        <v>3071</v>
      </c>
    </row>
    <row r="164" spans="1:65" s="2" customFormat="1" ht="11.25">
      <c r="A164" s="37"/>
      <c r="B164" s="38"/>
      <c r="C164" s="39"/>
      <c r="D164" s="194" t="s">
        <v>199</v>
      </c>
      <c r="E164" s="39"/>
      <c r="F164" s="195" t="s">
        <v>3070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82</v>
      </c>
    </row>
    <row r="165" spans="1:65" s="2" customFormat="1" ht="16.5" customHeight="1">
      <c r="A165" s="37"/>
      <c r="B165" s="38"/>
      <c r="C165" s="181" t="s">
        <v>391</v>
      </c>
      <c r="D165" s="181" t="s">
        <v>193</v>
      </c>
      <c r="E165" s="182" t="s">
        <v>3072</v>
      </c>
      <c r="F165" s="183" t="s">
        <v>3073</v>
      </c>
      <c r="G165" s="184" t="s">
        <v>1355</v>
      </c>
      <c r="H165" s="185">
        <v>4</v>
      </c>
      <c r="I165" s="186"/>
      <c r="J165" s="187">
        <f>ROUND(I165*H165,2)</f>
        <v>0</v>
      </c>
      <c r="K165" s="183" t="s">
        <v>19</v>
      </c>
      <c r="L165" s="42"/>
      <c r="M165" s="188" t="s">
        <v>19</v>
      </c>
      <c r="N165" s="189" t="s">
        <v>44</v>
      </c>
      <c r="O165" s="6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2" t="s">
        <v>292</v>
      </c>
      <c r="AT165" s="192" t="s">
        <v>193</v>
      </c>
      <c r="AU165" s="192" t="s">
        <v>82</v>
      </c>
      <c r="AY165" s="20" t="s">
        <v>191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0" t="s">
        <v>80</v>
      </c>
      <c r="BK165" s="193">
        <f>ROUND(I165*H165,2)</f>
        <v>0</v>
      </c>
      <c r="BL165" s="20" t="s">
        <v>292</v>
      </c>
      <c r="BM165" s="192" t="s">
        <v>3074</v>
      </c>
    </row>
    <row r="166" spans="1:65" s="2" customFormat="1" ht="11.25">
      <c r="A166" s="37"/>
      <c r="B166" s="38"/>
      <c r="C166" s="39"/>
      <c r="D166" s="194" t="s">
        <v>199</v>
      </c>
      <c r="E166" s="39"/>
      <c r="F166" s="195" t="s">
        <v>3073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199</v>
      </c>
      <c r="AU166" s="20" t="s">
        <v>82</v>
      </c>
    </row>
    <row r="167" spans="1:65" s="2" customFormat="1" ht="16.5" customHeight="1">
      <c r="A167" s="37"/>
      <c r="B167" s="38"/>
      <c r="C167" s="181" t="s">
        <v>397</v>
      </c>
      <c r="D167" s="181" t="s">
        <v>193</v>
      </c>
      <c r="E167" s="182" t="s">
        <v>3075</v>
      </c>
      <c r="F167" s="183" t="s">
        <v>3076</v>
      </c>
      <c r="G167" s="184" t="s">
        <v>1355</v>
      </c>
      <c r="H167" s="185">
        <v>4</v>
      </c>
      <c r="I167" s="186"/>
      <c r="J167" s="187">
        <f>ROUND(I167*H167,2)</f>
        <v>0</v>
      </c>
      <c r="K167" s="183" t="s">
        <v>19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292</v>
      </c>
      <c r="AT167" s="192" t="s">
        <v>193</v>
      </c>
      <c r="AU167" s="192" t="s">
        <v>82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292</v>
      </c>
      <c r="BM167" s="192" t="s">
        <v>3077</v>
      </c>
    </row>
    <row r="168" spans="1:65" s="2" customFormat="1" ht="11.25">
      <c r="A168" s="37"/>
      <c r="B168" s="38"/>
      <c r="C168" s="39"/>
      <c r="D168" s="194" t="s">
        <v>199</v>
      </c>
      <c r="E168" s="39"/>
      <c r="F168" s="195" t="s">
        <v>3076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82</v>
      </c>
    </row>
    <row r="169" spans="1:65" s="2" customFormat="1" ht="16.5" customHeight="1">
      <c r="A169" s="37"/>
      <c r="B169" s="38"/>
      <c r="C169" s="181" t="s">
        <v>405</v>
      </c>
      <c r="D169" s="181" t="s">
        <v>193</v>
      </c>
      <c r="E169" s="182" t="s">
        <v>3078</v>
      </c>
      <c r="F169" s="183" t="s">
        <v>3079</v>
      </c>
      <c r="G169" s="184" t="s">
        <v>1355</v>
      </c>
      <c r="H169" s="185">
        <v>2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292</v>
      </c>
      <c r="AT169" s="192" t="s">
        <v>193</v>
      </c>
      <c r="AU169" s="192" t="s">
        <v>82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292</v>
      </c>
      <c r="BM169" s="192" t="s">
        <v>3080</v>
      </c>
    </row>
    <row r="170" spans="1:65" s="2" customFormat="1" ht="11.25">
      <c r="A170" s="37"/>
      <c r="B170" s="38"/>
      <c r="C170" s="39"/>
      <c r="D170" s="194" t="s">
        <v>199</v>
      </c>
      <c r="E170" s="39"/>
      <c r="F170" s="195" t="s">
        <v>3079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82</v>
      </c>
    </row>
    <row r="171" spans="1:65" s="2" customFormat="1" ht="16.5" customHeight="1">
      <c r="A171" s="37"/>
      <c r="B171" s="38"/>
      <c r="C171" s="223" t="s">
        <v>413</v>
      </c>
      <c r="D171" s="223" t="s">
        <v>273</v>
      </c>
      <c r="E171" s="224" t="s">
        <v>3081</v>
      </c>
      <c r="F171" s="225" t="s">
        <v>3082</v>
      </c>
      <c r="G171" s="226" t="s">
        <v>3025</v>
      </c>
      <c r="H171" s="227">
        <v>1</v>
      </c>
      <c r="I171" s="228"/>
      <c r="J171" s="229">
        <f>ROUND(I171*H171,2)</f>
        <v>0</v>
      </c>
      <c r="K171" s="225" t="s">
        <v>19</v>
      </c>
      <c r="L171" s="230"/>
      <c r="M171" s="231" t="s">
        <v>19</v>
      </c>
      <c r="N171" s="232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405</v>
      </c>
      <c r="AT171" s="192" t="s">
        <v>273</v>
      </c>
      <c r="AU171" s="192" t="s">
        <v>82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292</v>
      </c>
      <c r="BM171" s="192" t="s">
        <v>3083</v>
      </c>
    </row>
    <row r="172" spans="1:65" s="2" customFormat="1" ht="11.25">
      <c r="A172" s="37"/>
      <c r="B172" s="38"/>
      <c r="C172" s="39"/>
      <c r="D172" s="194" t="s">
        <v>199</v>
      </c>
      <c r="E172" s="39"/>
      <c r="F172" s="195" t="s">
        <v>3082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82</v>
      </c>
    </row>
    <row r="173" spans="1:65" s="2" customFormat="1" ht="16.5" customHeight="1">
      <c r="A173" s="37"/>
      <c r="B173" s="38"/>
      <c r="C173" s="181" t="s">
        <v>420</v>
      </c>
      <c r="D173" s="181" t="s">
        <v>193</v>
      </c>
      <c r="E173" s="182" t="s">
        <v>3084</v>
      </c>
      <c r="F173" s="183" t="s">
        <v>3085</v>
      </c>
      <c r="G173" s="184" t="s">
        <v>255</v>
      </c>
      <c r="H173" s="185">
        <v>0.46400000000000002</v>
      </c>
      <c r="I173" s="186"/>
      <c r="J173" s="187">
        <f>ROUND(I173*H173,2)</f>
        <v>0</v>
      </c>
      <c r="K173" s="183" t="s">
        <v>19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292</v>
      </c>
      <c r="AT173" s="192" t="s">
        <v>193</v>
      </c>
      <c r="AU173" s="192" t="s">
        <v>82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292</v>
      </c>
      <c r="BM173" s="192" t="s">
        <v>3086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3085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82</v>
      </c>
    </row>
    <row r="175" spans="1:65" s="2" customFormat="1" ht="16.5" customHeight="1">
      <c r="A175" s="37"/>
      <c r="B175" s="38"/>
      <c r="C175" s="181" t="s">
        <v>427</v>
      </c>
      <c r="D175" s="181" t="s">
        <v>193</v>
      </c>
      <c r="E175" s="182" t="s">
        <v>3087</v>
      </c>
      <c r="F175" s="183" t="s">
        <v>3088</v>
      </c>
      <c r="G175" s="184" t="s">
        <v>255</v>
      </c>
      <c r="H175" s="185">
        <v>0.46400000000000002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292</v>
      </c>
      <c r="AT175" s="192" t="s">
        <v>193</v>
      </c>
      <c r="AU175" s="192" t="s">
        <v>82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292</v>
      </c>
      <c r="BM175" s="192" t="s">
        <v>3089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3088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82</v>
      </c>
    </row>
    <row r="177" spans="1:65" s="12" customFormat="1" ht="22.9" customHeight="1">
      <c r="B177" s="165"/>
      <c r="C177" s="166"/>
      <c r="D177" s="167" t="s">
        <v>72</v>
      </c>
      <c r="E177" s="179" t="s">
        <v>3090</v>
      </c>
      <c r="F177" s="179" t="s">
        <v>3091</v>
      </c>
      <c r="G177" s="166"/>
      <c r="H177" s="166"/>
      <c r="I177" s="169"/>
      <c r="J177" s="180">
        <f>BK177</f>
        <v>0</v>
      </c>
      <c r="K177" s="166"/>
      <c r="L177" s="171"/>
      <c r="M177" s="172"/>
      <c r="N177" s="173"/>
      <c r="O177" s="173"/>
      <c r="P177" s="174">
        <f>SUM(P178:P261)</f>
        <v>0</v>
      </c>
      <c r="Q177" s="173"/>
      <c r="R177" s="174">
        <f>SUM(R178:R261)</f>
        <v>0</v>
      </c>
      <c r="S177" s="173"/>
      <c r="T177" s="175">
        <f>SUM(T178:T261)</f>
        <v>0</v>
      </c>
      <c r="AR177" s="176" t="s">
        <v>82</v>
      </c>
      <c r="AT177" s="177" t="s">
        <v>72</v>
      </c>
      <c r="AU177" s="177" t="s">
        <v>80</v>
      </c>
      <c r="AY177" s="176" t="s">
        <v>191</v>
      </c>
      <c r="BK177" s="178">
        <f>SUM(BK178:BK261)</f>
        <v>0</v>
      </c>
    </row>
    <row r="178" spans="1:65" s="2" customFormat="1" ht="16.5" customHeight="1">
      <c r="A178" s="37"/>
      <c r="B178" s="38"/>
      <c r="C178" s="181" t="s">
        <v>434</v>
      </c>
      <c r="D178" s="181" t="s">
        <v>193</v>
      </c>
      <c r="E178" s="182" t="s">
        <v>3092</v>
      </c>
      <c r="F178" s="183" t="s">
        <v>3093</v>
      </c>
      <c r="G178" s="184" t="s">
        <v>301</v>
      </c>
      <c r="H178" s="185">
        <v>450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292</v>
      </c>
      <c r="AT178" s="192" t="s">
        <v>193</v>
      </c>
      <c r="AU178" s="192" t="s">
        <v>82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292</v>
      </c>
      <c r="BM178" s="192" t="s">
        <v>3094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3093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82</v>
      </c>
    </row>
    <row r="180" spans="1:65" s="2" customFormat="1" ht="16.5" customHeight="1">
      <c r="A180" s="37"/>
      <c r="B180" s="38"/>
      <c r="C180" s="181" t="s">
        <v>441</v>
      </c>
      <c r="D180" s="181" t="s">
        <v>193</v>
      </c>
      <c r="E180" s="182" t="s">
        <v>3095</v>
      </c>
      <c r="F180" s="183" t="s">
        <v>3096</v>
      </c>
      <c r="G180" s="184" t="s">
        <v>301</v>
      </c>
      <c r="H180" s="185">
        <v>370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292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292</v>
      </c>
      <c r="BM180" s="192" t="s">
        <v>3097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3096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6.5" customHeight="1">
      <c r="A182" s="37"/>
      <c r="B182" s="38"/>
      <c r="C182" s="181" t="s">
        <v>448</v>
      </c>
      <c r="D182" s="181" t="s">
        <v>193</v>
      </c>
      <c r="E182" s="182" t="s">
        <v>3098</v>
      </c>
      <c r="F182" s="183" t="s">
        <v>3099</v>
      </c>
      <c r="G182" s="184" t="s">
        <v>301</v>
      </c>
      <c r="H182" s="185">
        <v>280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292</v>
      </c>
      <c r="AT182" s="192" t="s">
        <v>193</v>
      </c>
      <c r="AU182" s="192" t="s">
        <v>82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292</v>
      </c>
      <c r="BM182" s="192" t="s">
        <v>3100</v>
      </c>
    </row>
    <row r="183" spans="1:65" s="2" customFormat="1" ht="11.25">
      <c r="A183" s="37"/>
      <c r="B183" s="38"/>
      <c r="C183" s="39"/>
      <c r="D183" s="194" t="s">
        <v>199</v>
      </c>
      <c r="E183" s="39"/>
      <c r="F183" s="195" t="s">
        <v>3099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82</v>
      </c>
    </row>
    <row r="184" spans="1:65" s="2" customFormat="1" ht="16.5" customHeight="1">
      <c r="A184" s="37"/>
      <c r="B184" s="38"/>
      <c r="C184" s="181" t="s">
        <v>455</v>
      </c>
      <c r="D184" s="181" t="s">
        <v>193</v>
      </c>
      <c r="E184" s="182" t="s">
        <v>3101</v>
      </c>
      <c r="F184" s="183" t="s">
        <v>3102</v>
      </c>
      <c r="G184" s="184" t="s">
        <v>301</v>
      </c>
      <c r="H184" s="185">
        <v>93.5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292</v>
      </c>
      <c r="AT184" s="192" t="s">
        <v>193</v>
      </c>
      <c r="AU184" s="192" t="s">
        <v>82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292</v>
      </c>
      <c r="BM184" s="192" t="s">
        <v>3103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3102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82</v>
      </c>
    </row>
    <row r="186" spans="1:65" s="2" customFormat="1" ht="16.5" customHeight="1">
      <c r="A186" s="37"/>
      <c r="B186" s="38"/>
      <c r="C186" s="181" t="s">
        <v>463</v>
      </c>
      <c r="D186" s="181" t="s">
        <v>193</v>
      </c>
      <c r="E186" s="182" t="s">
        <v>3104</v>
      </c>
      <c r="F186" s="183" t="s">
        <v>3105</v>
      </c>
      <c r="G186" s="184" t="s">
        <v>301</v>
      </c>
      <c r="H186" s="185">
        <v>242</v>
      </c>
      <c r="I186" s="186"/>
      <c r="J186" s="187">
        <f>ROUND(I186*H186,2)</f>
        <v>0</v>
      </c>
      <c r="K186" s="183" t="s">
        <v>19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292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292</v>
      </c>
      <c r="BM186" s="192" t="s">
        <v>3106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3105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6.5" customHeight="1">
      <c r="A188" s="37"/>
      <c r="B188" s="38"/>
      <c r="C188" s="181" t="s">
        <v>470</v>
      </c>
      <c r="D188" s="181" t="s">
        <v>193</v>
      </c>
      <c r="E188" s="182" t="s">
        <v>3107</v>
      </c>
      <c r="F188" s="183" t="s">
        <v>3108</v>
      </c>
      <c r="G188" s="184" t="s">
        <v>301</v>
      </c>
      <c r="H188" s="185">
        <v>181.5</v>
      </c>
      <c r="I188" s="186"/>
      <c r="J188" s="187">
        <f>ROUND(I188*H188,2)</f>
        <v>0</v>
      </c>
      <c r="K188" s="183" t="s">
        <v>19</v>
      </c>
      <c r="L188" s="42"/>
      <c r="M188" s="188" t="s">
        <v>19</v>
      </c>
      <c r="N188" s="189" t="s">
        <v>44</v>
      </c>
      <c r="O188" s="6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2" t="s">
        <v>292</v>
      </c>
      <c r="AT188" s="192" t="s">
        <v>193</v>
      </c>
      <c r="AU188" s="192" t="s">
        <v>82</v>
      </c>
      <c r="AY188" s="20" t="s">
        <v>191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0" t="s">
        <v>80</v>
      </c>
      <c r="BK188" s="193">
        <f>ROUND(I188*H188,2)</f>
        <v>0</v>
      </c>
      <c r="BL188" s="20" t="s">
        <v>292</v>
      </c>
      <c r="BM188" s="192" t="s">
        <v>3109</v>
      </c>
    </row>
    <row r="189" spans="1:65" s="2" customFormat="1" ht="11.25">
      <c r="A189" s="37"/>
      <c r="B189" s="38"/>
      <c r="C189" s="39"/>
      <c r="D189" s="194" t="s">
        <v>199</v>
      </c>
      <c r="E189" s="39"/>
      <c r="F189" s="195" t="s">
        <v>3108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199</v>
      </c>
      <c r="AU189" s="20" t="s">
        <v>82</v>
      </c>
    </row>
    <row r="190" spans="1:65" s="2" customFormat="1" ht="16.5" customHeight="1">
      <c r="A190" s="37"/>
      <c r="B190" s="38"/>
      <c r="C190" s="181" t="s">
        <v>480</v>
      </c>
      <c r="D190" s="181" t="s">
        <v>193</v>
      </c>
      <c r="E190" s="182" t="s">
        <v>3110</v>
      </c>
      <c r="F190" s="183" t="s">
        <v>3111</v>
      </c>
      <c r="G190" s="184" t="s">
        <v>301</v>
      </c>
      <c r="H190" s="185">
        <v>77</v>
      </c>
      <c r="I190" s="186"/>
      <c r="J190" s="187">
        <f>ROUND(I190*H190,2)</f>
        <v>0</v>
      </c>
      <c r="K190" s="183" t="s">
        <v>19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292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292</v>
      </c>
      <c r="BM190" s="192" t="s">
        <v>3112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3111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6.5" customHeight="1">
      <c r="A192" s="37"/>
      <c r="B192" s="38"/>
      <c r="C192" s="181" t="s">
        <v>492</v>
      </c>
      <c r="D192" s="181" t="s">
        <v>193</v>
      </c>
      <c r="E192" s="182" t="s">
        <v>3113</v>
      </c>
      <c r="F192" s="183" t="s">
        <v>3114</v>
      </c>
      <c r="G192" s="184" t="s">
        <v>301</v>
      </c>
      <c r="H192" s="185">
        <v>20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292</v>
      </c>
      <c r="AT192" s="192" t="s">
        <v>193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292</v>
      </c>
      <c r="BM192" s="192" t="s">
        <v>3115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3114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2" customFormat="1" ht="16.5" customHeight="1">
      <c r="A194" s="37"/>
      <c r="B194" s="38"/>
      <c r="C194" s="181" t="s">
        <v>499</v>
      </c>
      <c r="D194" s="181" t="s">
        <v>193</v>
      </c>
      <c r="E194" s="182" t="s">
        <v>3116</v>
      </c>
      <c r="F194" s="183" t="s">
        <v>3117</v>
      </c>
      <c r="G194" s="184" t="s">
        <v>301</v>
      </c>
      <c r="H194" s="185">
        <v>204.6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292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292</v>
      </c>
      <c r="BM194" s="192" t="s">
        <v>3118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3117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2" customFormat="1" ht="21.75" customHeight="1">
      <c r="A196" s="37"/>
      <c r="B196" s="38"/>
      <c r="C196" s="181" t="s">
        <v>506</v>
      </c>
      <c r="D196" s="181" t="s">
        <v>193</v>
      </c>
      <c r="E196" s="182" t="s">
        <v>3119</v>
      </c>
      <c r="F196" s="183" t="s">
        <v>3120</v>
      </c>
      <c r="G196" s="184" t="s">
        <v>196</v>
      </c>
      <c r="H196" s="185">
        <v>34</v>
      </c>
      <c r="I196" s="186"/>
      <c r="J196" s="187">
        <f>ROUND(I196*H196,2)</f>
        <v>0</v>
      </c>
      <c r="K196" s="183" t="s">
        <v>19</v>
      </c>
      <c r="L196" s="42"/>
      <c r="M196" s="188" t="s">
        <v>19</v>
      </c>
      <c r="N196" s="189" t="s">
        <v>44</v>
      </c>
      <c r="O196" s="6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2" t="s">
        <v>292</v>
      </c>
      <c r="AT196" s="192" t="s">
        <v>193</v>
      </c>
      <c r="AU196" s="192" t="s">
        <v>82</v>
      </c>
      <c r="AY196" s="20" t="s">
        <v>191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0" t="s">
        <v>80</v>
      </c>
      <c r="BK196" s="193">
        <f>ROUND(I196*H196,2)</f>
        <v>0</v>
      </c>
      <c r="BL196" s="20" t="s">
        <v>292</v>
      </c>
      <c r="BM196" s="192" t="s">
        <v>3121</v>
      </c>
    </row>
    <row r="197" spans="1:65" s="2" customFormat="1" ht="11.25">
      <c r="A197" s="37"/>
      <c r="B197" s="38"/>
      <c r="C197" s="39"/>
      <c r="D197" s="194" t="s">
        <v>199</v>
      </c>
      <c r="E197" s="39"/>
      <c r="F197" s="195" t="s">
        <v>3120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199</v>
      </c>
      <c r="AU197" s="20" t="s">
        <v>82</v>
      </c>
    </row>
    <row r="198" spans="1:65" s="2" customFormat="1" ht="21.75" customHeight="1">
      <c r="A198" s="37"/>
      <c r="B198" s="38"/>
      <c r="C198" s="181" t="s">
        <v>513</v>
      </c>
      <c r="D198" s="181" t="s">
        <v>193</v>
      </c>
      <c r="E198" s="182" t="s">
        <v>3122</v>
      </c>
      <c r="F198" s="183" t="s">
        <v>3123</v>
      </c>
      <c r="G198" s="184" t="s">
        <v>196</v>
      </c>
      <c r="H198" s="185">
        <v>14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292</v>
      </c>
      <c r="AT198" s="192" t="s">
        <v>193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292</v>
      </c>
      <c r="BM198" s="192" t="s">
        <v>3124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3123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2" customFormat="1" ht="16.5" customHeight="1">
      <c r="A200" s="37"/>
      <c r="B200" s="38"/>
      <c r="C200" s="181" t="s">
        <v>520</v>
      </c>
      <c r="D200" s="181" t="s">
        <v>193</v>
      </c>
      <c r="E200" s="182" t="s">
        <v>3125</v>
      </c>
      <c r="F200" s="183" t="s">
        <v>3126</v>
      </c>
      <c r="G200" s="184" t="s">
        <v>301</v>
      </c>
      <c r="H200" s="185">
        <v>580</v>
      </c>
      <c r="I200" s="186"/>
      <c r="J200" s="187">
        <f>ROUND(I200*H200,2)</f>
        <v>0</v>
      </c>
      <c r="K200" s="183" t="s">
        <v>19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292</v>
      </c>
      <c r="AT200" s="192" t="s">
        <v>193</v>
      </c>
      <c r="AU200" s="192" t="s">
        <v>82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292</v>
      </c>
      <c r="BM200" s="192" t="s">
        <v>3127</v>
      </c>
    </row>
    <row r="201" spans="1:65" s="2" customFormat="1" ht="11.25">
      <c r="A201" s="37"/>
      <c r="B201" s="38"/>
      <c r="C201" s="39"/>
      <c r="D201" s="194" t="s">
        <v>199</v>
      </c>
      <c r="E201" s="39"/>
      <c r="F201" s="195" t="s">
        <v>3126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82</v>
      </c>
    </row>
    <row r="202" spans="1:65" s="2" customFormat="1" ht="16.5" customHeight="1">
      <c r="A202" s="37"/>
      <c r="B202" s="38"/>
      <c r="C202" s="181" t="s">
        <v>527</v>
      </c>
      <c r="D202" s="181" t="s">
        <v>193</v>
      </c>
      <c r="E202" s="182" t="s">
        <v>3128</v>
      </c>
      <c r="F202" s="183" t="s">
        <v>3129</v>
      </c>
      <c r="G202" s="184" t="s">
        <v>301</v>
      </c>
      <c r="H202" s="185">
        <v>88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292</v>
      </c>
      <c r="AT202" s="192" t="s">
        <v>193</v>
      </c>
      <c r="AU202" s="192" t="s">
        <v>82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292</v>
      </c>
      <c r="BM202" s="192" t="s">
        <v>3130</v>
      </c>
    </row>
    <row r="203" spans="1:65" s="2" customFormat="1" ht="11.25">
      <c r="A203" s="37"/>
      <c r="B203" s="38"/>
      <c r="C203" s="39"/>
      <c r="D203" s="194" t="s">
        <v>199</v>
      </c>
      <c r="E203" s="39"/>
      <c r="F203" s="195" t="s">
        <v>3129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82</v>
      </c>
    </row>
    <row r="204" spans="1:65" s="2" customFormat="1" ht="16.5" customHeight="1">
      <c r="A204" s="37"/>
      <c r="B204" s="38"/>
      <c r="C204" s="181" t="s">
        <v>532</v>
      </c>
      <c r="D204" s="181" t="s">
        <v>193</v>
      </c>
      <c r="E204" s="182" t="s">
        <v>3131</v>
      </c>
      <c r="F204" s="183" t="s">
        <v>3132</v>
      </c>
      <c r="G204" s="184" t="s">
        <v>301</v>
      </c>
      <c r="H204" s="185">
        <v>154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292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292</v>
      </c>
      <c r="BM204" s="192" t="s">
        <v>3133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3132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2" customFormat="1" ht="16.5" customHeight="1">
      <c r="A206" s="37"/>
      <c r="B206" s="38"/>
      <c r="C206" s="181" t="s">
        <v>539</v>
      </c>
      <c r="D206" s="181" t="s">
        <v>193</v>
      </c>
      <c r="E206" s="182" t="s">
        <v>3134</v>
      </c>
      <c r="F206" s="183" t="s">
        <v>3135</v>
      </c>
      <c r="G206" s="184" t="s">
        <v>301</v>
      </c>
      <c r="H206" s="185">
        <v>198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292</v>
      </c>
      <c r="AT206" s="192" t="s">
        <v>193</v>
      </c>
      <c r="AU206" s="192" t="s">
        <v>82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292</v>
      </c>
      <c r="BM206" s="192" t="s">
        <v>3136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3135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82</v>
      </c>
    </row>
    <row r="208" spans="1:65" s="2" customFormat="1" ht="21.75" customHeight="1">
      <c r="A208" s="37"/>
      <c r="B208" s="38"/>
      <c r="C208" s="181" t="s">
        <v>546</v>
      </c>
      <c r="D208" s="181" t="s">
        <v>193</v>
      </c>
      <c r="E208" s="182" t="s">
        <v>3137</v>
      </c>
      <c r="F208" s="183" t="s">
        <v>3138</v>
      </c>
      <c r="G208" s="184" t="s">
        <v>196</v>
      </c>
      <c r="H208" s="185">
        <v>2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292</v>
      </c>
      <c r="AT208" s="192" t="s">
        <v>193</v>
      </c>
      <c r="AU208" s="192" t="s">
        <v>82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292</v>
      </c>
      <c r="BM208" s="192" t="s">
        <v>3139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3138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82</v>
      </c>
    </row>
    <row r="210" spans="1:65" s="2" customFormat="1" ht="16.5" customHeight="1">
      <c r="A210" s="37"/>
      <c r="B210" s="38"/>
      <c r="C210" s="181" t="s">
        <v>551</v>
      </c>
      <c r="D210" s="181" t="s">
        <v>193</v>
      </c>
      <c r="E210" s="182" t="s">
        <v>3140</v>
      </c>
      <c r="F210" s="183" t="s">
        <v>3141</v>
      </c>
      <c r="G210" s="184" t="s">
        <v>196</v>
      </c>
      <c r="H210" s="185">
        <v>2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292</v>
      </c>
      <c r="AT210" s="192" t="s">
        <v>193</v>
      </c>
      <c r="AU210" s="192" t="s">
        <v>82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292</v>
      </c>
      <c r="BM210" s="192" t="s">
        <v>3142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3141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82</v>
      </c>
    </row>
    <row r="212" spans="1:65" s="2" customFormat="1" ht="16.5" customHeight="1">
      <c r="A212" s="37"/>
      <c r="B212" s="38"/>
      <c r="C212" s="181" t="s">
        <v>600</v>
      </c>
      <c r="D212" s="181" t="s">
        <v>193</v>
      </c>
      <c r="E212" s="182" t="s">
        <v>3143</v>
      </c>
      <c r="F212" s="183" t="s">
        <v>3144</v>
      </c>
      <c r="G212" s="184" t="s">
        <v>196</v>
      </c>
      <c r="H212" s="185">
        <v>2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292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292</v>
      </c>
      <c r="BM212" s="192" t="s">
        <v>3145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3144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6.5" customHeight="1">
      <c r="A214" s="37"/>
      <c r="B214" s="38"/>
      <c r="C214" s="181" t="s">
        <v>609</v>
      </c>
      <c r="D214" s="181" t="s">
        <v>193</v>
      </c>
      <c r="E214" s="182" t="s">
        <v>3146</v>
      </c>
      <c r="F214" s="183" t="s">
        <v>3147</v>
      </c>
      <c r="G214" s="184" t="s">
        <v>196</v>
      </c>
      <c r="H214" s="185">
        <v>2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292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292</v>
      </c>
      <c r="BM214" s="192" t="s">
        <v>3148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3147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6.5" customHeight="1">
      <c r="A216" s="37"/>
      <c r="B216" s="38"/>
      <c r="C216" s="181" t="s">
        <v>616</v>
      </c>
      <c r="D216" s="181" t="s">
        <v>193</v>
      </c>
      <c r="E216" s="182" t="s">
        <v>3149</v>
      </c>
      <c r="F216" s="183" t="s">
        <v>3150</v>
      </c>
      <c r="G216" s="184" t="s">
        <v>301</v>
      </c>
      <c r="H216" s="185">
        <v>614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292</v>
      </c>
      <c r="AT216" s="192" t="s">
        <v>193</v>
      </c>
      <c r="AU216" s="192" t="s">
        <v>82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292</v>
      </c>
      <c r="BM216" s="192" t="s">
        <v>3151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3150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82</v>
      </c>
    </row>
    <row r="218" spans="1:65" s="2" customFormat="1" ht="16.5" customHeight="1">
      <c r="A218" s="37"/>
      <c r="B218" s="38"/>
      <c r="C218" s="181" t="s">
        <v>621</v>
      </c>
      <c r="D218" s="181" t="s">
        <v>193</v>
      </c>
      <c r="E218" s="182" t="s">
        <v>3152</v>
      </c>
      <c r="F218" s="183" t="s">
        <v>3153</v>
      </c>
      <c r="G218" s="184" t="s">
        <v>301</v>
      </c>
      <c r="H218" s="185">
        <v>204.6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292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292</v>
      </c>
      <c r="BM218" s="192" t="s">
        <v>3154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3153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6.5" customHeight="1">
      <c r="A220" s="37"/>
      <c r="B220" s="38"/>
      <c r="C220" s="181" t="s">
        <v>628</v>
      </c>
      <c r="D220" s="181" t="s">
        <v>193</v>
      </c>
      <c r="E220" s="182" t="s">
        <v>3155</v>
      </c>
      <c r="F220" s="183" t="s">
        <v>3156</v>
      </c>
      <c r="G220" s="184" t="s">
        <v>301</v>
      </c>
      <c r="H220" s="185">
        <v>88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292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292</v>
      </c>
      <c r="BM220" s="192" t="s">
        <v>3157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3156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6.5" customHeight="1">
      <c r="A222" s="37"/>
      <c r="B222" s="38"/>
      <c r="C222" s="181" t="s">
        <v>633</v>
      </c>
      <c r="D222" s="181" t="s">
        <v>193</v>
      </c>
      <c r="E222" s="182" t="s">
        <v>3158</v>
      </c>
      <c r="F222" s="183" t="s">
        <v>3159</v>
      </c>
      <c r="G222" s="184" t="s">
        <v>301</v>
      </c>
      <c r="H222" s="185">
        <v>352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292</v>
      </c>
      <c r="AT222" s="192" t="s">
        <v>193</v>
      </c>
      <c r="AU222" s="192" t="s">
        <v>82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292</v>
      </c>
      <c r="BM222" s="192" t="s">
        <v>3160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3159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82</v>
      </c>
    </row>
    <row r="224" spans="1:65" s="2" customFormat="1" ht="21.75" customHeight="1">
      <c r="A224" s="37"/>
      <c r="B224" s="38"/>
      <c r="C224" s="181" t="s">
        <v>640</v>
      </c>
      <c r="D224" s="181" t="s">
        <v>193</v>
      </c>
      <c r="E224" s="182" t="s">
        <v>3161</v>
      </c>
      <c r="F224" s="183" t="s">
        <v>3162</v>
      </c>
      <c r="G224" s="184" t="s">
        <v>196</v>
      </c>
      <c r="H224" s="185">
        <v>50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292</v>
      </c>
      <c r="AT224" s="192" t="s">
        <v>193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292</v>
      </c>
      <c r="BM224" s="192" t="s">
        <v>3163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3162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21.75" customHeight="1">
      <c r="A226" s="37"/>
      <c r="B226" s="38"/>
      <c r="C226" s="181" t="s">
        <v>645</v>
      </c>
      <c r="D226" s="181" t="s">
        <v>193</v>
      </c>
      <c r="E226" s="182" t="s">
        <v>3164</v>
      </c>
      <c r="F226" s="183" t="s">
        <v>3165</v>
      </c>
      <c r="G226" s="184" t="s">
        <v>196</v>
      </c>
      <c r="H226" s="185">
        <v>50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292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292</v>
      </c>
      <c r="BM226" s="192" t="s">
        <v>3166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3165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6.5" customHeight="1">
      <c r="A228" s="37"/>
      <c r="B228" s="38"/>
      <c r="C228" s="181" t="s">
        <v>652</v>
      </c>
      <c r="D228" s="181" t="s">
        <v>193</v>
      </c>
      <c r="E228" s="182" t="s">
        <v>3167</v>
      </c>
      <c r="F228" s="183" t="s">
        <v>3168</v>
      </c>
      <c r="G228" s="184" t="s">
        <v>196</v>
      </c>
      <c r="H228" s="185">
        <v>120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292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292</v>
      </c>
      <c r="BM228" s="192" t="s">
        <v>3169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3168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16.5" customHeight="1">
      <c r="A230" s="37"/>
      <c r="B230" s="38"/>
      <c r="C230" s="181" t="s">
        <v>655</v>
      </c>
      <c r="D230" s="181" t="s">
        <v>193</v>
      </c>
      <c r="E230" s="182" t="s">
        <v>3170</v>
      </c>
      <c r="F230" s="183" t="s">
        <v>3171</v>
      </c>
      <c r="G230" s="184" t="s">
        <v>301</v>
      </c>
      <c r="H230" s="185">
        <v>115.5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292</v>
      </c>
      <c r="AT230" s="192" t="s">
        <v>193</v>
      </c>
      <c r="AU230" s="192" t="s">
        <v>82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292</v>
      </c>
      <c r="BM230" s="192" t="s">
        <v>3172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3171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82</v>
      </c>
    </row>
    <row r="232" spans="1:65" s="2" customFormat="1" ht="16.5" customHeight="1">
      <c r="A232" s="37"/>
      <c r="B232" s="38"/>
      <c r="C232" s="181" t="s">
        <v>662</v>
      </c>
      <c r="D232" s="181" t="s">
        <v>193</v>
      </c>
      <c r="E232" s="182" t="s">
        <v>3173</v>
      </c>
      <c r="F232" s="183" t="s">
        <v>3174</v>
      </c>
      <c r="G232" s="184" t="s">
        <v>301</v>
      </c>
      <c r="H232" s="185">
        <v>121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292</v>
      </c>
      <c r="AT232" s="192" t="s">
        <v>193</v>
      </c>
      <c r="AU232" s="192" t="s">
        <v>82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292</v>
      </c>
      <c r="BM232" s="192" t="s">
        <v>3175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3174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82</v>
      </c>
    </row>
    <row r="234" spans="1:65" s="2" customFormat="1" ht="16.5" customHeight="1">
      <c r="A234" s="37"/>
      <c r="B234" s="38"/>
      <c r="C234" s="181" t="s">
        <v>668</v>
      </c>
      <c r="D234" s="181" t="s">
        <v>193</v>
      </c>
      <c r="E234" s="182" t="s">
        <v>3176</v>
      </c>
      <c r="F234" s="183" t="s">
        <v>3177</v>
      </c>
      <c r="G234" s="184" t="s">
        <v>301</v>
      </c>
      <c r="H234" s="185">
        <v>44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292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292</v>
      </c>
      <c r="BM234" s="192" t="s">
        <v>3178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3177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6.5" customHeight="1">
      <c r="A236" s="37"/>
      <c r="B236" s="38"/>
      <c r="C236" s="181" t="s">
        <v>672</v>
      </c>
      <c r="D236" s="181" t="s">
        <v>193</v>
      </c>
      <c r="E236" s="182" t="s">
        <v>3179</v>
      </c>
      <c r="F236" s="183" t="s">
        <v>3180</v>
      </c>
      <c r="G236" s="184" t="s">
        <v>301</v>
      </c>
      <c r="H236" s="185">
        <v>88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292</v>
      </c>
      <c r="AT236" s="192" t="s">
        <v>193</v>
      </c>
      <c r="AU236" s="192" t="s">
        <v>82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292</v>
      </c>
      <c r="BM236" s="192" t="s">
        <v>3181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3180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82</v>
      </c>
    </row>
    <row r="238" spans="1:65" s="2" customFormat="1" ht="16.5" customHeight="1">
      <c r="A238" s="37"/>
      <c r="B238" s="38"/>
      <c r="C238" s="181" t="s">
        <v>679</v>
      </c>
      <c r="D238" s="181" t="s">
        <v>193</v>
      </c>
      <c r="E238" s="182" t="s">
        <v>3182</v>
      </c>
      <c r="F238" s="183" t="s">
        <v>3183</v>
      </c>
      <c r="G238" s="184" t="s">
        <v>301</v>
      </c>
      <c r="H238" s="185">
        <v>85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292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292</v>
      </c>
      <c r="BM238" s="192" t="s">
        <v>3184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3183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6.5" customHeight="1">
      <c r="A240" s="37"/>
      <c r="B240" s="38"/>
      <c r="C240" s="181" t="s">
        <v>685</v>
      </c>
      <c r="D240" s="181" t="s">
        <v>193</v>
      </c>
      <c r="E240" s="182" t="s">
        <v>3185</v>
      </c>
      <c r="F240" s="183" t="s">
        <v>3186</v>
      </c>
      <c r="G240" s="184" t="s">
        <v>301</v>
      </c>
      <c r="H240" s="185">
        <v>368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292</v>
      </c>
      <c r="AT240" s="192" t="s">
        <v>193</v>
      </c>
      <c r="AU240" s="192" t="s">
        <v>82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292</v>
      </c>
      <c r="BM240" s="192" t="s">
        <v>3187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3186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82</v>
      </c>
    </row>
    <row r="242" spans="1:65" s="2" customFormat="1" ht="16.5" customHeight="1">
      <c r="A242" s="37"/>
      <c r="B242" s="38"/>
      <c r="C242" s="181" t="s">
        <v>692</v>
      </c>
      <c r="D242" s="181" t="s">
        <v>193</v>
      </c>
      <c r="E242" s="182" t="s">
        <v>3188</v>
      </c>
      <c r="F242" s="183" t="s">
        <v>3189</v>
      </c>
      <c r="G242" s="184" t="s">
        <v>301</v>
      </c>
      <c r="H242" s="185">
        <v>85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292</v>
      </c>
      <c r="AT242" s="192" t="s">
        <v>193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292</v>
      </c>
      <c r="BM242" s="192" t="s">
        <v>3190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3189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710</v>
      </c>
      <c r="D244" s="181" t="s">
        <v>193</v>
      </c>
      <c r="E244" s="182" t="s">
        <v>3191</v>
      </c>
      <c r="F244" s="183" t="s">
        <v>3192</v>
      </c>
      <c r="G244" s="184" t="s">
        <v>301</v>
      </c>
      <c r="H244" s="185">
        <v>120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292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292</v>
      </c>
      <c r="BM244" s="192" t="s">
        <v>3193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3192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6.5" customHeight="1">
      <c r="A246" s="37"/>
      <c r="B246" s="38"/>
      <c r="C246" s="181" t="s">
        <v>719</v>
      </c>
      <c r="D246" s="181" t="s">
        <v>193</v>
      </c>
      <c r="E246" s="182" t="s">
        <v>3194</v>
      </c>
      <c r="F246" s="183" t="s">
        <v>3195</v>
      </c>
      <c r="G246" s="184" t="s">
        <v>301</v>
      </c>
      <c r="H246" s="185">
        <v>30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292</v>
      </c>
      <c r="AT246" s="192" t="s">
        <v>193</v>
      </c>
      <c r="AU246" s="192" t="s">
        <v>82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292</v>
      </c>
      <c r="BM246" s="192" t="s">
        <v>3196</v>
      </c>
    </row>
    <row r="247" spans="1:65" s="2" customFormat="1" ht="11.25">
      <c r="A247" s="37"/>
      <c r="B247" s="38"/>
      <c r="C247" s="39"/>
      <c r="D247" s="194" t="s">
        <v>199</v>
      </c>
      <c r="E247" s="39"/>
      <c r="F247" s="195" t="s">
        <v>3195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82</v>
      </c>
    </row>
    <row r="248" spans="1:65" s="2" customFormat="1" ht="16.5" customHeight="1">
      <c r="A248" s="37"/>
      <c r="B248" s="38"/>
      <c r="C248" s="181" t="s">
        <v>726</v>
      </c>
      <c r="D248" s="181" t="s">
        <v>193</v>
      </c>
      <c r="E248" s="182" t="s">
        <v>3197</v>
      </c>
      <c r="F248" s="183" t="s">
        <v>3198</v>
      </c>
      <c r="G248" s="184" t="s">
        <v>301</v>
      </c>
      <c r="H248" s="185">
        <v>150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292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292</v>
      </c>
      <c r="BM248" s="192" t="s">
        <v>3199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3198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6.5" customHeight="1">
      <c r="A250" s="37"/>
      <c r="B250" s="38"/>
      <c r="C250" s="181" t="s">
        <v>738</v>
      </c>
      <c r="D250" s="181" t="s">
        <v>193</v>
      </c>
      <c r="E250" s="182" t="s">
        <v>3200</v>
      </c>
      <c r="F250" s="183" t="s">
        <v>3201</v>
      </c>
      <c r="G250" s="184" t="s">
        <v>301</v>
      </c>
      <c r="H250" s="185">
        <v>20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292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292</v>
      </c>
      <c r="BM250" s="192" t="s">
        <v>3202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3201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6.5" customHeight="1">
      <c r="A252" s="37"/>
      <c r="B252" s="38"/>
      <c r="C252" s="181" t="s">
        <v>744</v>
      </c>
      <c r="D252" s="181" t="s">
        <v>193</v>
      </c>
      <c r="E252" s="182" t="s">
        <v>3203</v>
      </c>
      <c r="F252" s="183" t="s">
        <v>3204</v>
      </c>
      <c r="G252" s="184" t="s">
        <v>301</v>
      </c>
      <c r="H252" s="185">
        <v>320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292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292</v>
      </c>
      <c r="BM252" s="192" t="s">
        <v>3205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3204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21.75" customHeight="1">
      <c r="A254" s="37"/>
      <c r="B254" s="38"/>
      <c r="C254" s="181" t="s">
        <v>750</v>
      </c>
      <c r="D254" s="181" t="s">
        <v>193</v>
      </c>
      <c r="E254" s="182" t="s">
        <v>3206</v>
      </c>
      <c r="F254" s="183" t="s">
        <v>3207</v>
      </c>
      <c r="G254" s="184" t="s">
        <v>301</v>
      </c>
      <c r="H254" s="185">
        <v>722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292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292</v>
      </c>
      <c r="BM254" s="192" t="s">
        <v>3208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3207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24.2" customHeight="1">
      <c r="A256" s="37"/>
      <c r="B256" s="38"/>
      <c r="C256" s="181" t="s">
        <v>756</v>
      </c>
      <c r="D256" s="181" t="s">
        <v>193</v>
      </c>
      <c r="E256" s="182" t="s">
        <v>3209</v>
      </c>
      <c r="F256" s="183" t="s">
        <v>3210</v>
      </c>
      <c r="G256" s="184" t="s">
        <v>301</v>
      </c>
      <c r="H256" s="185">
        <v>560.5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292</v>
      </c>
      <c r="AT256" s="192" t="s">
        <v>193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292</v>
      </c>
      <c r="BM256" s="192" t="s">
        <v>3211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3210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2" customFormat="1" ht="16.5" customHeight="1">
      <c r="A258" s="37"/>
      <c r="B258" s="38"/>
      <c r="C258" s="181" t="s">
        <v>763</v>
      </c>
      <c r="D258" s="181" t="s">
        <v>193</v>
      </c>
      <c r="E258" s="182" t="s">
        <v>3212</v>
      </c>
      <c r="F258" s="183" t="s">
        <v>3213</v>
      </c>
      <c r="G258" s="184" t="s">
        <v>255</v>
      </c>
      <c r="H258" s="185">
        <v>9.4600000000000009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292</v>
      </c>
      <c r="AT258" s="192" t="s">
        <v>193</v>
      </c>
      <c r="AU258" s="192" t="s">
        <v>82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292</v>
      </c>
      <c r="BM258" s="192" t="s">
        <v>3214</v>
      </c>
    </row>
    <row r="259" spans="1:65" s="2" customFormat="1" ht="11.25">
      <c r="A259" s="37"/>
      <c r="B259" s="38"/>
      <c r="C259" s="39"/>
      <c r="D259" s="194" t="s">
        <v>199</v>
      </c>
      <c r="E259" s="39"/>
      <c r="F259" s="195" t="s">
        <v>3213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82</v>
      </c>
    </row>
    <row r="260" spans="1:65" s="2" customFormat="1" ht="16.5" customHeight="1">
      <c r="A260" s="37"/>
      <c r="B260" s="38"/>
      <c r="C260" s="181" t="s">
        <v>788</v>
      </c>
      <c r="D260" s="181" t="s">
        <v>193</v>
      </c>
      <c r="E260" s="182" t="s">
        <v>3215</v>
      </c>
      <c r="F260" s="183" t="s">
        <v>3216</v>
      </c>
      <c r="G260" s="184" t="s">
        <v>255</v>
      </c>
      <c r="H260" s="185">
        <v>9.4600000000000009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292</v>
      </c>
      <c r="AT260" s="192" t="s">
        <v>193</v>
      </c>
      <c r="AU260" s="192" t="s">
        <v>82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292</v>
      </c>
      <c r="BM260" s="192" t="s">
        <v>3217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3216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82</v>
      </c>
    </row>
    <row r="262" spans="1:65" s="12" customFormat="1" ht="22.9" customHeight="1">
      <c r="B262" s="165"/>
      <c r="C262" s="166"/>
      <c r="D262" s="167" t="s">
        <v>72</v>
      </c>
      <c r="E262" s="179" t="s">
        <v>3218</v>
      </c>
      <c r="F262" s="179" t="s">
        <v>3219</v>
      </c>
      <c r="G262" s="166"/>
      <c r="H262" s="166"/>
      <c r="I262" s="169"/>
      <c r="J262" s="180">
        <f>BK262</f>
        <v>0</v>
      </c>
      <c r="K262" s="166"/>
      <c r="L262" s="171"/>
      <c r="M262" s="172"/>
      <c r="N262" s="173"/>
      <c r="O262" s="173"/>
      <c r="P262" s="174">
        <f>SUM(P263:P374)</f>
        <v>0</v>
      </c>
      <c r="Q262" s="173"/>
      <c r="R262" s="174">
        <f>SUM(R263:R374)</f>
        <v>0</v>
      </c>
      <c r="S262" s="173"/>
      <c r="T262" s="175">
        <f>SUM(T263:T374)</f>
        <v>0</v>
      </c>
      <c r="AR262" s="176" t="s">
        <v>82</v>
      </c>
      <c r="AT262" s="177" t="s">
        <v>72</v>
      </c>
      <c r="AU262" s="177" t="s">
        <v>80</v>
      </c>
      <c r="AY262" s="176" t="s">
        <v>191</v>
      </c>
      <c r="BK262" s="178">
        <f>SUM(BK263:BK374)</f>
        <v>0</v>
      </c>
    </row>
    <row r="263" spans="1:65" s="2" customFormat="1" ht="16.5" customHeight="1">
      <c r="A263" s="37"/>
      <c r="B263" s="38"/>
      <c r="C263" s="223" t="s">
        <v>795</v>
      </c>
      <c r="D263" s="223" t="s">
        <v>273</v>
      </c>
      <c r="E263" s="224" t="s">
        <v>3220</v>
      </c>
      <c r="F263" s="225" t="s">
        <v>3221</v>
      </c>
      <c r="G263" s="226" t="s">
        <v>3025</v>
      </c>
      <c r="H263" s="227">
        <v>1</v>
      </c>
      <c r="I263" s="228"/>
      <c r="J263" s="229">
        <f>ROUND(I263*H263,2)</f>
        <v>0</v>
      </c>
      <c r="K263" s="225" t="s">
        <v>19</v>
      </c>
      <c r="L263" s="230"/>
      <c r="M263" s="231" t="s">
        <v>19</v>
      </c>
      <c r="N263" s="232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405</v>
      </c>
      <c r="AT263" s="192" t="s">
        <v>273</v>
      </c>
      <c r="AU263" s="192" t="s">
        <v>82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292</v>
      </c>
      <c r="BM263" s="192" t="s">
        <v>3222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3221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82</v>
      </c>
    </row>
    <row r="265" spans="1:65" s="2" customFormat="1" ht="16.5" customHeight="1">
      <c r="A265" s="37"/>
      <c r="B265" s="38"/>
      <c r="C265" s="223" t="s">
        <v>802</v>
      </c>
      <c r="D265" s="223" t="s">
        <v>273</v>
      </c>
      <c r="E265" s="224" t="s">
        <v>3223</v>
      </c>
      <c r="F265" s="225" t="s">
        <v>3224</v>
      </c>
      <c r="G265" s="226" t="s">
        <v>3025</v>
      </c>
      <c r="H265" s="227">
        <v>3</v>
      </c>
      <c r="I265" s="228"/>
      <c r="J265" s="229">
        <f>ROUND(I265*H265,2)</f>
        <v>0</v>
      </c>
      <c r="K265" s="225" t="s">
        <v>19</v>
      </c>
      <c r="L265" s="230"/>
      <c r="M265" s="231" t="s">
        <v>19</v>
      </c>
      <c r="N265" s="232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405</v>
      </c>
      <c r="AT265" s="192" t="s">
        <v>273</v>
      </c>
      <c r="AU265" s="192" t="s">
        <v>82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292</v>
      </c>
      <c r="BM265" s="192" t="s">
        <v>3225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3224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82</v>
      </c>
    </row>
    <row r="267" spans="1:65" s="2" customFormat="1" ht="16.5" customHeight="1">
      <c r="A267" s="37"/>
      <c r="B267" s="38"/>
      <c r="C267" s="223" t="s">
        <v>809</v>
      </c>
      <c r="D267" s="223" t="s">
        <v>273</v>
      </c>
      <c r="E267" s="224" t="s">
        <v>3226</v>
      </c>
      <c r="F267" s="225" t="s">
        <v>3227</v>
      </c>
      <c r="G267" s="226" t="s">
        <v>3025</v>
      </c>
      <c r="H267" s="227">
        <v>1</v>
      </c>
      <c r="I267" s="228"/>
      <c r="J267" s="229">
        <f>ROUND(I267*H267,2)</f>
        <v>0</v>
      </c>
      <c r="K267" s="225" t="s">
        <v>19</v>
      </c>
      <c r="L267" s="230"/>
      <c r="M267" s="231" t="s">
        <v>19</v>
      </c>
      <c r="N267" s="232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405</v>
      </c>
      <c r="AT267" s="192" t="s">
        <v>273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292</v>
      </c>
      <c r="BM267" s="192" t="s">
        <v>3228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3227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6.5" customHeight="1">
      <c r="A269" s="37"/>
      <c r="B269" s="38"/>
      <c r="C269" s="223" t="s">
        <v>3229</v>
      </c>
      <c r="D269" s="223" t="s">
        <v>273</v>
      </c>
      <c r="E269" s="224" t="s">
        <v>3230</v>
      </c>
      <c r="F269" s="225" t="s">
        <v>3231</v>
      </c>
      <c r="G269" s="226" t="s">
        <v>3025</v>
      </c>
      <c r="H269" s="227">
        <v>1</v>
      </c>
      <c r="I269" s="228"/>
      <c r="J269" s="229">
        <f>ROUND(I269*H269,2)</f>
        <v>0</v>
      </c>
      <c r="K269" s="225" t="s">
        <v>19</v>
      </c>
      <c r="L269" s="230"/>
      <c r="M269" s="231" t="s">
        <v>19</v>
      </c>
      <c r="N269" s="232" t="s">
        <v>44</v>
      </c>
      <c r="O269" s="6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2" t="s">
        <v>405</v>
      </c>
      <c r="AT269" s="192" t="s">
        <v>273</v>
      </c>
      <c r="AU269" s="192" t="s">
        <v>82</v>
      </c>
      <c r="AY269" s="20" t="s">
        <v>191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0" t="s">
        <v>80</v>
      </c>
      <c r="BK269" s="193">
        <f>ROUND(I269*H269,2)</f>
        <v>0</v>
      </c>
      <c r="BL269" s="20" t="s">
        <v>292</v>
      </c>
      <c r="BM269" s="192" t="s">
        <v>3232</v>
      </c>
    </row>
    <row r="270" spans="1:65" s="2" customFormat="1" ht="11.25">
      <c r="A270" s="37"/>
      <c r="B270" s="38"/>
      <c r="C270" s="39"/>
      <c r="D270" s="194" t="s">
        <v>199</v>
      </c>
      <c r="E270" s="39"/>
      <c r="F270" s="195" t="s">
        <v>3231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199</v>
      </c>
      <c r="AU270" s="20" t="s">
        <v>82</v>
      </c>
    </row>
    <row r="271" spans="1:65" s="2" customFormat="1" ht="16.5" customHeight="1">
      <c r="A271" s="37"/>
      <c r="B271" s="38"/>
      <c r="C271" s="223" t="s">
        <v>826</v>
      </c>
      <c r="D271" s="223" t="s">
        <v>273</v>
      </c>
      <c r="E271" s="224" t="s">
        <v>3233</v>
      </c>
      <c r="F271" s="225" t="s">
        <v>3234</v>
      </c>
      <c r="G271" s="226" t="s">
        <v>3025</v>
      </c>
      <c r="H271" s="227">
        <v>1</v>
      </c>
      <c r="I271" s="228"/>
      <c r="J271" s="229">
        <f>ROUND(I271*H271,2)</f>
        <v>0</v>
      </c>
      <c r="K271" s="225" t="s">
        <v>19</v>
      </c>
      <c r="L271" s="230"/>
      <c r="M271" s="231" t="s">
        <v>19</v>
      </c>
      <c r="N271" s="232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405</v>
      </c>
      <c r="AT271" s="192" t="s">
        <v>273</v>
      </c>
      <c r="AU271" s="192" t="s">
        <v>82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292</v>
      </c>
      <c r="BM271" s="192" t="s">
        <v>3235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3234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82</v>
      </c>
    </row>
    <row r="273" spans="1:65" s="2" customFormat="1" ht="16.5" customHeight="1">
      <c r="A273" s="37"/>
      <c r="B273" s="38"/>
      <c r="C273" s="223" t="s">
        <v>834</v>
      </c>
      <c r="D273" s="223" t="s">
        <v>273</v>
      </c>
      <c r="E273" s="224" t="s">
        <v>3236</v>
      </c>
      <c r="F273" s="225" t="s">
        <v>3237</v>
      </c>
      <c r="G273" s="226" t="s">
        <v>3025</v>
      </c>
      <c r="H273" s="227">
        <v>8</v>
      </c>
      <c r="I273" s="228"/>
      <c r="J273" s="229">
        <f>ROUND(I273*H273,2)</f>
        <v>0</v>
      </c>
      <c r="K273" s="225" t="s">
        <v>19</v>
      </c>
      <c r="L273" s="230"/>
      <c r="M273" s="231" t="s">
        <v>19</v>
      </c>
      <c r="N273" s="232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405</v>
      </c>
      <c r="AT273" s="192" t="s">
        <v>273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292</v>
      </c>
      <c r="BM273" s="192" t="s">
        <v>3238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3237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6.5" customHeight="1">
      <c r="A275" s="37"/>
      <c r="B275" s="38"/>
      <c r="C275" s="181" t="s">
        <v>841</v>
      </c>
      <c r="D275" s="181" t="s">
        <v>193</v>
      </c>
      <c r="E275" s="182" t="s">
        <v>3239</v>
      </c>
      <c r="F275" s="183" t="s">
        <v>3240</v>
      </c>
      <c r="G275" s="184" t="s">
        <v>196</v>
      </c>
      <c r="H275" s="185">
        <v>20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292</v>
      </c>
      <c r="AT275" s="192" t="s">
        <v>193</v>
      </c>
      <c r="AU275" s="192" t="s">
        <v>82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292</v>
      </c>
      <c r="BM275" s="192" t="s">
        <v>3241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3240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82</v>
      </c>
    </row>
    <row r="277" spans="1:65" s="2" customFormat="1" ht="16.5" customHeight="1">
      <c r="A277" s="37"/>
      <c r="B277" s="38"/>
      <c r="C277" s="181" t="s">
        <v>845</v>
      </c>
      <c r="D277" s="181" t="s">
        <v>193</v>
      </c>
      <c r="E277" s="182" t="s">
        <v>3242</v>
      </c>
      <c r="F277" s="183" t="s">
        <v>3243</v>
      </c>
      <c r="G277" s="184" t="s">
        <v>1355</v>
      </c>
      <c r="H277" s="185">
        <v>2</v>
      </c>
      <c r="I277" s="186"/>
      <c r="J277" s="187">
        <f>ROUND(I277*H277,2)</f>
        <v>0</v>
      </c>
      <c r="K277" s="183" t="s">
        <v>19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292</v>
      </c>
      <c r="AT277" s="192" t="s">
        <v>193</v>
      </c>
      <c r="AU277" s="192" t="s">
        <v>82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292</v>
      </c>
      <c r="BM277" s="192" t="s">
        <v>3244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3243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82</v>
      </c>
    </row>
    <row r="279" spans="1:65" s="2" customFormat="1" ht="16.5" customHeight="1">
      <c r="A279" s="37"/>
      <c r="B279" s="38"/>
      <c r="C279" s="181" t="s">
        <v>855</v>
      </c>
      <c r="D279" s="181" t="s">
        <v>193</v>
      </c>
      <c r="E279" s="182" t="s">
        <v>3245</v>
      </c>
      <c r="F279" s="183" t="s">
        <v>3246</v>
      </c>
      <c r="G279" s="184" t="s">
        <v>1355</v>
      </c>
      <c r="H279" s="185">
        <v>3</v>
      </c>
      <c r="I279" s="186"/>
      <c r="J279" s="187">
        <f>ROUND(I279*H279,2)</f>
        <v>0</v>
      </c>
      <c r="K279" s="183" t="s">
        <v>19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292</v>
      </c>
      <c r="AT279" s="192" t="s">
        <v>193</v>
      </c>
      <c r="AU279" s="192" t="s">
        <v>82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292</v>
      </c>
      <c r="BM279" s="192" t="s">
        <v>3247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3246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82</v>
      </c>
    </row>
    <row r="281" spans="1:65" s="2" customFormat="1" ht="16.5" customHeight="1">
      <c r="A281" s="37"/>
      <c r="B281" s="38"/>
      <c r="C281" s="181" t="s">
        <v>862</v>
      </c>
      <c r="D281" s="181" t="s">
        <v>193</v>
      </c>
      <c r="E281" s="182" t="s">
        <v>3248</v>
      </c>
      <c r="F281" s="183" t="s">
        <v>3249</v>
      </c>
      <c r="G281" s="184" t="s">
        <v>1355</v>
      </c>
      <c r="H281" s="185">
        <v>14</v>
      </c>
      <c r="I281" s="186"/>
      <c r="J281" s="187">
        <f>ROUND(I281*H281,2)</f>
        <v>0</v>
      </c>
      <c r="K281" s="183" t="s">
        <v>19</v>
      </c>
      <c r="L281" s="42"/>
      <c r="M281" s="188" t="s">
        <v>19</v>
      </c>
      <c r="N281" s="189" t="s">
        <v>44</v>
      </c>
      <c r="O281" s="6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2" t="s">
        <v>292</v>
      </c>
      <c r="AT281" s="192" t="s">
        <v>193</v>
      </c>
      <c r="AU281" s="192" t="s">
        <v>82</v>
      </c>
      <c r="AY281" s="20" t="s">
        <v>191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0" t="s">
        <v>80</v>
      </c>
      <c r="BK281" s="193">
        <f>ROUND(I281*H281,2)</f>
        <v>0</v>
      </c>
      <c r="BL281" s="20" t="s">
        <v>292</v>
      </c>
      <c r="BM281" s="192" t="s">
        <v>3250</v>
      </c>
    </row>
    <row r="282" spans="1:65" s="2" customFormat="1" ht="11.25">
      <c r="A282" s="37"/>
      <c r="B282" s="38"/>
      <c r="C282" s="39"/>
      <c r="D282" s="194" t="s">
        <v>199</v>
      </c>
      <c r="E282" s="39"/>
      <c r="F282" s="195" t="s">
        <v>3249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199</v>
      </c>
      <c r="AU282" s="20" t="s">
        <v>82</v>
      </c>
    </row>
    <row r="283" spans="1:65" s="2" customFormat="1" ht="16.5" customHeight="1">
      <c r="A283" s="37"/>
      <c r="B283" s="38"/>
      <c r="C283" s="181" t="s">
        <v>871</v>
      </c>
      <c r="D283" s="181" t="s">
        <v>193</v>
      </c>
      <c r="E283" s="182" t="s">
        <v>3251</v>
      </c>
      <c r="F283" s="183" t="s">
        <v>3252</v>
      </c>
      <c r="G283" s="184" t="s">
        <v>1355</v>
      </c>
      <c r="H283" s="185">
        <v>2</v>
      </c>
      <c r="I283" s="186"/>
      <c r="J283" s="187">
        <f>ROUND(I283*H283,2)</f>
        <v>0</v>
      </c>
      <c r="K283" s="183" t="s">
        <v>19</v>
      </c>
      <c r="L283" s="42"/>
      <c r="M283" s="188" t="s">
        <v>19</v>
      </c>
      <c r="N283" s="189" t="s">
        <v>44</v>
      </c>
      <c r="O283" s="6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2" t="s">
        <v>292</v>
      </c>
      <c r="AT283" s="192" t="s">
        <v>193</v>
      </c>
      <c r="AU283" s="192" t="s">
        <v>82</v>
      </c>
      <c r="AY283" s="20" t="s">
        <v>191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0" t="s">
        <v>80</v>
      </c>
      <c r="BK283" s="193">
        <f>ROUND(I283*H283,2)</f>
        <v>0</v>
      </c>
      <c r="BL283" s="20" t="s">
        <v>292</v>
      </c>
      <c r="BM283" s="192" t="s">
        <v>3253</v>
      </c>
    </row>
    <row r="284" spans="1:65" s="2" customFormat="1" ht="11.25">
      <c r="A284" s="37"/>
      <c r="B284" s="38"/>
      <c r="C284" s="39"/>
      <c r="D284" s="194" t="s">
        <v>199</v>
      </c>
      <c r="E284" s="39"/>
      <c r="F284" s="195" t="s">
        <v>3252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199</v>
      </c>
      <c r="AU284" s="20" t="s">
        <v>82</v>
      </c>
    </row>
    <row r="285" spans="1:65" s="2" customFormat="1" ht="16.5" customHeight="1">
      <c r="A285" s="37"/>
      <c r="B285" s="38"/>
      <c r="C285" s="181" t="s">
        <v>877</v>
      </c>
      <c r="D285" s="181" t="s">
        <v>193</v>
      </c>
      <c r="E285" s="182" t="s">
        <v>3254</v>
      </c>
      <c r="F285" s="183" t="s">
        <v>3255</v>
      </c>
      <c r="G285" s="184" t="s">
        <v>1355</v>
      </c>
      <c r="H285" s="185">
        <v>4</v>
      </c>
      <c r="I285" s="186"/>
      <c r="J285" s="187">
        <f>ROUND(I285*H285,2)</f>
        <v>0</v>
      </c>
      <c r="K285" s="183" t="s">
        <v>19</v>
      </c>
      <c r="L285" s="42"/>
      <c r="M285" s="188" t="s">
        <v>19</v>
      </c>
      <c r="N285" s="189" t="s">
        <v>44</v>
      </c>
      <c r="O285" s="6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2" t="s">
        <v>292</v>
      </c>
      <c r="AT285" s="192" t="s">
        <v>193</v>
      </c>
      <c r="AU285" s="192" t="s">
        <v>82</v>
      </c>
      <c r="AY285" s="20" t="s">
        <v>191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0" t="s">
        <v>80</v>
      </c>
      <c r="BK285" s="193">
        <f>ROUND(I285*H285,2)</f>
        <v>0</v>
      </c>
      <c r="BL285" s="20" t="s">
        <v>292</v>
      </c>
      <c r="BM285" s="192" t="s">
        <v>3256</v>
      </c>
    </row>
    <row r="286" spans="1:65" s="2" customFormat="1" ht="11.25">
      <c r="A286" s="37"/>
      <c r="B286" s="38"/>
      <c r="C286" s="39"/>
      <c r="D286" s="194" t="s">
        <v>199</v>
      </c>
      <c r="E286" s="39"/>
      <c r="F286" s="195" t="s">
        <v>3255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199</v>
      </c>
      <c r="AU286" s="20" t="s">
        <v>82</v>
      </c>
    </row>
    <row r="287" spans="1:65" s="2" customFormat="1" ht="16.5" customHeight="1">
      <c r="A287" s="37"/>
      <c r="B287" s="38"/>
      <c r="C287" s="181" t="s">
        <v>926</v>
      </c>
      <c r="D287" s="181" t="s">
        <v>193</v>
      </c>
      <c r="E287" s="182" t="s">
        <v>3257</v>
      </c>
      <c r="F287" s="183" t="s">
        <v>3258</v>
      </c>
      <c r="G287" s="184" t="s">
        <v>1355</v>
      </c>
      <c r="H287" s="185">
        <v>2</v>
      </c>
      <c r="I287" s="186"/>
      <c r="J287" s="187">
        <f>ROUND(I287*H287,2)</f>
        <v>0</v>
      </c>
      <c r="K287" s="183" t="s">
        <v>19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292</v>
      </c>
      <c r="AT287" s="192" t="s">
        <v>193</v>
      </c>
      <c r="AU287" s="192" t="s">
        <v>82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292</v>
      </c>
      <c r="BM287" s="192" t="s">
        <v>3259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3258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82</v>
      </c>
    </row>
    <row r="289" spans="1:65" s="2" customFormat="1" ht="16.5" customHeight="1">
      <c r="A289" s="37"/>
      <c r="B289" s="38"/>
      <c r="C289" s="181" t="s">
        <v>937</v>
      </c>
      <c r="D289" s="181" t="s">
        <v>193</v>
      </c>
      <c r="E289" s="182" t="s">
        <v>3260</v>
      </c>
      <c r="F289" s="183" t="s">
        <v>3261</v>
      </c>
      <c r="G289" s="184" t="s">
        <v>1355</v>
      </c>
      <c r="H289" s="185">
        <v>10</v>
      </c>
      <c r="I289" s="186"/>
      <c r="J289" s="187">
        <f>ROUND(I289*H289,2)</f>
        <v>0</v>
      </c>
      <c r="K289" s="183" t="s">
        <v>19</v>
      </c>
      <c r="L289" s="42"/>
      <c r="M289" s="188" t="s">
        <v>19</v>
      </c>
      <c r="N289" s="189" t="s">
        <v>44</v>
      </c>
      <c r="O289" s="6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2" t="s">
        <v>292</v>
      </c>
      <c r="AT289" s="192" t="s">
        <v>193</v>
      </c>
      <c r="AU289" s="192" t="s">
        <v>82</v>
      </c>
      <c r="AY289" s="20" t="s">
        <v>191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0" t="s">
        <v>80</v>
      </c>
      <c r="BK289" s="193">
        <f>ROUND(I289*H289,2)</f>
        <v>0</v>
      </c>
      <c r="BL289" s="20" t="s">
        <v>292</v>
      </c>
      <c r="BM289" s="192" t="s">
        <v>3262</v>
      </c>
    </row>
    <row r="290" spans="1:65" s="2" customFormat="1" ht="11.25">
      <c r="A290" s="37"/>
      <c r="B290" s="38"/>
      <c r="C290" s="39"/>
      <c r="D290" s="194" t="s">
        <v>199</v>
      </c>
      <c r="E290" s="39"/>
      <c r="F290" s="195" t="s">
        <v>3261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199</v>
      </c>
      <c r="AU290" s="20" t="s">
        <v>82</v>
      </c>
    </row>
    <row r="291" spans="1:65" s="2" customFormat="1" ht="16.5" customHeight="1">
      <c r="A291" s="37"/>
      <c r="B291" s="38"/>
      <c r="C291" s="181" t="s">
        <v>948</v>
      </c>
      <c r="D291" s="181" t="s">
        <v>193</v>
      </c>
      <c r="E291" s="182" t="s">
        <v>3263</v>
      </c>
      <c r="F291" s="183" t="s">
        <v>3264</v>
      </c>
      <c r="G291" s="184" t="s">
        <v>196</v>
      </c>
      <c r="H291" s="185">
        <v>40</v>
      </c>
      <c r="I291" s="186"/>
      <c r="J291" s="187">
        <f>ROUND(I291*H291,2)</f>
        <v>0</v>
      </c>
      <c r="K291" s="183" t="s">
        <v>19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292</v>
      </c>
      <c r="AT291" s="192" t="s">
        <v>193</v>
      </c>
      <c r="AU291" s="192" t="s">
        <v>82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292</v>
      </c>
      <c r="BM291" s="192" t="s">
        <v>3265</v>
      </c>
    </row>
    <row r="292" spans="1:65" s="2" customFormat="1" ht="11.25">
      <c r="A292" s="37"/>
      <c r="B292" s="38"/>
      <c r="C292" s="39"/>
      <c r="D292" s="194" t="s">
        <v>199</v>
      </c>
      <c r="E292" s="39"/>
      <c r="F292" s="195" t="s">
        <v>3264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82</v>
      </c>
    </row>
    <row r="293" spans="1:65" s="2" customFormat="1" ht="16.5" customHeight="1">
      <c r="A293" s="37"/>
      <c r="B293" s="38"/>
      <c r="C293" s="181" t="s">
        <v>964</v>
      </c>
      <c r="D293" s="181" t="s">
        <v>193</v>
      </c>
      <c r="E293" s="182" t="s">
        <v>3266</v>
      </c>
      <c r="F293" s="183" t="s">
        <v>3267</v>
      </c>
      <c r="G293" s="184" t="s">
        <v>196</v>
      </c>
      <c r="H293" s="185">
        <v>25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292</v>
      </c>
      <c r="AT293" s="192" t="s">
        <v>193</v>
      </c>
      <c r="AU293" s="192" t="s">
        <v>82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292</v>
      </c>
      <c r="BM293" s="192" t="s">
        <v>3268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3267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82</v>
      </c>
    </row>
    <row r="295" spans="1:65" s="2" customFormat="1" ht="16.5" customHeight="1">
      <c r="A295" s="37"/>
      <c r="B295" s="38"/>
      <c r="C295" s="181" t="s">
        <v>971</v>
      </c>
      <c r="D295" s="181" t="s">
        <v>193</v>
      </c>
      <c r="E295" s="182" t="s">
        <v>3269</v>
      </c>
      <c r="F295" s="183" t="s">
        <v>3270</v>
      </c>
      <c r="G295" s="184" t="s">
        <v>196</v>
      </c>
      <c r="H295" s="185">
        <v>60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292</v>
      </c>
      <c r="AT295" s="192" t="s">
        <v>193</v>
      </c>
      <c r="AU295" s="192" t="s">
        <v>82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292</v>
      </c>
      <c r="BM295" s="192" t="s">
        <v>3271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3270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82</v>
      </c>
    </row>
    <row r="297" spans="1:65" s="2" customFormat="1" ht="16.5" customHeight="1">
      <c r="A297" s="37"/>
      <c r="B297" s="38"/>
      <c r="C297" s="181" t="s">
        <v>979</v>
      </c>
      <c r="D297" s="181" t="s">
        <v>193</v>
      </c>
      <c r="E297" s="182" t="s">
        <v>3272</v>
      </c>
      <c r="F297" s="183" t="s">
        <v>3273</v>
      </c>
      <c r="G297" s="184" t="s">
        <v>196</v>
      </c>
      <c r="H297" s="185">
        <v>58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292</v>
      </c>
      <c r="AT297" s="192" t="s">
        <v>193</v>
      </c>
      <c r="AU297" s="192" t="s">
        <v>82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292</v>
      </c>
      <c r="BM297" s="192" t="s">
        <v>3274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3273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82</v>
      </c>
    </row>
    <row r="299" spans="1:65" s="2" customFormat="1" ht="16.5" customHeight="1">
      <c r="A299" s="37"/>
      <c r="B299" s="38"/>
      <c r="C299" s="181" t="s">
        <v>985</v>
      </c>
      <c r="D299" s="181" t="s">
        <v>193</v>
      </c>
      <c r="E299" s="182" t="s">
        <v>3275</v>
      </c>
      <c r="F299" s="183" t="s">
        <v>3276</v>
      </c>
      <c r="G299" s="184" t="s">
        <v>196</v>
      </c>
      <c r="H299" s="185">
        <v>11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292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292</v>
      </c>
      <c r="BM299" s="192" t="s">
        <v>3277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3276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6.5" customHeight="1">
      <c r="A301" s="37"/>
      <c r="B301" s="38"/>
      <c r="C301" s="181" t="s">
        <v>990</v>
      </c>
      <c r="D301" s="181" t="s">
        <v>193</v>
      </c>
      <c r="E301" s="182" t="s">
        <v>3278</v>
      </c>
      <c r="F301" s="183" t="s">
        <v>3279</v>
      </c>
      <c r="G301" s="184" t="s">
        <v>196</v>
      </c>
      <c r="H301" s="185">
        <v>15</v>
      </c>
      <c r="I301" s="186"/>
      <c r="J301" s="187">
        <f>ROUND(I301*H301,2)</f>
        <v>0</v>
      </c>
      <c r="K301" s="183" t="s">
        <v>19</v>
      </c>
      <c r="L301" s="42"/>
      <c r="M301" s="188" t="s">
        <v>19</v>
      </c>
      <c r="N301" s="189" t="s">
        <v>44</v>
      </c>
      <c r="O301" s="6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2" t="s">
        <v>292</v>
      </c>
      <c r="AT301" s="192" t="s">
        <v>193</v>
      </c>
      <c r="AU301" s="192" t="s">
        <v>82</v>
      </c>
      <c r="AY301" s="20" t="s">
        <v>191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0" t="s">
        <v>80</v>
      </c>
      <c r="BK301" s="193">
        <f>ROUND(I301*H301,2)</f>
        <v>0</v>
      </c>
      <c r="BL301" s="20" t="s">
        <v>292</v>
      </c>
      <c r="BM301" s="192" t="s">
        <v>3280</v>
      </c>
    </row>
    <row r="302" spans="1:65" s="2" customFormat="1" ht="11.25">
      <c r="A302" s="37"/>
      <c r="B302" s="38"/>
      <c r="C302" s="39"/>
      <c r="D302" s="194" t="s">
        <v>199</v>
      </c>
      <c r="E302" s="39"/>
      <c r="F302" s="195" t="s">
        <v>3279</v>
      </c>
      <c r="G302" s="39"/>
      <c r="H302" s="39"/>
      <c r="I302" s="196"/>
      <c r="J302" s="39"/>
      <c r="K302" s="39"/>
      <c r="L302" s="42"/>
      <c r="M302" s="197"/>
      <c r="N302" s="198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199</v>
      </c>
      <c r="AU302" s="20" t="s">
        <v>82</v>
      </c>
    </row>
    <row r="303" spans="1:65" s="2" customFormat="1" ht="16.5" customHeight="1">
      <c r="A303" s="37"/>
      <c r="B303" s="38"/>
      <c r="C303" s="181" t="s">
        <v>997</v>
      </c>
      <c r="D303" s="181" t="s">
        <v>193</v>
      </c>
      <c r="E303" s="182" t="s">
        <v>3281</v>
      </c>
      <c r="F303" s="183" t="s">
        <v>3282</v>
      </c>
      <c r="G303" s="184" t="s">
        <v>196</v>
      </c>
      <c r="H303" s="185">
        <v>8</v>
      </c>
      <c r="I303" s="186"/>
      <c r="J303" s="187">
        <f>ROUND(I303*H303,2)</f>
        <v>0</v>
      </c>
      <c r="K303" s="183" t="s">
        <v>19</v>
      </c>
      <c r="L303" s="42"/>
      <c r="M303" s="188" t="s">
        <v>19</v>
      </c>
      <c r="N303" s="189" t="s">
        <v>44</v>
      </c>
      <c r="O303" s="67"/>
      <c r="P303" s="190">
        <f>O303*H303</f>
        <v>0</v>
      </c>
      <c r="Q303" s="190">
        <v>0</v>
      </c>
      <c r="R303" s="190">
        <f>Q303*H303</f>
        <v>0</v>
      </c>
      <c r="S303" s="190">
        <v>0</v>
      </c>
      <c r="T303" s="191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2" t="s">
        <v>292</v>
      </c>
      <c r="AT303" s="192" t="s">
        <v>193</v>
      </c>
      <c r="AU303" s="192" t="s">
        <v>82</v>
      </c>
      <c r="AY303" s="20" t="s">
        <v>191</v>
      </c>
      <c r="BE303" s="193">
        <f>IF(N303="základní",J303,0)</f>
        <v>0</v>
      </c>
      <c r="BF303" s="193">
        <f>IF(N303="snížená",J303,0)</f>
        <v>0</v>
      </c>
      <c r="BG303" s="193">
        <f>IF(N303="zákl. přenesená",J303,0)</f>
        <v>0</v>
      </c>
      <c r="BH303" s="193">
        <f>IF(N303="sníž. přenesená",J303,0)</f>
        <v>0</v>
      </c>
      <c r="BI303" s="193">
        <f>IF(N303="nulová",J303,0)</f>
        <v>0</v>
      </c>
      <c r="BJ303" s="20" t="s">
        <v>80</v>
      </c>
      <c r="BK303" s="193">
        <f>ROUND(I303*H303,2)</f>
        <v>0</v>
      </c>
      <c r="BL303" s="20" t="s">
        <v>292</v>
      </c>
      <c r="BM303" s="192" t="s">
        <v>3283</v>
      </c>
    </row>
    <row r="304" spans="1:65" s="2" customFormat="1" ht="11.25">
      <c r="A304" s="37"/>
      <c r="B304" s="38"/>
      <c r="C304" s="39"/>
      <c r="D304" s="194" t="s">
        <v>199</v>
      </c>
      <c r="E304" s="39"/>
      <c r="F304" s="195" t="s">
        <v>3282</v>
      </c>
      <c r="G304" s="39"/>
      <c r="H304" s="39"/>
      <c r="I304" s="196"/>
      <c r="J304" s="39"/>
      <c r="K304" s="39"/>
      <c r="L304" s="42"/>
      <c r="M304" s="197"/>
      <c r="N304" s="198"/>
      <c r="O304" s="67"/>
      <c r="P304" s="67"/>
      <c r="Q304" s="67"/>
      <c r="R304" s="67"/>
      <c r="S304" s="67"/>
      <c r="T304" s="68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T304" s="20" t="s">
        <v>199</v>
      </c>
      <c r="AU304" s="20" t="s">
        <v>82</v>
      </c>
    </row>
    <row r="305" spans="1:65" s="2" customFormat="1" ht="16.5" customHeight="1">
      <c r="A305" s="37"/>
      <c r="B305" s="38"/>
      <c r="C305" s="181" t="s">
        <v>1003</v>
      </c>
      <c r="D305" s="181" t="s">
        <v>193</v>
      </c>
      <c r="E305" s="182" t="s">
        <v>3284</v>
      </c>
      <c r="F305" s="183" t="s">
        <v>3285</v>
      </c>
      <c r="G305" s="184" t="s">
        <v>196</v>
      </c>
      <c r="H305" s="185">
        <v>11</v>
      </c>
      <c r="I305" s="186"/>
      <c r="J305" s="187">
        <f>ROUND(I305*H305,2)</f>
        <v>0</v>
      </c>
      <c r="K305" s="183" t="s">
        <v>19</v>
      </c>
      <c r="L305" s="42"/>
      <c r="M305" s="188" t="s">
        <v>19</v>
      </c>
      <c r="N305" s="189" t="s">
        <v>44</v>
      </c>
      <c r="O305" s="67"/>
      <c r="P305" s="190">
        <f>O305*H305</f>
        <v>0</v>
      </c>
      <c r="Q305" s="190">
        <v>0</v>
      </c>
      <c r="R305" s="190">
        <f>Q305*H305</f>
        <v>0</v>
      </c>
      <c r="S305" s="190">
        <v>0</v>
      </c>
      <c r="T305" s="191">
        <f>S305*H305</f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2" t="s">
        <v>292</v>
      </c>
      <c r="AT305" s="192" t="s">
        <v>193</v>
      </c>
      <c r="AU305" s="192" t="s">
        <v>82</v>
      </c>
      <c r="AY305" s="20" t="s">
        <v>191</v>
      </c>
      <c r="BE305" s="193">
        <f>IF(N305="základní",J305,0)</f>
        <v>0</v>
      </c>
      <c r="BF305" s="193">
        <f>IF(N305="snížená",J305,0)</f>
        <v>0</v>
      </c>
      <c r="BG305" s="193">
        <f>IF(N305="zákl. přenesená",J305,0)</f>
        <v>0</v>
      </c>
      <c r="BH305" s="193">
        <f>IF(N305="sníž. přenesená",J305,0)</f>
        <v>0</v>
      </c>
      <c r="BI305" s="193">
        <f>IF(N305="nulová",J305,0)</f>
        <v>0</v>
      </c>
      <c r="BJ305" s="20" t="s">
        <v>80</v>
      </c>
      <c r="BK305" s="193">
        <f>ROUND(I305*H305,2)</f>
        <v>0</v>
      </c>
      <c r="BL305" s="20" t="s">
        <v>292</v>
      </c>
      <c r="BM305" s="192" t="s">
        <v>3286</v>
      </c>
    </row>
    <row r="306" spans="1:65" s="2" customFormat="1" ht="11.25">
      <c r="A306" s="37"/>
      <c r="B306" s="38"/>
      <c r="C306" s="39"/>
      <c r="D306" s="194" t="s">
        <v>199</v>
      </c>
      <c r="E306" s="39"/>
      <c r="F306" s="195" t="s">
        <v>3285</v>
      </c>
      <c r="G306" s="39"/>
      <c r="H306" s="39"/>
      <c r="I306" s="196"/>
      <c r="J306" s="39"/>
      <c r="K306" s="39"/>
      <c r="L306" s="42"/>
      <c r="M306" s="197"/>
      <c r="N306" s="198"/>
      <c r="O306" s="67"/>
      <c r="P306" s="67"/>
      <c r="Q306" s="67"/>
      <c r="R306" s="67"/>
      <c r="S306" s="67"/>
      <c r="T306" s="68"/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T306" s="20" t="s">
        <v>199</v>
      </c>
      <c r="AU306" s="20" t="s">
        <v>82</v>
      </c>
    </row>
    <row r="307" spans="1:65" s="2" customFormat="1" ht="16.5" customHeight="1">
      <c r="A307" s="37"/>
      <c r="B307" s="38"/>
      <c r="C307" s="181" t="s">
        <v>1007</v>
      </c>
      <c r="D307" s="181" t="s">
        <v>193</v>
      </c>
      <c r="E307" s="182" t="s">
        <v>3287</v>
      </c>
      <c r="F307" s="183" t="s">
        <v>3288</v>
      </c>
      <c r="G307" s="184" t="s">
        <v>196</v>
      </c>
      <c r="H307" s="185">
        <v>28</v>
      </c>
      <c r="I307" s="186"/>
      <c r="J307" s="187">
        <f>ROUND(I307*H307,2)</f>
        <v>0</v>
      </c>
      <c r="K307" s="183" t="s">
        <v>19</v>
      </c>
      <c r="L307" s="42"/>
      <c r="M307" s="188" t="s">
        <v>19</v>
      </c>
      <c r="N307" s="189" t="s">
        <v>44</v>
      </c>
      <c r="O307" s="67"/>
      <c r="P307" s="190">
        <f>O307*H307</f>
        <v>0</v>
      </c>
      <c r="Q307" s="190">
        <v>0</v>
      </c>
      <c r="R307" s="190">
        <f>Q307*H307</f>
        <v>0</v>
      </c>
      <c r="S307" s="190">
        <v>0</v>
      </c>
      <c r="T307" s="191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2" t="s">
        <v>292</v>
      </c>
      <c r="AT307" s="192" t="s">
        <v>193</v>
      </c>
      <c r="AU307" s="192" t="s">
        <v>82</v>
      </c>
      <c r="AY307" s="20" t="s">
        <v>191</v>
      </c>
      <c r="BE307" s="193">
        <f>IF(N307="základní",J307,0)</f>
        <v>0</v>
      </c>
      <c r="BF307" s="193">
        <f>IF(N307="snížená",J307,0)</f>
        <v>0</v>
      </c>
      <c r="BG307" s="193">
        <f>IF(N307="zákl. přenesená",J307,0)</f>
        <v>0</v>
      </c>
      <c r="BH307" s="193">
        <f>IF(N307="sníž. přenesená",J307,0)</f>
        <v>0</v>
      </c>
      <c r="BI307" s="193">
        <f>IF(N307="nulová",J307,0)</f>
        <v>0</v>
      </c>
      <c r="BJ307" s="20" t="s">
        <v>80</v>
      </c>
      <c r="BK307" s="193">
        <f>ROUND(I307*H307,2)</f>
        <v>0</v>
      </c>
      <c r="BL307" s="20" t="s">
        <v>292</v>
      </c>
      <c r="BM307" s="192" t="s">
        <v>3289</v>
      </c>
    </row>
    <row r="308" spans="1:65" s="2" customFormat="1" ht="11.25">
      <c r="A308" s="37"/>
      <c r="B308" s="38"/>
      <c r="C308" s="39"/>
      <c r="D308" s="194" t="s">
        <v>199</v>
      </c>
      <c r="E308" s="39"/>
      <c r="F308" s="195" t="s">
        <v>3288</v>
      </c>
      <c r="G308" s="39"/>
      <c r="H308" s="39"/>
      <c r="I308" s="196"/>
      <c r="J308" s="39"/>
      <c r="K308" s="39"/>
      <c r="L308" s="42"/>
      <c r="M308" s="197"/>
      <c r="N308" s="198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199</v>
      </c>
      <c r="AU308" s="20" t="s">
        <v>82</v>
      </c>
    </row>
    <row r="309" spans="1:65" s="2" customFormat="1" ht="21.75" customHeight="1">
      <c r="A309" s="37"/>
      <c r="B309" s="38"/>
      <c r="C309" s="181" t="s">
        <v>1013</v>
      </c>
      <c r="D309" s="181" t="s">
        <v>193</v>
      </c>
      <c r="E309" s="182" t="s">
        <v>3290</v>
      </c>
      <c r="F309" s="183" t="s">
        <v>3291</v>
      </c>
      <c r="G309" s="184" t="s">
        <v>196</v>
      </c>
      <c r="H309" s="185">
        <v>30</v>
      </c>
      <c r="I309" s="186"/>
      <c r="J309" s="187">
        <f>ROUND(I309*H309,2)</f>
        <v>0</v>
      </c>
      <c r="K309" s="183" t="s">
        <v>19</v>
      </c>
      <c r="L309" s="42"/>
      <c r="M309" s="188" t="s">
        <v>19</v>
      </c>
      <c r="N309" s="189" t="s">
        <v>44</v>
      </c>
      <c r="O309" s="67"/>
      <c r="P309" s="190">
        <f>O309*H309</f>
        <v>0</v>
      </c>
      <c r="Q309" s="190">
        <v>0</v>
      </c>
      <c r="R309" s="190">
        <f>Q309*H309</f>
        <v>0</v>
      </c>
      <c r="S309" s="190">
        <v>0</v>
      </c>
      <c r="T309" s="191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2" t="s">
        <v>292</v>
      </c>
      <c r="AT309" s="192" t="s">
        <v>193</v>
      </c>
      <c r="AU309" s="192" t="s">
        <v>82</v>
      </c>
      <c r="AY309" s="20" t="s">
        <v>191</v>
      </c>
      <c r="BE309" s="193">
        <f>IF(N309="základní",J309,0)</f>
        <v>0</v>
      </c>
      <c r="BF309" s="193">
        <f>IF(N309="snížená",J309,0)</f>
        <v>0</v>
      </c>
      <c r="BG309" s="193">
        <f>IF(N309="zákl. přenesená",J309,0)</f>
        <v>0</v>
      </c>
      <c r="BH309" s="193">
        <f>IF(N309="sníž. přenesená",J309,0)</f>
        <v>0</v>
      </c>
      <c r="BI309" s="193">
        <f>IF(N309="nulová",J309,0)</f>
        <v>0</v>
      </c>
      <c r="BJ309" s="20" t="s">
        <v>80</v>
      </c>
      <c r="BK309" s="193">
        <f>ROUND(I309*H309,2)</f>
        <v>0</v>
      </c>
      <c r="BL309" s="20" t="s">
        <v>292</v>
      </c>
      <c r="BM309" s="192" t="s">
        <v>3292</v>
      </c>
    </row>
    <row r="310" spans="1:65" s="2" customFormat="1" ht="11.25">
      <c r="A310" s="37"/>
      <c r="B310" s="38"/>
      <c r="C310" s="39"/>
      <c r="D310" s="194" t="s">
        <v>199</v>
      </c>
      <c r="E310" s="39"/>
      <c r="F310" s="195" t="s">
        <v>3291</v>
      </c>
      <c r="G310" s="39"/>
      <c r="H310" s="39"/>
      <c r="I310" s="196"/>
      <c r="J310" s="39"/>
      <c r="K310" s="39"/>
      <c r="L310" s="42"/>
      <c r="M310" s="197"/>
      <c r="N310" s="198"/>
      <c r="O310" s="67"/>
      <c r="P310" s="67"/>
      <c r="Q310" s="67"/>
      <c r="R310" s="67"/>
      <c r="S310" s="67"/>
      <c r="T310" s="68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T310" s="20" t="s">
        <v>199</v>
      </c>
      <c r="AU310" s="20" t="s">
        <v>82</v>
      </c>
    </row>
    <row r="311" spans="1:65" s="2" customFormat="1" ht="16.5" customHeight="1">
      <c r="A311" s="37"/>
      <c r="B311" s="38"/>
      <c r="C311" s="181" t="s">
        <v>1017</v>
      </c>
      <c r="D311" s="181" t="s">
        <v>193</v>
      </c>
      <c r="E311" s="182" t="s">
        <v>3293</v>
      </c>
      <c r="F311" s="183" t="s">
        <v>3294</v>
      </c>
      <c r="G311" s="184" t="s">
        <v>196</v>
      </c>
      <c r="H311" s="185">
        <v>4</v>
      </c>
      <c r="I311" s="186"/>
      <c r="J311" s="187">
        <f>ROUND(I311*H311,2)</f>
        <v>0</v>
      </c>
      <c r="K311" s="183" t="s">
        <v>19</v>
      </c>
      <c r="L311" s="42"/>
      <c r="M311" s="188" t="s">
        <v>19</v>
      </c>
      <c r="N311" s="189" t="s">
        <v>44</v>
      </c>
      <c r="O311" s="67"/>
      <c r="P311" s="190">
        <f>O311*H311</f>
        <v>0</v>
      </c>
      <c r="Q311" s="190">
        <v>0</v>
      </c>
      <c r="R311" s="190">
        <f>Q311*H311</f>
        <v>0</v>
      </c>
      <c r="S311" s="190">
        <v>0</v>
      </c>
      <c r="T311" s="191">
        <f>S311*H311</f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2" t="s">
        <v>292</v>
      </c>
      <c r="AT311" s="192" t="s">
        <v>193</v>
      </c>
      <c r="AU311" s="192" t="s">
        <v>82</v>
      </c>
      <c r="AY311" s="20" t="s">
        <v>191</v>
      </c>
      <c r="BE311" s="193">
        <f>IF(N311="základní",J311,0)</f>
        <v>0</v>
      </c>
      <c r="BF311" s="193">
        <f>IF(N311="snížená",J311,0)</f>
        <v>0</v>
      </c>
      <c r="BG311" s="193">
        <f>IF(N311="zákl. přenesená",J311,0)</f>
        <v>0</v>
      </c>
      <c r="BH311" s="193">
        <f>IF(N311="sníž. přenesená",J311,0)</f>
        <v>0</v>
      </c>
      <c r="BI311" s="193">
        <f>IF(N311="nulová",J311,0)</f>
        <v>0</v>
      </c>
      <c r="BJ311" s="20" t="s">
        <v>80</v>
      </c>
      <c r="BK311" s="193">
        <f>ROUND(I311*H311,2)</f>
        <v>0</v>
      </c>
      <c r="BL311" s="20" t="s">
        <v>292</v>
      </c>
      <c r="BM311" s="192" t="s">
        <v>3295</v>
      </c>
    </row>
    <row r="312" spans="1:65" s="2" customFormat="1" ht="11.25">
      <c r="A312" s="37"/>
      <c r="B312" s="38"/>
      <c r="C312" s="39"/>
      <c r="D312" s="194" t="s">
        <v>199</v>
      </c>
      <c r="E312" s="39"/>
      <c r="F312" s="195" t="s">
        <v>3294</v>
      </c>
      <c r="G312" s="39"/>
      <c r="H312" s="39"/>
      <c r="I312" s="196"/>
      <c r="J312" s="39"/>
      <c r="K312" s="39"/>
      <c r="L312" s="42"/>
      <c r="M312" s="197"/>
      <c r="N312" s="198"/>
      <c r="O312" s="67"/>
      <c r="P312" s="67"/>
      <c r="Q312" s="67"/>
      <c r="R312" s="67"/>
      <c r="S312" s="67"/>
      <c r="T312" s="68"/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T312" s="20" t="s">
        <v>199</v>
      </c>
      <c r="AU312" s="20" t="s">
        <v>82</v>
      </c>
    </row>
    <row r="313" spans="1:65" s="2" customFormat="1" ht="16.5" customHeight="1">
      <c r="A313" s="37"/>
      <c r="B313" s="38"/>
      <c r="C313" s="181" t="s">
        <v>1024</v>
      </c>
      <c r="D313" s="181" t="s">
        <v>193</v>
      </c>
      <c r="E313" s="182" t="s">
        <v>3296</v>
      </c>
      <c r="F313" s="183" t="s">
        <v>3297</v>
      </c>
      <c r="G313" s="184" t="s">
        <v>196</v>
      </c>
      <c r="H313" s="185">
        <v>1</v>
      </c>
      <c r="I313" s="186"/>
      <c r="J313" s="187">
        <f>ROUND(I313*H313,2)</f>
        <v>0</v>
      </c>
      <c r="K313" s="183" t="s">
        <v>19</v>
      </c>
      <c r="L313" s="42"/>
      <c r="M313" s="188" t="s">
        <v>19</v>
      </c>
      <c r="N313" s="189" t="s">
        <v>44</v>
      </c>
      <c r="O313" s="6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2" t="s">
        <v>292</v>
      </c>
      <c r="AT313" s="192" t="s">
        <v>193</v>
      </c>
      <c r="AU313" s="192" t="s">
        <v>82</v>
      </c>
      <c r="AY313" s="20" t="s">
        <v>191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0" t="s">
        <v>80</v>
      </c>
      <c r="BK313" s="193">
        <f>ROUND(I313*H313,2)</f>
        <v>0</v>
      </c>
      <c r="BL313" s="20" t="s">
        <v>292</v>
      </c>
      <c r="BM313" s="192" t="s">
        <v>3298</v>
      </c>
    </row>
    <row r="314" spans="1:65" s="2" customFormat="1" ht="11.25">
      <c r="A314" s="37"/>
      <c r="B314" s="38"/>
      <c r="C314" s="39"/>
      <c r="D314" s="194" t="s">
        <v>199</v>
      </c>
      <c r="E314" s="39"/>
      <c r="F314" s="195" t="s">
        <v>3297</v>
      </c>
      <c r="G314" s="39"/>
      <c r="H314" s="39"/>
      <c r="I314" s="196"/>
      <c r="J314" s="39"/>
      <c r="K314" s="39"/>
      <c r="L314" s="42"/>
      <c r="M314" s="197"/>
      <c r="N314" s="198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199</v>
      </c>
      <c r="AU314" s="20" t="s">
        <v>82</v>
      </c>
    </row>
    <row r="315" spans="1:65" s="2" customFormat="1" ht="16.5" customHeight="1">
      <c r="A315" s="37"/>
      <c r="B315" s="38"/>
      <c r="C315" s="181" t="s">
        <v>1031</v>
      </c>
      <c r="D315" s="181" t="s">
        <v>193</v>
      </c>
      <c r="E315" s="182" t="s">
        <v>3299</v>
      </c>
      <c r="F315" s="183" t="s">
        <v>3300</v>
      </c>
      <c r="G315" s="184" t="s">
        <v>196</v>
      </c>
      <c r="H315" s="185">
        <v>1</v>
      </c>
      <c r="I315" s="186"/>
      <c r="J315" s="187">
        <f>ROUND(I315*H315,2)</f>
        <v>0</v>
      </c>
      <c r="K315" s="183" t="s">
        <v>19</v>
      </c>
      <c r="L315" s="42"/>
      <c r="M315" s="188" t="s">
        <v>19</v>
      </c>
      <c r="N315" s="189" t="s">
        <v>44</v>
      </c>
      <c r="O315" s="67"/>
      <c r="P315" s="190">
        <f>O315*H315</f>
        <v>0</v>
      </c>
      <c r="Q315" s="190">
        <v>0</v>
      </c>
      <c r="R315" s="190">
        <f>Q315*H315</f>
        <v>0</v>
      </c>
      <c r="S315" s="190">
        <v>0</v>
      </c>
      <c r="T315" s="191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2" t="s">
        <v>292</v>
      </c>
      <c r="AT315" s="192" t="s">
        <v>193</v>
      </c>
      <c r="AU315" s="192" t="s">
        <v>82</v>
      </c>
      <c r="AY315" s="20" t="s">
        <v>191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0" t="s">
        <v>80</v>
      </c>
      <c r="BK315" s="193">
        <f>ROUND(I315*H315,2)</f>
        <v>0</v>
      </c>
      <c r="BL315" s="20" t="s">
        <v>292</v>
      </c>
      <c r="BM315" s="192" t="s">
        <v>3301</v>
      </c>
    </row>
    <row r="316" spans="1:65" s="2" customFormat="1" ht="11.25">
      <c r="A316" s="37"/>
      <c r="B316" s="38"/>
      <c r="C316" s="39"/>
      <c r="D316" s="194" t="s">
        <v>199</v>
      </c>
      <c r="E316" s="39"/>
      <c r="F316" s="195" t="s">
        <v>3300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199</v>
      </c>
      <c r="AU316" s="20" t="s">
        <v>82</v>
      </c>
    </row>
    <row r="317" spans="1:65" s="2" customFormat="1" ht="16.5" customHeight="1">
      <c r="A317" s="37"/>
      <c r="B317" s="38"/>
      <c r="C317" s="181" t="s">
        <v>1045</v>
      </c>
      <c r="D317" s="181" t="s">
        <v>193</v>
      </c>
      <c r="E317" s="182" t="s">
        <v>3302</v>
      </c>
      <c r="F317" s="183" t="s">
        <v>3303</v>
      </c>
      <c r="G317" s="184" t="s">
        <v>196</v>
      </c>
      <c r="H317" s="185">
        <v>1</v>
      </c>
      <c r="I317" s="186"/>
      <c r="J317" s="187">
        <f>ROUND(I317*H317,2)</f>
        <v>0</v>
      </c>
      <c r="K317" s="183" t="s">
        <v>19</v>
      </c>
      <c r="L317" s="42"/>
      <c r="M317" s="188" t="s">
        <v>19</v>
      </c>
      <c r="N317" s="189" t="s">
        <v>44</v>
      </c>
      <c r="O317" s="67"/>
      <c r="P317" s="190">
        <f>O317*H317</f>
        <v>0</v>
      </c>
      <c r="Q317" s="190">
        <v>0</v>
      </c>
      <c r="R317" s="190">
        <f>Q317*H317</f>
        <v>0</v>
      </c>
      <c r="S317" s="190">
        <v>0</v>
      </c>
      <c r="T317" s="191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2" t="s">
        <v>292</v>
      </c>
      <c r="AT317" s="192" t="s">
        <v>193</v>
      </c>
      <c r="AU317" s="192" t="s">
        <v>82</v>
      </c>
      <c r="AY317" s="20" t="s">
        <v>191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0" t="s">
        <v>80</v>
      </c>
      <c r="BK317" s="193">
        <f>ROUND(I317*H317,2)</f>
        <v>0</v>
      </c>
      <c r="BL317" s="20" t="s">
        <v>292</v>
      </c>
      <c r="BM317" s="192" t="s">
        <v>3304</v>
      </c>
    </row>
    <row r="318" spans="1:65" s="2" customFormat="1" ht="11.25">
      <c r="A318" s="37"/>
      <c r="B318" s="38"/>
      <c r="C318" s="39"/>
      <c r="D318" s="194" t="s">
        <v>199</v>
      </c>
      <c r="E318" s="39"/>
      <c r="F318" s="195" t="s">
        <v>3303</v>
      </c>
      <c r="G318" s="39"/>
      <c r="H318" s="39"/>
      <c r="I318" s="196"/>
      <c r="J318" s="39"/>
      <c r="K318" s="39"/>
      <c r="L318" s="42"/>
      <c r="M318" s="197"/>
      <c r="N318" s="198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199</v>
      </c>
      <c r="AU318" s="20" t="s">
        <v>82</v>
      </c>
    </row>
    <row r="319" spans="1:65" s="2" customFormat="1" ht="16.5" customHeight="1">
      <c r="A319" s="37"/>
      <c r="B319" s="38"/>
      <c r="C319" s="181" t="s">
        <v>1053</v>
      </c>
      <c r="D319" s="181" t="s">
        <v>193</v>
      </c>
      <c r="E319" s="182" t="s">
        <v>3305</v>
      </c>
      <c r="F319" s="183" t="s">
        <v>3306</v>
      </c>
      <c r="G319" s="184" t="s">
        <v>196</v>
      </c>
      <c r="H319" s="185">
        <v>17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292</v>
      </c>
      <c r="AT319" s="192" t="s">
        <v>193</v>
      </c>
      <c r="AU319" s="192" t="s">
        <v>82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292</v>
      </c>
      <c r="BM319" s="192" t="s">
        <v>3307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3306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82</v>
      </c>
    </row>
    <row r="321" spans="1:65" s="2" customFormat="1" ht="16.5" customHeight="1">
      <c r="A321" s="37"/>
      <c r="B321" s="38"/>
      <c r="C321" s="181" t="s">
        <v>1059</v>
      </c>
      <c r="D321" s="181" t="s">
        <v>193</v>
      </c>
      <c r="E321" s="182" t="s">
        <v>3308</v>
      </c>
      <c r="F321" s="183" t="s">
        <v>3309</v>
      </c>
      <c r="G321" s="184" t="s">
        <v>196</v>
      </c>
      <c r="H321" s="185">
        <v>10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292</v>
      </c>
      <c r="AT321" s="192" t="s">
        <v>193</v>
      </c>
      <c r="AU321" s="192" t="s">
        <v>82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292</v>
      </c>
      <c r="BM321" s="192" t="s">
        <v>3310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3309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82</v>
      </c>
    </row>
    <row r="323" spans="1:65" s="2" customFormat="1" ht="16.5" customHeight="1">
      <c r="A323" s="37"/>
      <c r="B323" s="38"/>
      <c r="C323" s="181" t="s">
        <v>1066</v>
      </c>
      <c r="D323" s="181" t="s">
        <v>193</v>
      </c>
      <c r="E323" s="182" t="s">
        <v>3311</v>
      </c>
      <c r="F323" s="183" t="s">
        <v>3312</v>
      </c>
      <c r="G323" s="184" t="s">
        <v>196</v>
      </c>
      <c r="H323" s="185">
        <v>2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292</v>
      </c>
      <c r="AT323" s="192" t="s">
        <v>193</v>
      </c>
      <c r="AU323" s="192" t="s">
        <v>82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292</v>
      </c>
      <c r="BM323" s="192" t="s">
        <v>3313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3312</v>
      </c>
      <c r="G324" s="39"/>
      <c r="H324" s="39"/>
      <c r="I324" s="196"/>
      <c r="J324" s="39"/>
      <c r="K324" s="39"/>
      <c r="L324" s="42"/>
      <c r="M324" s="197"/>
      <c r="N324" s="198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82</v>
      </c>
    </row>
    <row r="325" spans="1:65" s="2" customFormat="1" ht="16.5" customHeight="1">
      <c r="A325" s="37"/>
      <c r="B325" s="38"/>
      <c r="C325" s="181" t="s">
        <v>1073</v>
      </c>
      <c r="D325" s="181" t="s">
        <v>193</v>
      </c>
      <c r="E325" s="182" t="s">
        <v>3314</v>
      </c>
      <c r="F325" s="183" t="s">
        <v>3315</v>
      </c>
      <c r="G325" s="184" t="s">
        <v>196</v>
      </c>
      <c r="H325" s="185">
        <v>2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292</v>
      </c>
      <c r="AT325" s="192" t="s">
        <v>193</v>
      </c>
      <c r="AU325" s="192" t="s">
        <v>82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292</v>
      </c>
      <c r="BM325" s="192" t="s">
        <v>3316</v>
      </c>
    </row>
    <row r="326" spans="1:65" s="2" customFormat="1" ht="11.25">
      <c r="A326" s="37"/>
      <c r="B326" s="38"/>
      <c r="C326" s="39"/>
      <c r="D326" s="194" t="s">
        <v>199</v>
      </c>
      <c r="E326" s="39"/>
      <c r="F326" s="195" t="s">
        <v>3315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82</v>
      </c>
    </row>
    <row r="327" spans="1:65" s="2" customFormat="1" ht="16.5" customHeight="1">
      <c r="A327" s="37"/>
      <c r="B327" s="38"/>
      <c r="C327" s="181" t="s">
        <v>1080</v>
      </c>
      <c r="D327" s="181" t="s">
        <v>193</v>
      </c>
      <c r="E327" s="182" t="s">
        <v>3317</v>
      </c>
      <c r="F327" s="183" t="s">
        <v>3318</v>
      </c>
      <c r="G327" s="184" t="s">
        <v>196</v>
      </c>
      <c r="H327" s="185">
        <v>2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292</v>
      </c>
      <c r="AT327" s="192" t="s">
        <v>193</v>
      </c>
      <c r="AU327" s="192" t="s">
        <v>82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292</v>
      </c>
      <c r="BM327" s="192" t="s">
        <v>3319</v>
      </c>
    </row>
    <row r="328" spans="1:65" s="2" customFormat="1" ht="11.25">
      <c r="A328" s="37"/>
      <c r="B328" s="38"/>
      <c r="C328" s="39"/>
      <c r="D328" s="194" t="s">
        <v>199</v>
      </c>
      <c r="E328" s="39"/>
      <c r="F328" s="195" t="s">
        <v>3318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82</v>
      </c>
    </row>
    <row r="329" spans="1:65" s="2" customFormat="1" ht="16.5" customHeight="1">
      <c r="A329" s="37"/>
      <c r="B329" s="38"/>
      <c r="C329" s="181" t="s">
        <v>1086</v>
      </c>
      <c r="D329" s="181" t="s">
        <v>193</v>
      </c>
      <c r="E329" s="182" t="s">
        <v>3320</v>
      </c>
      <c r="F329" s="183" t="s">
        <v>3321</v>
      </c>
      <c r="G329" s="184" t="s">
        <v>196</v>
      </c>
      <c r="H329" s="185">
        <v>7</v>
      </c>
      <c r="I329" s="186"/>
      <c r="J329" s="187">
        <f>ROUND(I329*H329,2)</f>
        <v>0</v>
      </c>
      <c r="K329" s="183" t="s">
        <v>19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292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292</v>
      </c>
      <c r="BM329" s="192" t="s">
        <v>3322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3321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6.5" customHeight="1">
      <c r="A331" s="37"/>
      <c r="B331" s="38"/>
      <c r="C331" s="181" t="s">
        <v>1094</v>
      </c>
      <c r="D331" s="181" t="s">
        <v>193</v>
      </c>
      <c r="E331" s="182" t="s">
        <v>3323</v>
      </c>
      <c r="F331" s="183" t="s">
        <v>3324</v>
      </c>
      <c r="G331" s="184" t="s">
        <v>196</v>
      </c>
      <c r="H331" s="185">
        <v>11</v>
      </c>
      <c r="I331" s="186"/>
      <c r="J331" s="187">
        <f>ROUND(I331*H331,2)</f>
        <v>0</v>
      </c>
      <c r="K331" s="183" t="s">
        <v>19</v>
      </c>
      <c r="L331" s="42"/>
      <c r="M331" s="188" t="s">
        <v>19</v>
      </c>
      <c r="N331" s="189" t="s">
        <v>44</v>
      </c>
      <c r="O331" s="67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1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2" t="s">
        <v>292</v>
      </c>
      <c r="AT331" s="192" t="s">
        <v>193</v>
      </c>
      <c r="AU331" s="192" t="s">
        <v>82</v>
      </c>
      <c r="AY331" s="20" t="s">
        <v>191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0" t="s">
        <v>80</v>
      </c>
      <c r="BK331" s="193">
        <f>ROUND(I331*H331,2)</f>
        <v>0</v>
      </c>
      <c r="BL331" s="20" t="s">
        <v>292</v>
      </c>
      <c r="BM331" s="192" t="s">
        <v>3325</v>
      </c>
    </row>
    <row r="332" spans="1:65" s="2" customFormat="1" ht="11.25">
      <c r="A332" s="37"/>
      <c r="B332" s="38"/>
      <c r="C332" s="39"/>
      <c r="D332" s="194" t="s">
        <v>199</v>
      </c>
      <c r="E332" s="39"/>
      <c r="F332" s="195" t="s">
        <v>3324</v>
      </c>
      <c r="G332" s="39"/>
      <c r="H332" s="39"/>
      <c r="I332" s="196"/>
      <c r="J332" s="39"/>
      <c r="K332" s="39"/>
      <c r="L332" s="42"/>
      <c r="M332" s="197"/>
      <c r="N332" s="198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199</v>
      </c>
      <c r="AU332" s="20" t="s">
        <v>82</v>
      </c>
    </row>
    <row r="333" spans="1:65" s="2" customFormat="1" ht="16.5" customHeight="1">
      <c r="A333" s="37"/>
      <c r="B333" s="38"/>
      <c r="C333" s="181" t="s">
        <v>1101</v>
      </c>
      <c r="D333" s="181" t="s">
        <v>193</v>
      </c>
      <c r="E333" s="182" t="s">
        <v>3326</v>
      </c>
      <c r="F333" s="183" t="s">
        <v>3327</v>
      </c>
      <c r="G333" s="184" t="s">
        <v>196</v>
      </c>
      <c r="H333" s="185">
        <v>2</v>
      </c>
      <c r="I333" s="186"/>
      <c r="J333" s="187">
        <f>ROUND(I333*H333,2)</f>
        <v>0</v>
      </c>
      <c r="K333" s="183" t="s">
        <v>19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0</v>
      </c>
      <c r="R333" s="190">
        <f>Q333*H333</f>
        <v>0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292</v>
      </c>
      <c r="AT333" s="192" t="s">
        <v>193</v>
      </c>
      <c r="AU333" s="192" t="s">
        <v>82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292</v>
      </c>
      <c r="BM333" s="192" t="s">
        <v>3328</v>
      </c>
    </row>
    <row r="334" spans="1:65" s="2" customFormat="1" ht="11.25">
      <c r="A334" s="37"/>
      <c r="B334" s="38"/>
      <c r="C334" s="39"/>
      <c r="D334" s="194" t="s">
        <v>199</v>
      </c>
      <c r="E334" s="39"/>
      <c r="F334" s="195" t="s">
        <v>3327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82</v>
      </c>
    </row>
    <row r="335" spans="1:65" s="2" customFormat="1" ht="16.5" customHeight="1">
      <c r="A335" s="37"/>
      <c r="B335" s="38"/>
      <c r="C335" s="181" t="s">
        <v>1106</v>
      </c>
      <c r="D335" s="181" t="s">
        <v>193</v>
      </c>
      <c r="E335" s="182" t="s">
        <v>3329</v>
      </c>
      <c r="F335" s="183" t="s">
        <v>3330</v>
      </c>
      <c r="G335" s="184" t="s">
        <v>196</v>
      </c>
      <c r="H335" s="185">
        <v>1</v>
      </c>
      <c r="I335" s="186"/>
      <c r="J335" s="187">
        <f>ROUND(I335*H335,2)</f>
        <v>0</v>
      </c>
      <c r="K335" s="183" t="s">
        <v>19</v>
      </c>
      <c r="L335" s="42"/>
      <c r="M335" s="188" t="s">
        <v>19</v>
      </c>
      <c r="N335" s="189" t="s">
        <v>44</v>
      </c>
      <c r="O335" s="67"/>
      <c r="P335" s="190">
        <f>O335*H335</f>
        <v>0</v>
      </c>
      <c r="Q335" s="190">
        <v>0</v>
      </c>
      <c r="R335" s="190">
        <f>Q335*H335</f>
        <v>0</v>
      </c>
      <c r="S335" s="190">
        <v>0</v>
      </c>
      <c r="T335" s="191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2" t="s">
        <v>292</v>
      </c>
      <c r="AT335" s="192" t="s">
        <v>193</v>
      </c>
      <c r="AU335" s="192" t="s">
        <v>82</v>
      </c>
      <c r="AY335" s="20" t="s">
        <v>191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0" t="s">
        <v>80</v>
      </c>
      <c r="BK335" s="193">
        <f>ROUND(I335*H335,2)</f>
        <v>0</v>
      </c>
      <c r="BL335" s="20" t="s">
        <v>292</v>
      </c>
      <c r="BM335" s="192" t="s">
        <v>3331</v>
      </c>
    </row>
    <row r="336" spans="1:65" s="2" customFormat="1" ht="11.25">
      <c r="A336" s="37"/>
      <c r="B336" s="38"/>
      <c r="C336" s="39"/>
      <c r="D336" s="194" t="s">
        <v>199</v>
      </c>
      <c r="E336" s="39"/>
      <c r="F336" s="195" t="s">
        <v>3330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199</v>
      </c>
      <c r="AU336" s="20" t="s">
        <v>82</v>
      </c>
    </row>
    <row r="337" spans="1:65" s="2" customFormat="1" ht="16.5" customHeight="1">
      <c r="A337" s="37"/>
      <c r="B337" s="38"/>
      <c r="C337" s="181" t="s">
        <v>1112</v>
      </c>
      <c r="D337" s="181" t="s">
        <v>193</v>
      </c>
      <c r="E337" s="182" t="s">
        <v>3332</v>
      </c>
      <c r="F337" s="183" t="s">
        <v>3333</v>
      </c>
      <c r="G337" s="184" t="s">
        <v>196</v>
      </c>
      <c r="H337" s="185">
        <v>1</v>
      </c>
      <c r="I337" s="186"/>
      <c r="J337" s="187">
        <f>ROUND(I337*H337,2)</f>
        <v>0</v>
      </c>
      <c r="K337" s="183" t="s">
        <v>19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292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292</v>
      </c>
      <c r="BM337" s="192" t="s">
        <v>3334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3333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6.5" customHeight="1">
      <c r="A339" s="37"/>
      <c r="B339" s="38"/>
      <c r="C339" s="181" t="s">
        <v>1121</v>
      </c>
      <c r="D339" s="181" t="s">
        <v>193</v>
      </c>
      <c r="E339" s="182" t="s">
        <v>3335</v>
      </c>
      <c r="F339" s="183" t="s">
        <v>3336</v>
      </c>
      <c r="G339" s="184" t="s">
        <v>196</v>
      </c>
      <c r="H339" s="185">
        <v>4</v>
      </c>
      <c r="I339" s="186"/>
      <c r="J339" s="187">
        <f>ROUND(I339*H339,2)</f>
        <v>0</v>
      </c>
      <c r="K339" s="183" t="s">
        <v>19</v>
      </c>
      <c r="L339" s="42"/>
      <c r="M339" s="188" t="s">
        <v>19</v>
      </c>
      <c r="N339" s="189" t="s">
        <v>44</v>
      </c>
      <c r="O339" s="67"/>
      <c r="P339" s="190">
        <f>O339*H339</f>
        <v>0</v>
      </c>
      <c r="Q339" s="190">
        <v>0</v>
      </c>
      <c r="R339" s="190">
        <f>Q339*H339</f>
        <v>0</v>
      </c>
      <c r="S339" s="190">
        <v>0</v>
      </c>
      <c r="T339" s="191">
        <f>S339*H339</f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2" t="s">
        <v>292</v>
      </c>
      <c r="AT339" s="192" t="s">
        <v>193</v>
      </c>
      <c r="AU339" s="192" t="s">
        <v>82</v>
      </c>
      <c r="AY339" s="20" t="s">
        <v>191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20" t="s">
        <v>80</v>
      </c>
      <c r="BK339" s="193">
        <f>ROUND(I339*H339,2)</f>
        <v>0</v>
      </c>
      <c r="BL339" s="20" t="s">
        <v>292</v>
      </c>
      <c r="BM339" s="192" t="s">
        <v>3337</v>
      </c>
    </row>
    <row r="340" spans="1:65" s="2" customFormat="1" ht="11.25">
      <c r="A340" s="37"/>
      <c r="B340" s="38"/>
      <c r="C340" s="39"/>
      <c r="D340" s="194" t="s">
        <v>199</v>
      </c>
      <c r="E340" s="39"/>
      <c r="F340" s="195" t="s">
        <v>3336</v>
      </c>
      <c r="G340" s="39"/>
      <c r="H340" s="39"/>
      <c r="I340" s="196"/>
      <c r="J340" s="39"/>
      <c r="K340" s="39"/>
      <c r="L340" s="42"/>
      <c r="M340" s="197"/>
      <c r="N340" s="198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199</v>
      </c>
      <c r="AU340" s="20" t="s">
        <v>82</v>
      </c>
    </row>
    <row r="341" spans="1:65" s="2" customFormat="1" ht="16.5" customHeight="1">
      <c r="A341" s="37"/>
      <c r="B341" s="38"/>
      <c r="C341" s="181" t="s">
        <v>1128</v>
      </c>
      <c r="D341" s="181" t="s">
        <v>193</v>
      </c>
      <c r="E341" s="182" t="s">
        <v>3338</v>
      </c>
      <c r="F341" s="183" t="s">
        <v>3339</v>
      </c>
      <c r="G341" s="184" t="s">
        <v>196</v>
      </c>
      <c r="H341" s="185">
        <v>10</v>
      </c>
      <c r="I341" s="186"/>
      <c r="J341" s="187">
        <f>ROUND(I341*H341,2)</f>
        <v>0</v>
      </c>
      <c r="K341" s="183" t="s">
        <v>19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292</v>
      </c>
      <c r="AT341" s="192" t="s">
        <v>193</v>
      </c>
      <c r="AU341" s="192" t="s">
        <v>82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292</v>
      </c>
      <c r="BM341" s="192" t="s">
        <v>3340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3339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82</v>
      </c>
    </row>
    <row r="343" spans="1:65" s="2" customFormat="1" ht="16.5" customHeight="1">
      <c r="A343" s="37"/>
      <c r="B343" s="38"/>
      <c r="C343" s="181" t="s">
        <v>1135</v>
      </c>
      <c r="D343" s="181" t="s">
        <v>193</v>
      </c>
      <c r="E343" s="182" t="s">
        <v>3341</v>
      </c>
      <c r="F343" s="183" t="s">
        <v>3342</v>
      </c>
      <c r="G343" s="184" t="s">
        <v>196</v>
      </c>
      <c r="H343" s="185">
        <v>6</v>
      </c>
      <c r="I343" s="186"/>
      <c r="J343" s="187">
        <f>ROUND(I343*H343,2)</f>
        <v>0</v>
      </c>
      <c r="K343" s="183" t="s">
        <v>19</v>
      </c>
      <c r="L343" s="42"/>
      <c r="M343" s="188" t="s">
        <v>19</v>
      </c>
      <c r="N343" s="189" t="s">
        <v>44</v>
      </c>
      <c r="O343" s="67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1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2" t="s">
        <v>292</v>
      </c>
      <c r="AT343" s="192" t="s">
        <v>193</v>
      </c>
      <c r="AU343" s="192" t="s">
        <v>82</v>
      </c>
      <c r="AY343" s="20" t="s">
        <v>191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0" t="s">
        <v>80</v>
      </c>
      <c r="BK343" s="193">
        <f>ROUND(I343*H343,2)</f>
        <v>0</v>
      </c>
      <c r="BL343" s="20" t="s">
        <v>292</v>
      </c>
      <c r="BM343" s="192" t="s">
        <v>3343</v>
      </c>
    </row>
    <row r="344" spans="1:65" s="2" customFormat="1" ht="11.25">
      <c r="A344" s="37"/>
      <c r="B344" s="38"/>
      <c r="C344" s="39"/>
      <c r="D344" s="194" t="s">
        <v>199</v>
      </c>
      <c r="E344" s="39"/>
      <c r="F344" s="195" t="s">
        <v>3342</v>
      </c>
      <c r="G344" s="39"/>
      <c r="H344" s="39"/>
      <c r="I344" s="196"/>
      <c r="J344" s="39"/>
      <c r="K344" s="39"/>
      <c r="L344" s="42"/>
      <c r="M344" s="197"/>
      <c r="N344" s="198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199</v>
      </c>
      <c r="AU344" s="20" t="s">
        <v>82</v>
      </c>
    </row>
    <row r="345" spans="1:65" s="2" customFormat="1" ht="16.5" customHeight="1">
      <c r="A345" s="37"/>
      <c r="B345" s="38"/>
      <c r="C345" s="181" t="s">
        <v>1143</v>
      </c>
      <c r="D345" s="181" t="s">
        <v>193</v>
      </c>
      <c r="E345" s="182" t="s">
        <v>3344</v>
      </c>
      <c r="F345" s="183" t="s">
        <v>3345</v>
      </c>
      <c r="G345" s="184" t="s">
        <v>196</v>
      </c>
      <c r="H345" s="185">
        <v>14</v>
      </c>
      <c r="I345" s="186"/>
      <c r="J345" s="187">
        <f>ROUND(I345*H345,2)</f>
        <v>0</v>
      </c>
      <c r="K345" s="183" t="s">
        <v>19</v>
      </c>
      <c r="L345" s="42"/>
      <c r="M345" s="188" t="s">
        <v>19</v>
      </c>
      <c r="N345" s="189" t="s">
        <v>44</v>
      </c>
      <c r="O345" s="67"/>
      <c r="P345" s="190">
        <f>O345*H345</f>
        <v>0</v>
      </c>
      <c r="Q345" s="190">
        <v>0</v>
      </c>
      <c r="R345" s="190">
        <f>Q345*H345</f>
        <v>0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292</v>
      </c>
      <c r="AT345" s="192" t="s">
        <v>193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292</v>
      </c>
      <c r="BM345" s="192" t="s">
        <v>3346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3345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2" customFormat="1" ht="16.5" customHeight="1">
      <c r="A347" s="37"/>
      <c r="B347" s="38"/>
      <c r="C347" s="181" t="s">
        <v>1150</v>
      </c>
      <c r="D347" s="181" t="s">
        <v>193</v>
      </c>
      <c r="E347" s="182" t="s">
        <v>3347</v>
      </c>
      <c r="F347" s="183" t="s">
        <v>3348</v>
      </c>
      <c r="G347" s="184" t="s">
        <v>196</v>
      </c>
      <c r="H347" s="185">
        <v>4</v>
      </c>
      <c r="I347" s="186"/>
      <c r="J347" s="187">
        <f>ROUND(I347*H347,2)</f>
        <v>0</v>
      </c>
      <c r="K347" s="183" t="s">
        <v>19</v>
      </c>
      <c r="L347" s="42"/>
      <c r="M347" s="188" t="s">
        <v>19</v>
      </c>
      <c r="N347" s="189" t="s">
        <v>44</v>
      </c>
      <c r="O347" s="67"/>
      <c r="P347" s="190">
        <f>O347*H347</f>
        <v>0</v>
      </c>
      <c r="Q347" s="190">
        <v>0</v>
      </c>
      <c r="R347" s="190">
        <f>Q347*H347</f>
        <v>0</v>
      </c>
      <c r="S347" s="190">
        <v>0</v>
      </c>
      <c r="T347" s="191">
        <f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2" t="s">
        <v>292</v>
      </c>
      <c r="AT347" s="192" t="s">
        <v>193</v>
      </c>
      <c r="AU347" s="192" t="s">
        <v>82</v>
      </c>
      <c r="AY347" s="20" t="s">
        <v>191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0" t="s">
        <v>80</v>
      </c>
      <c r="BK347" s="193">
        <f>ROUND(I347*H347,2)</f>
        <v>0</v>
      </c>
      <c r="BL347" s="20" t="s">
        <v>292</v>
      </c>
      <c r="BM347" s="192" t="s">
        <v>3349</v>
      </c>
    </row>
    <row r="348" spans="1:65" s="2" customFormat="1" ht="11.25">
      <c r="A348" s="37"/>
      <c r="B348" s="38"/>
      <c r="C348" s="39"/>
      <c r="D348" s="194" t="s">
        <v>199</v>
      </c>
      <c r="E348" s="39"/>
      <c r="F348" s="195" t="s">
        <v>3348</v>
      </c>
      <c r="G348" s="39"/>
      <c r="H348" s="39"/>
      <c r="I348" s="196"/>
      <c r="J348" s="39"/>
      <c r="K348" s="39"/>
      <c r="L348" s="42"/>
      <c r="M348" s="197"/>
      <c r="N348" s="198"/>
      <c r="O348" s="67"/>
      <c r="P348" s="67"/>
      <c r="Q348" s="67"/>
      <c r="R348" s="67"/>
      <c r="S348" s="67"/>
      <c r="T348" s="68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T348" s="20" t="s">
        <v>199</v>
      </c>
      <c r="AU348" s="20" t="s">
        <v>82</v>
      </c>
    </row>
    <row r="349" spans="1:65" s="2" customFormat="1" ht="16.5" customHeight="1">
      <c r="A349" s="37"/>
      <c r="B349" s="38"/>
      <c r="C349" s="181" t="s">
        <v>1157</v>
      </c>
      <c r="D349" s="181" t="s">
        <v>193</v>
      </c>
      <c r="E349" s="182" t="s">
        <v>3350</v>
      </c>
      <c r="F349" s="183" t="s">
        <v>3351</v>
      </c>
      <c r="G349" s="184" t="s">
        <v>196</v>
      </c>
      <c r="H349" s="185">
        <v>4</v>
      </c>
      <c r="I349" s="186"/>
      <c r="J349" s="187">
        <f>ROUND(I349*H349,2)</f>
        <v>0</v>
      </c>
      <c r="K349" s="183" t="s">
        <v>19</v>
      </c>
      <c r="L349" s="42"/>
      <c r="M349" s="188" t="s">
        <v>19</v>
      </c>
      <c r="N349" s="189" t="s">
        <v>44</v>
      </c>
      <c r="O349" s="67"/>
      <c r="P349" s="190">
        <f>O349*H349</f>
        <v>0</v>
      </c>
      <c r="Q349" s="190">
        <v>0</v>
      </c>
      <c r="R349" s="190">
        <f>Q349*H349</f>
        <v>0</v>
      </c>
      <c r="S349" s="190">
        <v>0</v>
      </c>
      <c r="T349" s="191">
        <f>S349*H349</f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2" t="s">
        <v>292</v>
      </c>
      <c r="AT349" s="192" t="s">
        <v>193</v>
      </c>
      <c r="AU349" s="192" t="s">
        <v>82</v>
      </c>
      <c r="AY349" s="20" t="s">
        <v>191</v>
      </c>
      <c r="BE349" s="193">
        <f>IF(N349="základní",J349,0)</f>
        <v>0</v>
      </c>
      <c r="BF349" s="193">
        <f>IF(N349="snížená",J349,0)</f>
        <v>0</v>
      </c>
      <c r="BG349" s="193">
        <f>IF(N349="zákl. přenesená",J349,0)</f>
        <v>0</v>
      </c>
      <c r="BH349" s="193">
        <f>IF(N349="sníž. přenesená",J349,0)</f>
        <v>0</v>
      </c>
      <c r="BI349" s="193">
        <f>IF(N349="nulová",J349,0)</f>
        <v>0</v>
      </c>
      <c r="BJ349" s="20" t="s">
        <v>80</v>
      </c>
      <c r="BK349" s="193">
        <f>ROUND(I349*H349,2)</f>
        <v>0</v>
      </c>
      <c r="BL349" s="20" t="s">
        <v>292</v>
      </c>
      <c r="BM349" s="192" t="s">
        <v>3352</v>
      </c>
    </row>
    <row r="350" spans="1:65" s="2" customFormat="1" ht="11.25">
      <c r="A350" s="37"/>
      <c r="B350" s="38"/>
      <c r="C350" s="39"/>
      <c r="D350" s="194" t="s">
        <v>199</v>
      </c>
      <c r="E350" s="39"/>
      <c r="F350" s="195" t="s">
        <v>3351</v>
      </c>
      <c r="G350" s="39"/>
      <c r="H350" s="39"/>
      <c r="I350" s="196"/>
      <c r="J350" s="39"/>
      <c r="K350" s="39"/>
      <c r="L350" s="42"/>
      <c r="M350" s="197"/>
      <c r="N350" s="198"/>
      <c r="O350" s="67"/>
      <c r="P350" s="67"/>
      <c r="Q350" s="67"/>
      <c r="R350" s="67"/>
      <c r="S350" s="67"/>
      <c r="T350" s="68"/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T350" s="20" t="s">
        <v>199</v>
      </c>
      <c r="AU350" s="20" t="s">
        <v>82</v>
      </c>
    </row>
    <row r="351" spans="1:65" s="2" customFormat="1" ht="16.5" customHeight="1">
      <c r="A351" s="37"/>
      <c r="B351" s="38"/>
      <c r="C351" s="181" t="s">
        <v>1165</v>
      </c>
      <c r="D351" s="181" t="s">
        <v>193</v>
      </c>
      <c r="E351" s="182" t="s">
        <v>3353</v>
      </c>
      <c r="F351" s="183" t="s">
        <v>3354</v>
      </c>
      <c r="G351" s="184" t="s">
        <v>196</v>
      </c>
      <c r="H351" s="185">
        <v>17</v>
      </c>
      <c r="I351" s="186"/>
      <c r="J351" s="187">
        <f>ROUND(I351*H351,2)</f>
        <v>0</v>
      </c>
      <c r="K351" s="183" t="s">
        <v>19</v>
      </c>
      <c r="L351" s="42"/>
      <c r="M351" s="188" t="s">
        <v>19</v>
      </c>
      <c r="N351" s="189" t="s">
        <v>44</v>
      </c>
      <c r="O351" s="67"/>
      <c r="P351" s="190">
        <f>O351*H351</f>
        <v>0</v>
      </c>
      <c r="Q351" s="190">
        <v>0</v>
      </c>
      <c r="R351" s="190">
        <f>Q351*H351</f>
        <v>0</v>
      </c>
      <c r="S351" s="190">
        <v>0</v>
      </c>
      <c r="T351" s="191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2" t="s">
        <v>292</v>
      </c>
      <c r="AT351" s="192" t="s">
        <v>193</v>
      </c>
      <c r="AU351" s="192" t="s">
        <v>82</v>
      </c>
      <c r="AY351" s="20" t="s">
        <v>191</v>
      </c>
      <c r="BE351" s="193">
        <f>IF(N351="základní",J351,0)</f>
        <v>0</v>
      </c>
      <c r="BF351" s="193">
        <f>IF(N351="snížená",J351,0)</f>
        <v>0</v>
      </c>
      <c r="BG351" s="193">
        <f>IF(N351="zákl. přenesená",J351,0)</f>
        <v>0</v>
      </c>
      <c r="BH351" s="193">
        <f>IF(N351="sníž. přenesená",J351,0)</f>
        <v>0</v>
      </c>
      <c r="BI351" s="193">
        <f>IF(N351="nulová",J351,0)</f>
        <v>0</v>
      </c>
      <c r="BJ351" s="20" t="s">
        <v>80</v>
      </c>
      <c r="BK351" s="193">
        <f>ROUND(I351*H351,2)</f>
        <v>0</v>
      </c>
      <c r="BL351" s="20" t="s">
        <v>292</v>
      </c>
      <c r="BM351" s="192" t="s">
        <v>3355</v>
      </c>
    </row>
    <row r="352" spans="1:65" s="2" customFormat="1" ht="11.25">
      <c r="A352" s="37"/>
      <c r="B352" s="38"/>
      <c r="C352" s="39"/>
      <c r="D352" s="194" t="s">
        <v>199</v>
      </c>
      <c r="E352" s="39"/>
      <c r="F352" s="195" t="s">
        <v>3354</v>
      </c>
      <c r="G352" s="39"/>
      <c r="H352" s="39"/>
      <c r="I352" s="196"/>
      <c r="J352" s="39"/>
      <c r="K352" s="39"/>
      <c r="L352" s="42"/>
      <c r="M352" s="197"/>
      <c r="N352" s="198"/>
      <c r="O352" s="67"/>
      <c r="P352" s="67"/>
      <c r="Q352" s="67"/>
      <c r="R352" s="67"/>
      <c r="S352" s="67"/>
      <c r="T352" s="68"/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T352" s="20" t="s">
        <v>199</v>
      </c>
      <c r="AU352" s="20" t="s">
        <v>82</v>
      </c>
    </row>
    <row r="353" spans="1:65" s="2" customFormat="1" ht="16.5" customHeight="1">
      <c r="A353" s="37"/>
      <c r="B353" s="38"/>
      <c r="C353" s="181" t="s">
        <v>1173</v>
      </c>
      <c r="D353" s="181" t="s">
        <v>193</v>
      </c>
      <c r="E353" s="182" t="s">
        <v>3356</v>
      </c>
      <c r="F353" s="183" t="s">
        <v>3357</v>
      </c>
      <c r="G353" s="184" t="s">
        <v>196</v>
      </c>
      <c r="H353" s="185">
        <v>2</v>
      </c>
      <c r="I353" s="186"/>
      <c r="J353" s="187">
        <f>ROUND(I353*H353,2)</f>
        <v>0</v>
      </c>
      <c r="K353" s="183" t="s">
        <v>19</v>
      </c>
      <c r="L353" s="42"/>
      <c r="M353" s="188" t="s">
        <v>19</v>
      </c>
      <c r="N353" s="189" t="s">
        <v>44</v>
      </c>
      <c r="O353" s="67"/>
      <c r="P353" s="190">
        <f>O353*H353</f>
        <v>0</v>
      </c>
      <c r="Q353" s="190">
        <v>0</v>
      </c>
      <c r="R353" s="190">
        <f>Q353*H353</f>
        <v>0</v>
      </c>
      <c r="S353" s="190">
        <v>0</v>
      </c>
      <c r="T353" s="191">
        <f>S353*H353</f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2" t="s">
        <v>292</v>
      </c>
      <c r="AT353" s="192" t="s">
        <v>193</v>
      </c>
      <c r="AU353" s="192" t="s">
        <v>82</v>
      </c>
      <c r="AY353" s="20" t="s">
        <v>191</v>
      </c>
      <c r="BE353" s="193">
        <f>IF(N353="základní",J353,0)</f>
        <v>0</v>
      </c>
      <c r="BF353" s="193">
        <f>IF(N353="snížená",J353,0)</f>
        <v>0</v>
      </c>
      <c r="BG353" s="193">
        <f>IF(N353="zákl. přenesená",J353,0)</f>
        <v>0</v>
      </c>
      <c r="BH353" s="193">
        <f>IF(N353="sníž. přenesená",J353,0)</f>
        <v>0</v>
      </c>
      <c r="BI353" s="193">
        <f>IF(N353="nulová",J353,0)</f>
        <v>0</v>
      </c>
      <c r="BJ353" s="20" t="s">
        <v>80</v>
      </c>
      <c r="BK353" s="193">
        <f>ROUND(I353*H353,2)</f>
        <v>0</v>
      </c>
      <c r="BL353" s="20" t="s">
        <v>292</v>
      </c>
      <c r="BM353" s="192" t="s">
        <v>3358</v>
      </c>
    </row>
    <row r="354" spans="1:65" s="2" customFormat="1" ht="11.25">
      <c r="A354" s="37"/>
      <c r="B354" s="38"/>
      <c r="C354" s="39"/>
      <c r="D354" s="194" t="s">
        <v>199</v>
      </c>
      <c r="E354" s="39"/>
      <c r="F354" s="195" t="s">
        <v>3357</v>
      </c>
      <c r="G354" s="39"/>
      <c r="H354" s="39"/>
      <c r="I354" s="196"/>
      <c r="J354" s="39"/>
      <c r="K354" s="39"/>
      <c r="L354" s="42"/>
      <c r="M354" s="197"/>
      <c r="N354" s="198"/>
      <c r="O354" s="67"/>
      <c r="P354" s="67"/>
      <c r="Q354" s="67"/>
      <c r="R354" s="67"/>
      <c r="S354" s="67"/>
      <c r="T354" s="68"/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T354" s="20" t="s">
        <v>199</v>
      </c>
      <c r="AU354" s="20" t="s">
        <v>82</v>
      </c>
    </row>
    <row r="355" spans="1:65" s="2" customFormat="1" ht="16.5" customHeight="1">
      <c r="A355" s="37"/>
      <c r="B355" s="38"/>
      <c r="C355" s="181" t="s">
        <v>1179</v>
      </c>
      <c r="D355" s="181" t="s">
        <v>193</v>
      </c>
      <c r="E355" s="182" t="s">
        <v>3359</v>
      </c>
      <c r="F355" s="183" t="s">
        <v>3360</v>
      </c>
      <c r="G355" s="184" t="s">
        <v>196</v>
      </c>
      <c r="H355" s="185">
        <v>1</v>
      </c>
      <c r="I355" s="186"/>
      <c r="J355" s="187">
        <f>ROUND(I355*H355,2)</f>
        <v>0</v>
      </c>
      <c r="K355" s="183" t="s">
        <v>19</v>
      </c>
      <c r="L355" s="42"/>
      <c r="M355" s="188" t="s">
        <v>19</v>
      </c>
      <c r="N355" s="189" t="s">
        <v>44</v>
      </c>
      <c r="O355" s="67"/>
      <c r="P355" s="190">
        <f>O355*H355</f>
        <v>0</v>
      </c>
      <c r="Q355" s="190">
        <v>0</v>
      </c>
      <c r="R355" s="190">
        <f>Q355*H355</f>
        <v>0</v>
      </c>
      <c r="S355" s="190">
        <v>0</v>
      </c>
      <c r="T355" s="191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2" t="s">
        <v>292</v>
      </c>
      <c r="AT355" s="192" t="s">
        <v>193</v>
      </c>
      <c r="AU355" s="192" t="s">
        <v>82</v>
      </c>
      <c r="AY355" s="20" t="s">
        <v>191</v>
      </c>
      <c r="BE355" s="193">
        <f>IF(N355="základní",J355,0)</f>
        <v>0</v>
      </c>
      <c r="BF355" s="193">
        <f>IF(N355="snížená",J355,0)</f>
        <v>0</v>
      </c>
      <c r="BG355" s="193">
        <f>IF(N355="zákl. přenesená",J355,0)</f>
        <v>0</v>
      </c>
      <c r="BH355" s="193">
        <f>IF(N355="sníž. přenesená",J355,0)</f>
        <v>0</v>
      </c>
      <c r="BI355" s="193">
        <f>IF(N355="nulová",J355,0)</f>
        <v>0</v>
      </c>
      <c r="BJ355" s="20" t="s">
        <v>80</v>
      </c>
      <c r="BK355" s="193">
        <f>ROUND(I355*H355,2)</f>
        <v>0</v>
      </c>
      <c r="BL355" s="20" t="s">
        <v>292</v>
      </c>
      <c r="BM355" s="192" t="s">
        <v>3361</v>
      </c>
    </row>
    <row r="356" spans="1:65" s="2" customFormat="1" ht="11.25">
      <c r="A356" s="37"/>
      <c r="B356" s="38"/>
      <c r="C356" s="39"/>
      <c r="D356" s="194" t="s">
        <v>199</v>
      </c>
      <c r="E356" s="39"/>
      <c r="F356" s="195" t="s">
        <v>3360</v>
      </c>
      <c r="G356" s="39"/>
      <c r="H356" s="39"/>
      <c r="I356" s="196"/>
      <c r="J356" s="39"/>
      <c r="K356" s="39"/>
      <c r="L356" s="42"/>
      <c r="M356" s="197"/>
      <c r="N356" s="198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199</v>
      </c>
      <c r="AU356" s="20" t="s">
        <v>82</v>
      </c>
    </row>
    <row r="357" spans="1:65" s="2" customFormat="1" ht="16.5" customHeight="1">
      <c r="A357" s="37"/>
      <c r="B357" s="38"/>
      <c r="C357" s="181" t="s">
        <v>1187</v>
      </c>
      <c r="D357" s="181" t="s">
        <v>193</v>
      </c>
      <c r="E357" s="182" t="s">
        <v>3362</v>
      </c>
      <c r="F357" s="183" t="s">
        <v>3363</v>
      </c>
      <c r="G357" s="184" t="s">
        <v>196</v>
      </c>
      <c r="H357" s="185">
        <v>2</v>
      </c>
      <c r="I357" s="186"/>
      <c r="J357" s="187">
        <f>ROUND(I357*H357,2)</f>
        <v>0</v>
      </c>
      <c r="K357" s="183" t="s">
        <v>19</v>
      </c>
      <c r="L357" s="42"/>
      <c r="M357" s="188" t="s">
        <v>19</v>
      </c>
      <c r="N357" s="189" t="s">
        <v>44</v>
      </c>
      <c r="O357" s="67"/>
      <c r="P357" s="190">
        <f>O357*H357</f>
        <v>0</v>
      </c>
      <c r="Q357" s="190">
        <v>0</v>
      </c>
      <c r="R357" s="190">
        <f>Q357*H357</f>
        <v>0</v>
      </c>
      <c r="S357" s="190">
        <v>0</v>
      </c>
      <c r="T357" s="191">
        <f>S357*H357</f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2" t="s">
        <v>292</v>
      </c>
      <c r="AT357" s="192" t="s">
        <v>193</v>
      </c>
      <c r="AU357" s="192" t="s">
        <v>82</v>
      </c>
      <c r="AY357" s="20" t="s">
        <v>191</v>
      </c>
      <c r="BE357" s="193">
        <f>IF(N357="základní",J357,0)</f>
        <v>0</v>
      </c>
      <c r="BF357" s="193">
        <f>IF(N357="snížená",J357,0)</f>
        <v>0</v>
      </c>
      <c r="BG357" s="193">
        <f>IF(N357="zákl. přenesená",J357,0)</f>
        <v>0</v>
      </c>
      <c r="BH357" s="193">
        <f>IF(N357="sníž. přenesená",J357,0)</f>
        <v>0</v>
      </c>
      <c r="BI357" s="193">
        <f>IF(N357="nulová",J357,0)</f>
        <v>0</v>
      </c>
      <c r="BJ357" s="20" t="s">
        <v>80</v>
      </c>
      <c r="BK357" s="193">
        <f>ROUND(I357*H357,2)</f>
        <v>0</v>
      </c>
      <c r="BL357" s="20" t="s">
        <v>292</v>
      </c>
      <c r="BM357" s="192" t="s">
        <v>3364</v>
      </c>
    </row>
    <row r="358" spans="1:65" s="2" customFormat="1" ht="11.25">
      <c r="A358" s="37"/>
      <c r="B358" s="38"/>
      <c r="C358" s="39"/>
      <c r="D358" s="194" t="s">
        <v>199</v>
      </c>
      <c r="E358" s="39"/>
      <c r="F358" s="195" t="s">
        <v>3363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199</v>
      </c>
      <c r="AU358" s="20" t="s">
        <v>82</v>
      </c>
    </row>
    <row r="359" spans="1:65" s="2" customFormat="1" ht="16.5" customHeight="1">
      <c r="A359" s="37"/>
      <c r="B359" s="38"/>
      <c r="C359" s="181" t="s">
        <v>1194</v>
      </c>
      <c r="D359" s="181" t="s">
        <v>193</v>
      </c>
      <c r="E359" s="182" t="s">
        <v>3365</v>
      </c>
      <c r="F359" s="183" t="s">
        <v>3366</v>
      </c>
      <c r="G359" s="184" t="s">
        <v>196</v>
      </c>
      <c r="H359" s="185">
        <v>24</v>
      </c>
      <c r="I359" s="186"/>
      <c r="J359" s="187">
        <f>ROUND(I359*H359,2)</f>
        <v>0</v>
      </c>
      <c r="K359" s="183" t="s">
        <v>19</v>
      </c>
      <c r="L359" s="42"/>
      <c r="M359" s="188" t="s">
        <v>19</v>
      </c>
      <c r="N359" s="189" t="s">
        <v>44</v>
      </c>
      <c r="O359" s="67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1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2" t="s">
        <v>292</v>
      </c>
      <c r="AT359" s="192" t="s">
        <v>193</v>
      </c>
      <c r="AU359" s="192" t="s">
        <v>82</v>
      </c>
      <c r="AY359" s="20" t="s">
        <v>191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0" t="s">
        <v>80</v>
      </c>
      <c r="BK359" s="193">
        <f>ROUND(I359*H359,2)</f>
        <v>0</v>
      </c>
      <c r="BL359" s="20" t="s">
        <v>292</v>
      </c>
      <c r="BM359" s="192" t="s">
        <v>3367</v>
      </c>
    </row>
    <row r="360" spans="1:65" s="2" customFormat="1" ht="11.25">
      <c r="A360" s="37"/>
      <c r="B360" s="38"/>
      <c r="C360" s="39"/>
      <c r="D360" s="194" t="s">
        <v>199</v>
      </c>
      <c r="E360" s="39"/>
      <c r="F360" s="195" t="s">
        <v>3366</v>
      </c>
      <c r="G360" s="39"/>
      <c r="H360" s="39"/>
      <c r="I360" s="196"/>
      <c r="J360" s="39"/>
      <c r="K360" s="39"/>
      <c r="L360" s="42"/>
      <c r="M360" s="197"/>
      <c r="N360" s="198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199</v>
      </c>
      <c r="AU360" s="20" t="s">
        <v>82</v>
      </c>
    </row>
    <row r="361" spans="1:65" s="2" customFormat="1" ht="16.5" customHeight="1">
      <c r="A361" s="37"/>
      <c r="B361" s="38"/>
      <c r="C361" s="181" t="s">
        <v>1202</v>
      </c>
      <c r="D361" s="181" t="s">
        <v>193</v>
      </c>
      <c r="E361" s="182" t="s">
        <v>3368</v>
      </c>
      <c r="F361" s="183" t="s">
        <v>3369</v>
      </c>
      <c r="G361" s="184" t="s">
        <v>196</v>
      </c>
      <c r="H361" s="185">
        <v>17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292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292</v>
      </c>
      <c r="BM361" s="192" t="s">
        <v>3370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3369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16.5" customHeight="1">
      <c r="A363" s="37"/>
      <c r="B363" s="38"/>
      <c r="C363" s="181" t="s">
        <v>1210</v>
      </c>
      <c r="D363" s="181" t="s">
        <v>193</v>
      </c>
      <c r="E363" s="182" t="s">
        <v>3371</v>
      </c>
      <c r="F363" s="183" t="s">
        <v>3372</v>
      </c>
      <c r="G363" s="184" t="s">
        <v>196</v>
      </c>
      <c r="H363" s="185">
        <v>17</v>
      </c>
      <c r="I363" s="186"/>
      <c r="J363" s="187">
        <f>ROUND(I363*H363,2)</f>
        <v>0</v>
      </c>
      <c r="K363" s="183" t="s">
        <v>19</v>
      </c>
      <c r="L363" s="42"/>
      <c r="M363" s="188" t="s">
        <v>19</v>
      </c>
      <c r="N363" s="189" t="s">
        <v>44</v>
      </c>
      <c r="O363" s="67"/>
      <c r="P363" s="190">
        <f>O363*H363</f>
        <v>0</v>
      </c>
      <c r="Q363" s="190">
        <v>0</v>
      </c>
      <c r="R363" s="190">
        <f>Q363*H363</f>
        <v>0</v>
      </c>
      <c r="S363" s="190">
        <v>0</v>
      </c>
      <c r="T363" s="191">
        <f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2" t="s">
        <v>292</v>
      </c>
      <c r="AT363" s="192" t="s">
        <v>193</v>
      </c>
      <c r="AU363" s="192" t="s">
        <v>82</v>
      </c>
      <c r="AY363" s="20" t="s">
        <v>191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0" t="s">
        <v>80</v>
      </c>
      <c r="BK363" s="193">
        <f>ROUND(I363*H363,2)</f>
        <v>0</v>
      </c>
      <c r="BL363" s="20" t="s">
        <v>292</v>
      </c>
      <c r="BM363" s="192" t="s">
        <v>3373</v>
      </c>
    </row>
    <row r="364" spans="1:65" s="2" customFormat="1" ht="11.25">
      <c r="A364" s="37"/>
      <c r="B364" s="38"/>
      <c r="C364" s="39"/>
      <c r="D364" s="194" t="s">
        <v>199</v>
      </c>
      <c r="E364" s="39"/>
      <c r="F364" s="195" t="s">
        <v>3372</v>
      </c>
      <c r="G364" s="39"/>
      <c r="H364" s="39"/>
      <c r="I364" s="196"/>
      <c r="J364" s="39"/>
      <c r="K364" s="39"/>
      <c r="L364" s="42"/>
      <c r="M364" s="197"/>
      <c r="N364" s="198"/>
      <c r="O364" s="67"/>
      <c r="P364" s="67"/>
      <c r="Q364" s="67"/>
      <c r="R364" s="67"/>
      <c r="S364" s="67"/>
      <c r="T364" s="68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T364" s="20" t="s">
        <v>199</v>
      </c>
      <c r="AU364" s="20" t="s">
        <v>82</v>
      </c>
    </row>
    <row r="365" spans="1:65" s="2" customFormat="1" ht="16.5" customHeight="1">
      <c r="A365" s="37"/>
      <c r="B365" s="38"/>
      <c r="C365" s="181" t="s">
        <v>1217</v>
      </c>
      <c r="D365" s="181" t="s">
        <v>193</v>
      </c>
      <c r="E365" s="182" t="s">
        <v>3374</v>
      </c>
      <c r="F365" s="183" t="s">
        <v>3375</v>
      </c>
      <c r="G365" s="184" t="s">
        <v>196</v>
      </c>
      <c r="H365" s="185">
        <v>17</v>
      </c>
      <c r="I365" s="186"/>
      <c r="J365" s="187">
        <f>ROUND(I365*H365,2)</f>
        <v>0</v>
      </c>
      <c r="K365" s="183" t="s">
        <v>19</v>
      </c>
      <c r="L365" s="42"/>
      <c r="M365" s="188" t="s">
        <v>19</v>
      </c>
      <c r="N365" s="189" t="s">
        <v>44</v>
      </c>
      <c r="O365" s="67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1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2" t="s">
        <v>292</v>
      </c>
      <c r="AT365" s="192" t="s">
        <v>193</v>
      </c>
      <c r="AU365" s="192" t="s">
        <v>82</v>
      </c>
      <c r="AY365" s="20" t="s">
        <v>191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0" t="s">
        <v>80</v>
      </c>
      <c r="BK365" s="193">
        <f>ROUND(I365*H365,2)</f>
        <v>0</v>
      </c>
      <c r="BL365" s="20" t="s">
        <v>292</v>
      </c>
      <c r="BM365" s="192" t="s">
        <v>3376</v>
      </c>
    </row>
    <row r="366" spans="1:65" s="2" customFormat="1" ht="11.25">
      <c r="A366" s="37"/>
      <c r="B366" s="38"/>
      <c r="C366" s="39"/>
      <c r="D366" s="194" t="s">
        <v>199</v>
      </c>
      <c r="E366" s="39"/>
      <c r="F366" s="195" t="s">
        <v>3375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199</v>
      </c>
      <c r="AU366" s="20" t="s">
        <v>82</v>
      </c>
    </row>
    <row r="367" spans="1:65" s="2" customFormat="1" ht="16.5" customHeight="1">
      <c r="A367" s="37"/>
      <c r="B367" s="38"/>
      <c r="C367" s="181" t="s">
        <v>1227</v>
      </c>
      <c r="D367" s="181" t="s">
        <v>193</v>
      </c>
      <c r="E367" s="182" t="s">
        <v>3377</v>
      </c>
      <c r="F367" s="183" t="s">
        <v>3378</v>
      </c>
      <c r="G367" s="184" t="s">
        <v>255</v>
      </c>
      <c r="H367" s="185">
        <v>1.331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292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292</v>
      </c>
      <c r="BM367" s="192" t="s">
        <v>3379</v>
      </c>
    </row>
    <row r="368" spans="1:65" s="2" customFormat="1" ht="11.25">
      <c r="A368" s="37"/>
      <c r="B368" s="38"/>
      <c r="C368" s="39"/>
      <c r="D368" s="194" t="s">
        <v>199</v>
      </c>
      <c r="E368" s="39"/>
      <c r="F368" s="195" t="s">
        <v>3378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6.5" customHeight="1">
      <c r="A369" s="37"/>
      <c r="B369" s="38"/>
      <c r="C369" s="181" t="s">
        <v>1236</v>
      </c>
      <c r="D369" s="181" t="s">
        <v>193</v>
      </c>
      <c r="E369" s="182" t="s">
        <v>3380</v>
      </c>
      <c r="F369" s="183" t="s">
        <v>3381</v>
      </c>
      <c r="G369" s="184" t="s">
        <v>255</v>
      </c>
      <c r="H369" s="185">
        <v>1.331</v>
      </c>
      <c r="I369" s="186"/>
      <c r="J369" s="187">
        <f>ROUND(I369*H369,2)</f>
        <v>0</v>
      </c>
      <c r="K369" s="183" t="s">
        <v>19</v>
      </c>
      <c r="L369" s="42"/>
      <c r="M369" s="188" t="s">
        <v>19</v>
      </c>
      <c r="N369" s="189" t="s">
        <v>44</v>
      </c>
      <c r="O369" s="67"/>
      <c r="P369" s="190">
        <f>O369*H369</f>
        <v>0</v>
      </c>
      <c r="Q369" s="190">
        <v>0</v>
      </c>
      <c r="R369" s="190">
        <f>Q369*H369</f>
        <v>0</v>
      </c>
      <c r="S369" s="190">
        <v>0</v>
      </c>
      <c r="T369" s="191">
        <f>S369*H369</f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2" t="s">
        <v>292</v>
      </c>
      <c r="AT369" s="192" t="s">
        <v>193</v>
      </c>
      <c r="AU369" s="192" t="s">
        <v>82</v>
      </c>
      <c r="AY369" s="20" t="s">
        <v>191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0" t="s">
        <v>80</v>
      </c>
      <c r="BK369" s="193">
        <f>ROUND(I369*H369,2)</f>
        <v>0</v>
      </c>
      <c r="BL369" s="20" t="s">
        <v>292</v>
      </c>
      <c r="BM369" s="192" t="s">
        <v>3382</v>
      </c>
    </row>
    <row r="370" spans="1:65" s="2" customFormat="1" ht="11.25">
      <c r="A370" s="37"/>
      <c r="B370" s="38"/>
      <c r="C370" s="39"/>
      <c r="D370" s="194" t="s">
        <v>199</v>
      </c>
      <c r="E370" s="39"/>
      <c r="F370" s="195" t="s">
        <v>3381</v>
      </c>
      <c r="G370" s="39"/>
      <c r="H370" s="39"/>
      <c r="I370" s="196"/>
      <c r="J370" s="39"/>
      <c r="K370" s="39"/>
      <c r="L370" s="42"/>
      <c r="M370" s="197"/>
      <c r="N370" s="198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199</v>
      </c>
      <c r="AU370" s="20" t="s">
        <v>82</v>
      </c>
    </row>
    <row r="371" spans="1:65" s="2" customFormat="1" ht="16.5" customHeight="1">
      <c r="A371" s="37"/>
      <c r="B371" s="38"/>
      <c r="C371" s="181" t="s">
        <v>1245</v>
      </c>
      <c r="D371" s="181" t="s">
        <v>193</v>
      </c>
      <c r="E371" s="182" t="s">
        <v>3383</v>
      </c>
      <c r="F371" s="183" t="s">
        <v>3384</v>
      </c>
      <c r="G371" s="184" t="s">
        <v>196</v>
      </c>
      <c r="H371" s="185">
        <v>6</v>
      </c>
      <c r="I371" s="186"/>
      <c r="J371" s="187">
        <f>ROUND(I371*H371,2)</f>
        <v>0</v>
      </c>
      <c r="K371" s="183" t="s">
        <v>19</v>
      </c>
      <c r="L371" s="42"/>
      <c r="M371" s="188" t="s">
        <v>19</v>
      </c>
      <c r="N371" s="189" t="s">
        <v>44</v>
      </c>
      <c r="O371" s="67"/>
      <c r="P371" s="190">
        <f>O371*H371</f>
        <v>0</v>
      </c>
      <c r="Q371" s="190">
        <v>0</v>
      </c>
      <c r="R371" s="190">
        <f>Q371*H371</f>
        <v>0</v>
      </c>
      <c r="S371" s="190">
        <v>0</v>
      </c>
      <c r="T371" s="191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2" t="s">
        <v>292</v>
      </c>
      <c r="AT371" s="192" t="s">
        <v>193</v>
      </c>
      <c r="AU371" s="192" t="s">
        <v>82</v>
      </c>
      <c r="AY371" s="20" t="s">
        <v>191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0" t="s">
        <v>80</v>
      </c>
      <c r="BK371" s="193">
        <f>ROUND(I371*H371,2)</f>
        <v>0</v>
      </c>
      <c r="BL371" s="20" t="s">
        <v>292</v>
      </c>
      <c r="BM371" s="192" t="s">
        <v>3385</v>
      </c>
    </row>
    <row r="372" spans="1:65" s="2" customFormat="1" ht="11.25">
      <c r="A372" s="37"/>
      <c r="B372" s="38"/>
      <c r="C372" s="39"/>
      <c r="D372" s="194" t="s">
        <v>199</v>
      </c>
      <c r="E372" s="39"/>
      <c r="F372" s="195" t="s">
        <v>3384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199</v>
      </c>
      <c r="AU372" s="20" t="s">
        <v>82</v>
      </c>
    </row>
    <row r="373" spans="1:65" s="2" customFormat="1" ht="16.5" customHeight="1">
      <c r="A373" s="37"/>
      <c r="B373" s="38"/>
      <c r="C373" s="181" t="s">
        <v>1252</v>
      </c>
      <c r="D373" s="181" t="s">
        <v>193</v>
      </c>
      <c r="E373" s="182" t="s">
        <v>3386</v>
      </c>
      <c r="F373" s="183" t="s">
        <v>3387</v>
      </c>
      <c r="G373" s="184" t="s">
        <v>196</v>
      </c>
      <c r="H373" s="185">
        <v>30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292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292</v>
      </c>
      <c r="BM373" s="192" t="s">
        <v>3388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3387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12" customFormat="1" ht="22.9" customHeight="1">
      <c r="B375" s="165"/>
      <c r="C375" s="166"/>
      <c r="D375" s="167" t="s">
        <v>72</v>
      </c>
      <c r="E375" s="179" t="s">
        <v>3389</v>
      </c>
      <c r="F375" s="179" t="s">
        <v>3390</v>
      </c>
      <c r="G375" s="166"/>
      <c r="H375" s="166"/>
      <c r="I375" s="169"/>
      <c r="J375" s="180">
        <f>BK375</f>
        <v>0</v>
      </c>
      <c r="K375" s="166"/>
      <c r="L375" s="171"/>
      <c r="M375" s="172"/>
      <c r="N375" s="173"/>
      <c r="O375" s="173"/>
      <c r="P375" s="174">
        <f>SUM(P376:P457)</f>
        <v>0</v>
      </c>
      <c r="Q375" s="173"/>
      <c r="R375" s="174">
        <f>SUM(R376:R457)</f>
        <v>0</v>
      </c>
      <c r="S375" s="173"/>
      <c r="T375" s="175">
        <f>SUM(T376:T457)</f>
        <v>0</v>
      </c>
      <c r="AR375" s="176" t="s">
        <v>82</v>
      </c>
      <c r="AT375" s="177" t="s">
        <v>72</v>
      </c>
      <c r="AU375" s="177" t="s">
        <v>80</v>
      </c>
      <c r="AY375" s="176" t="s">
        <v>191</v>
      </c>
      <c r="BK375" s="178">
        <f>SUM(BK376:BK457)</f>
        <v>0</v>
      </c>
    </row>
    <row r="376" spans="1:65" s="2" customFormat="1" ht="16.5" customHeight="1">
      <c r="A376" s="37"/>
      <c r="B376" s="38"/>
      <c r="C376" s="181" t="s">
        <v>1273</v>
      </c>
      <c r="D376" s="181" t="s">
        <v>193</v>
      </c>
      <c r="E376" s="182" t="s">
        <v>3391</v>
      </c>
      <c r="F376" s="183" t="s">
        <v>3392</v>
      </c>
      <c r="G376" s="184" t="s">
        <v>196</v>
      </c>
      <c r="H376" s="185">
        <v>59</v>
      </c>
      <c r="I376" s="186"/>
      <c r="J376" s="187">
        <f>ROUND(I376*H376,2)</f>
        <v>0</v>
      </c>
      <c r="K376" s="183" t="s">
        <v>19</v>
      </c>
      <c r="L376" s="42"/>
      <c r="M376" s="188" t="s">
        <v>19</v>
      </c>
      <c r="N376" s="189" t="s">
        <v>44</v>
      </c>
      <c r="O376" s="67"/>
      <c r="P376" s="190">
        <f>O376*H376</f>
        <v>0</v>
      </c>
      <c r="Q376" s="190">
        <v>0</v>
      </c>
      <c r="R376" s="190">
        <f>Q376*H376</f>
        <v>0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292</v>
      </c>
      <c r="AT376" s="192" t="s">
        <v>193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292</v>
      </c>
      <c r="BM376" s="192" t="s">
        <v>3393</v>
      </c>
    </row>
    <row r="377" spans="1:65" s="2" customFormat="1" ht="11.25">
      <c r="A377" s="37"/>
      <c r="B377" s="38"/>
      <c r="C377" s="39"/>
      <c r="D377" s="194" t="s">
        <v>199</v>
      </c>
      <c r="E377" s="39"/>
      <c r="F377" s="195" t="s">
        <v>3392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2" customFormat="1" ht="16.5" customHeight="1">
      <c r="A378" s="37"/>
      <c r="B378" s="38"/>
      <c r="C378" s="181" t="s">
        <v>1281</v>
      </c>
      <c r="D378" s="181" t="s">
        <v>193</v>
      </c>
      <c r="E378" s="182" t="s">
        <v>3394</v>
      </c>
      <c r="F378" s="183" t="s">
        <v>3395</v>
      </c>
      <c r="G378" s="184" t="s">
        <v>196</v>
      </c>
      <c r="H378" s="185">
        <v>17</v>
      </c>
      <c r="I378" s="186"/>
      <c r="J378" s="187">
        <f>ROUND(I378*H378,2)</f>
        <v>0</v>
      </c>
      <c r="K378" s="183" t="s">
        <v>19</v>
      </c>
      <c r="L378" s="42"/>
      <c r="M378" s="188" t="s">
        <v>19</v>
      </c>
      <c r="N378" s="189" t="s">
        <v>44</v>
      </c>
      <c r="O378" s="67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1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2" t="s">
        <v>292</v>
      </c>
      <c r="AT378" s="192" t="s">
        <v>193</v>
      </c>
      <c r="AU378" s="192" t="s">
        <v>82</v>
      </c>
      <c r="AY378" s="20" t="s">
        <v>191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0" t="s">
        <v>80</v>
      </c>
      <c r="BK378" s="193">
        <f>ROUND(I378*H378,2)</f>
        <v>0</v>
      </c>
      <c r="BL378" s="20" t="s">
        <v>292</v>
      </c>
      <c r="BM378" s="192" t="s">
        <v>3396</v>
      </c>
    </row>
    <row r="379" spans="1:65" s="2" customFormat="1" ht="11.25">
      <c r="A379" s="37"/>
      <c r="B379" s="38"/>
      <c r="C379" s="39"/>
      <c r="D379" s="194" t="s">
        <v>199</v>
      </c>
      <c r="E379" s="39"/>
      <c r="F379" s="195" t="s">
        <v>3395</v>
      </c>
      <c r="G379" s="39"/>
      <c r="H379" s="39"/>
      <c r="I379" s="196"/>
      <c r="J379" s="39"/>
      <c r="K379" s="39"/>
      <c r="L379" s="42"/>
      <c r="M379" s="197"/>
      <c r="N379" s="198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199</v>
      </c>
      <c r="AU379" s="20" t="s">
        <v>82</v>
      </c>
    </row>
    <row r="380" spans="1:65" s="2" customFormat="1" ht="16.5" customHeight="1">
      <c r="A380" s="37"/>
      <c r="B380" s="38"/>
      <c r="C380" s="181" t="s">
        <v>1288</v>
      </c>
      <c r="D380" s="181" t="s">
        <v>193</v>
      </c>
      <c r="E380" s="182" t="s">
        <v>3397</v>
      </c>
      <c r="F380" s="183" t="s">
        <v>3398</v>
      </c>
      <c r="G380" s="184" t="s">
        <v>282</v>
      </c>
      <c r="H380" s="185">
        <v>405</v>
      </c>
      <c r="I380" s="186"/>
      <c r="J380" s="187">
        <f>ROUND(I380*H380,2)</f>
        <v>0</v>
      </c>
      <c r="K380" s="183" t="s">
        <v>19</v>
      </c>
      <c r="L380" s="42"/>
      <c r="M380" s="188" t="s">
        <v>19</v>
      </c>
      <c r="N380" s="189" t="s">
        <v>44</v>
      </c>
      <c r="O380" s="67"/>
      <c r="P380" s="190">
        <f>O380*H380</f>
        <v>0</v>
      </c>
      <c r="Q380" s="190">
        <v>0</v>
      </c>
      <c r="R380" s="190">
        <f>Q380*H380</f>
        <v>0</v>
      </c>
      <c r="S380" s="190">
        <v>0</v>
      </c>
      <c r="T380" s="191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2" t="s">
        <v>292</v>
      </c>
      <c r="AT380" s="192" t="s">
        <v>193</v>
      </c>
      <c r="AU380" s="192" t="s">
        <v>82</v>
      </c>
      <c r="AY380" s="20" t="s">
        <v>191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0" t="s">
        <v>80</v>
      </c>
      <c r="BK380" s="193">
        <f>ROUND(I380*H380,2)</f>
        <v>0</v>
      </c>
      <c r="BL380" s="20" t="s">
        <v>292</v>
      </c>
      <c r="BM380" s="192" t="s">
        <v>3399</v>
      </c>
    </row>
    <row r="381" spans="1:65" s="2" customFormat="1" ht="11.25">
      <c r="A381" s="37"/>
      <c r="B381" s="38"/>
      <c r="C381" s="39"/>
      <c r="D381" s="194" t="s">
        <v>199</v>
      </c>
      <c r="E381" s="39"/>
      <c r="F381" s="195" t="s">
        <v>3398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199</v>
      </c>
      <c r="AU381" s="20" t="s">
        <v>82</v>
      </c>
    </row>
    <row r="382" spans="1:65" s="2" customFormat="1" ht="21.75" customHeight="1">
      <c r="A382" s="37"/>
      <c r="B382" s="38"/>
      <c r="C382" s="181" t="s">
        <v>1292</v>
      </c>
      <c r="D382" s="181" t="s">
        <v>193</v>
      </c>
      <c r="E382" s="182" t="s">
        <v>3400</v>
      </c>
      <c r="F382" s="183" t="s">
        <v>3401</v>
      </c>
      <c r="G382" s="184" t="s">
        <v>196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292</v>
      </c>
      <c r="AT382" s="192" t="s">
        <v>193</v>
      </c>
      <c r="AU382" s="192" t="s">
        <v>82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292</v>
      </c>
      <c r="BM382" s="192" t="s">
        <v>3402</v>
      </c>
    </row>
    <row r="383" spans="1:65" s="2" customFormat="1" ht="11.25">
      <c r="A383" s="37"/>
      <c r="B383" s="38"/>
      <c r="C383" s="39"/>
      <c r="D383" s="194" t="s">
        <v>199</v>
      </c>
      <c r="E383" s="39"/>
      <c r="F383" s="195" t="s">
        <v>3401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82</v>
      </c>
    </row>
    <row r="384" spans="1:65" s="2" customFormat="1" ht="21.75" customHeight="1">
      <c r="A384" s="37"/>
      <c r="B384" s="38"/>
      <c r="C384" s="181" t="s">
        <v>1306</v>
      </c>
      <c r="D384" s="181" t="s">
        <v>193</v>
      </c>
      <c r="E384" s="182" t="s">
        <v>3403</v>
      </c>
      <c r="F384" s="183" t="s">
        <v>3404</v>
      </c>
      <c r="G384" s="184" t="s">
        <v>196</v>
      </c>
      <c r="H384" s="185">
        <v>2</v>
      </c>
      <c r="I384" s="186"/>
      <c r="J384" s="187">
        <f>ROUND(I384*H384,2)</f>
        <v>0</v>
      </c>
      <c r="K384" s="183" t="s">
        <v>19</v>
      </c>
      <c r="L384" s="42"/>
      <c r="M384" s="188" t="s">
        <v>19</v>
      </c>
      <c r="N384" s="189" t="s">
        <v>44</v>
      </c>
      <c r="O384" s="6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2" t="s">
        <v>292</v>
      </c>
      <c r="AT384" s="192" t="s">
        <v>193</v>
      </c>
      <c r="AU384" s="192" t="s">
        <v>82</v>
      </c>
      <c r="AY384" s="20" t="s">
        <v>191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0" t="s">
        <v>80</v>
      </c>
      <c r="BK384" s="193">
        <f>ROUND(I384*H384,2)</f>
        <v>0</v>
      </c>
      <c r="BL384" s="20" t="s">
        <v>292</v>
      </c>
      <c r="BM384" s="192" t="s">
        <v>3405</v>
      </c>
    </row>
    <row r="385" spans="1:65" s="2" customFormat="1" ht="11.25">
      <c r="A385" s="37"/>
      <c r="B385" s="38"/>
      <c r="C385" s="39"/>
      <c r="D385" s="194" t="s">
        <v>199</v>
      </c>
      <c r="E385" s="39"/>
      <c r="F385" s="195" t="s">
        <v>3404</v>
      </c>
      <c r="G385" s="39"/>
      <c r="H385" s="39"/>
      <c r="I385" s="196"/>
      <c r="J385" s="39"/>
      <c r="K385" s="39"/>
      <c r="L385" s="42"/>
      <c r="M385" s="197"/>
      <c r="N385" s="198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199</v>
      </c>
      <c r="AU385" s="20" t="s">
        <v>82</v>
      </c>
    </row>
    <row r="386" spans="1:65" s="2" customFormat="1" ht="21.75" customHeight="1">
      <c r="A386" s="37"/>
      <c r="B386" s="38"/>
      <c r="C386" s="181" t="s">
        <v>1312</v>
      </c>
      <c r="D386" s="181" t="s">
        <v>193</v>
      </c>
      <c r="E386" s="182" t="s">
        <v>3406</v>
      </c>
      <c r="F386" s="183" t="s">
        <v>3407</v>
      </c>
      <c r="G386" s="184" t="s">
        <v>196</v>
      </c>
      <c r="H386" s="185">
        <v>1</v>
      </c>
      <c r="I386" s="186"/>
      <c r="J386" s="187">
        <f>ROUND(I386*H386,2)</f>
        <v>0</v>
      </c>
      <c r="K386" s="183" t="s">
        <v>19</v>
      </c>
      <c r="L386" s="42"/>
      <c r="M386" s="188" t="s">
        <v>19</v>
      </c>
      <c r="N386" s="189" t="s">
        <v>44</v>
      </c>
      <c r="O386" s="67"/>
      <c r="P386" s="190">
        <f>O386*H386</f>
        <v>0</v>
      </c>
      <c r="Q386" s="190">
        <v>0</v>
      </c>
      <c r="R386" s="190">
        <f>Q386*H386</f>
        <v>0</v>
      </c>
      <c r="S386" s="190">
        <v>0</v>
      </c>
      <c r="T386" s="191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2" t="s">
        <v>292</v>
      </c>
      <c r="AT386" s="192" t="s">
        <v>193</v>
      </c>
      <c r="AU386" s="192" t="s">
        <v>82</v>
      </c>
      <c r="AY386" s="20" t="s">
        <v>191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0" t="s">
        <v>80</v>
      </c>
      <c r="BK386" s="193">
        <f>ROUND(I386*H386,2)</f>
        <v>0</v>
      </c>
      <c r="BL386" s="20" t="s">
        <v>292</v>
      </c>
      <c r="BM386" s="192" t="s">
        <v>3408</v>
      </c>
    </row>
    <row r="387" spans="1:65" s="2" customFormat="1" ht="11.25">
      <c r="A387" s="37"/>
      <c r="B387" s="38"/>
      <c r="C387" s="39"/>
      <c r="D387" s="194" t="s">
        <v>199</v>
      </c>
      <c r="E387" s="39"/>
      <c r="F387" s="195" t="s">
        <v>3407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199</v>
      </c>
      <c r="AU387" s="20" t="s">
        <v>82</v>
      </c>
    </row>
    <row r="388" spans="1:65" s="2" customFormat="1" ht="21.75" customHeight="1">
      <c r="A388" s="37"/>
      <c r="B388" s="38"/>
      <c r="C388" s="181" t="s">
        <v>1317</v>
      </c>
      <c r="D388" s="181" t="s">
        <v>193</v>
      </c>
      <c r="E388" s="182" t="s">
        <v>3409</v>
      </c>
      <c r="F388" s="183" t="s">
        <v>3410</v>
      </c>
      <c r="G388" s="184" t="s">
        <v>196</v>
      </c>
      <c r="H388" s="185">
        <v>2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292</v>
      </c>
      <c r="AT388" s="192" t="s">
        <v>193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292</v>
      </c>
      <c r="BM388" s="192" t="s">
        <v>3411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3410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21.75" customHeight="1">
      <c r="A390" s="37"/>
      <c r="B390" s="38"/>
      <c r="C390" s="181" t="s">
        <v>1323</v>
      </c>
      <c r="D390" s="181" t="s">
        <v>193</v>
      </c>
      <c r="E390" s="182" t="s">
        <v>3412</v>
      </c>
      <c r="F390" s="183" t="s">
        <v>3413</v>
      </c>
      <c r="G390" s="184" t="s">
        <v>196</v>
      </c>
      <c r="H390" s="185">
        <v>3</v>
      </c>
      <c r="I390" s="186"/>
      <c r="J390" s="187">
        <f>ROUND(I390*H390,2)</f>
        <v>0</v>
      </c>
      <c r="K390" s="183" t="s">
        <v>19</v>
      </c>
      <c r="L390" s="42"/>
      <c r="M390" s="188" t="s">
        <v>19</v>
      </c>
      <c r="N390" s="189" t="s">
        <v>44</v>
      </c>
      <c r="O390" s="6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292</v>
      </c>
      <c r="AT390" s="192" t="s">
        <v>193</v>
      </c>
      <c r="AU390" s="192" t="s">
        <v>82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292</v>
      </c>
      <c r="BM390" s="192" t="s">
        <v>3414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3413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82</v>
      </c>
    </row>
    <row r="392" spans="1:65" s="2" customFormat="1" ht="21.75" customHeight="1">
      <c r="A392" s="37"/>
      <c r="B392" s="38"/>
      <c r="C392" s="181" t="s">
        <v>1331</v>
      </c>
      <c r="D392" s="181" t="s">
        <v>193</v>
      </c>
      <c r="E392" s="182" t="s">
        <v>3415</v>
      </c>
      <c r="F392" s="183" t="s">
        <v>3416</v>
      </c>
      <c r="G392" s="184" t="s">
        <v>196</v>
      </c>
      <c r="H392" s="185">
        <v>1</v>
      </c>
      <c r="I392" s="186"/>
      <c r="J392" s="187">
        <f>ROUND(I392*H392,2)</f>
        <v>0</v>
      </c>
      <c r="K392" s="183" t="s">
        <v>19</v>
      </c>
      <c r="L392" s="42"/>
      <c r="M392" s="188" t="s">
        <v>19</v>
      </c>
      <c r="N392" s="189" t="s">
        <v>44</v>
      </c>
      <c r="O392" s="67"/>
      <c r="P392" s="190">
        <f>O392*H392</f>
        <v>0</v>
      </c>
      <c r="Q392" s="190">
        <v>0</v>
      </c>
      <c r="R392" s="190">
        <f>Q392*H392</f>
        <v>0</v>
      </c>
      <c r="S392" s="190">
        <v>0</v>
      </c>
      <c r="T392" s="191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2" t="s">
        <v>292</v>
      </c>
      <c r="AT392" s="192" t="s">
        <v>193</v>
      </c>
      <c r="AU392" s="192" t="s">
        <v>82</v>
      </c>
      <c r="AY392" s="20" t="s">
        <v>191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0" t="s">
        <v>80</v>
      </c>
      <c r="BK392" s="193">
        <f>ROUND(I392*H392,2)</f>
        <v>0</v>
      </c>
      <c r="BL392" s="20" t="s">
        <v>292</v>
      </c>
      <c r="BM392" s="192" t="s">
        <v>3417</v>
      </c>
    </row>
    <row r="393" spans="1:65" s="2" customFormat="1" ht="11.25">
      <c r="A393" s="37"/>
      <c r="B393" s="38"/>
      <c r="C393" s="39"/>
      <c r="D393" s="194" t="s">
        <v>199</v>
      </c>
      <c r="E393" s="39"/>
      <c r="F393" s="195" t="s">
        <v>3416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199</v>
      </c>
      <c r="AU393" s="20" t="s">
        <v>82</v>
      </c>
    </row>
    <row r="394" spans="1:65" s="2" customFormat="1" ht="16.5" customHeight="1">
      <c r="A394" s="37"/>
      <c r="B394" s="38"/>
      <c r="C394" s="181" t="s">
        <v>1339</v>
      </c>
      <c r="D394" s="181" t="s">
        <v>193</v>
      </c>
      <c r="E394" s="182" t="s">
        <v>3418</v>
      </c>
      <c r="F394" s="183" t="s">
        <v>3419</v>
      </c>
      <c r="G394" s="184" t="s">
        <v>196</v>
      </c>
      <c r="H394" s="185">
        <v>11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292</v>
      </c>
      <c r="AT394" s="192" t="s">
        <v>193</v>
      </c>
      <c r="AU394" s="192" t="s">
        <v>82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292</v>
      </c>
      <c r="BM394" s="192" t="s">
        <v>3420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3419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82</v>
      </c>
    </row>
    <row r="396" spans="1:65" s="2" customFormat="1" ht="16.5" customHeight="1">
      <c r="A396" s="37"/>
      <c r="B396" s="38"/>
      <c r="C396" s="181" t="s">
        <v>1345</v>
      </c>
      <c r="D396" s="181" t="s">
        <v>193</v>
      </c>
      <c r="E396" s="182" t="s">
        <v>3421</v>
      </c>
      <c r="F396" s="183" t="s">
        <v>3422</v>
      </c>
      <c r="G396" s="184" t="s">
        <v>196</v>
      </c>
      <c r="H396" s="185">
        <v>1</v>
      </c>
      <c r="I396" s="186"/>
      <c r="J396" s="187">
        <f>ROUND(I396*H396,2)</f>
        <v>0</v>
      </c>
      <c r="K396" s="183" t="s">
        <v>19</v>
      </c>
      <c r="L396" s="42"/>
      <c r="M396" s="188" t="s">
        <v>19</v>
      </c>
      <c r="N396" s="189" t="s">
        <v>44</v>
      </c>
      <c r="O396" s="67"/>
      <c r="P396" s="190">
        <f>O396*H396</f>
        <v>0</v>
      </c>
      <c r="Q396" s="190">
        <v>0</v>
      </c>
      <c r="R396" s="190">
        <f>Q396*H396</f>
        <v>0</v>
      </c>
      <c r="S396" s="190">
        <v>0</v>
      </c>
      <c r="T396" s="191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2" t="s">
        <v>292</v>
      </c>
      <c r="AT396" s="192" t="s">
        <v>193</v>
      </c>
      <c r="AU396" s="192" t="s">
        <v>82</v>
      </c>
      <c r="AY396" s="20" t="s">
        <v>191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0" t="s">
        <v>80</v>
      </c>
      <c r="BK396" s="193">
        <f>ROUND(I396*H396,2)</f>
        <v>0</v>
      </c>
      <c r="BL396" s="20" t="s">
        <v>292</v>
      </c>
      <c r="BM396" s="192" t="s">
        <v>3423</v>
      </c>
    </row>
    <row r="397" spans="1:65" s="2" customFormat="1" ht="11.25">
      <c r="A397" s="37"/>
      <c r="B397" s="38"/>
      <c r="C397" s="39"/>
      <c r="D397" s="194" t="s">
        <v>199</v>
      </c>
      <c r="E397" s="39"/>
      <c r="F397" s="195" t="s">
        <v>3422</v>
      </c>
      <c r="G397" s="39"/>
      <c r="H397" s="39"/>
      <c r="I397" s="196"/>
      <c r="J397" s="39"/>
      <c r="K397" s="39"/>
      <c r="L397" s="42"/>
      <c r="M397" s="197"/>
      <c r="N397" s="198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199</v>
      </c>
      <c r="AU397" s="20" t="s">
        <v>82</v>
      </c>
    </row>
    <row r="398" spans="1:65" s="2" customFormat="1" ht="16.5" customHeight="1">
      <c r="A398" s="37"/>
      <c r="B398" s="38"/>
      <c r="C398" s="181" t="s">
        <v>1352</v>
      </c>
      <c r="D398" s="181" t="s">
        <v>193</v>
      </c>
      <c r="E398" s="182" t="s">
        <v>3424</v>
      </c>
      <c r="F398" s="183" t="s">
        <v>3425</v>
      </c>
      <c r="G398" s="184" t="s">
        <v>196</v>
      </c>
      <c r="H398" s="185">
        <v>1</v>
      </c>
      <c r="I398" s="186"/>
      <c r="J398" s="187">
        <f>ROUND(I398*H398,2)</f>
        <v>0</v>
      </c>
      <c r="K398" s="183" t="s">
        <v>19</v>
      </c>
      <c r="L398" s="42"/>
      <c r="M398" s="188" t="s">
        <v>19</v>
      </c>
      <c r="N398" s="189" t="s">
        <v>44</v>
      </c>
      <c r="O398" s="67"/>
      <c r="P398" s="190">
        <f>O398*H398</f>
        <v>0</v>
      </c>
      <c r="Q398" s="190">
        <v>0</v>
      </c>
      <c r="R398" s="190">
        <f>Q398*H398</f>
        <v>0</v>
      </c>
      <c r="S398" s="190">
        <v>0</v>
      </c>
      <c r="T398" s="191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2" t="s">
        <v>292</v>
      </c>
      <c r="AT398" s="192" t="s">
        <v>193</v>
      </c>
      <c r="AU398" s="192" t="s">
        <v>82</v>
      </c>
      <c r="AY398" s="20" t="s">
        <v>191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0" t="s">
        <v>80</v>
      </c>
      <c r="BK398" s="193">
        <f>ROUND(I398*H398,2)</f>
        <v>0</v>
      </c>
      <c r="BL398" s="20" t="s">
        <v>292</v>
      </c>
      <c r="BM398" s="192" t="s">
        <v>3426</v>
      </c>
    </row>
    <row r="399" spans="1:65" s="2" customFormat="1" ht="11.25">
      <c r="A399" s="37"/>
      <c r="B399" s="38"/>
      <c r="C399" s="39"/>
      <c r="D399" s="194" t="s">
        <v>199</v>
      </c>
      <c r="E399" s="39"/>
      <c r="F399" s="195" t="s">
        <v>3425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199</v>
      </c>
      <c r="AU399" s="20" t="s">
        <v>82</v>
      </c>
    </row>
    <row r="400" spans="1:65" s="2" customFormat="1" ht="16.5" customHeight="1">
      <c r="A400" s="37"/>
      <c r="B400" s="38"/>
      <c r="C400" s="181" t="s">
        <v>1359</v>
      </c>
      <c r="D400" s="181" t="s">
        <v>193</v>
      </c>
      <c r="E400" s="182" t="s">
        <v>3427</v>
      </c>
      <c r="F400" s="183" t="s">
        <v>3428</v>
      </c>
      <c r="G400" s="184" t="s">
        <v>196</v>
      </c>
      <c r="H400" s="185">
        <v>1</v>
      </c>
      <c r="I400" s="186"/>
      <c r="J400" s="187">
        <f>ROUND(I400*H400,2)</f>
        <v>0</v>
      </c>
      <c r="K400" s="183" t="s">
        <v>19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292</v>
      </c>
      <c r="AT400" s="192" t="s">
        <v>193</v>
      </c>
      <c r="AU400" s="192" t="s">
        <v>82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292</v>
      </c>
      <c r="BM400" s="192" t="s">
        <v>3429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3428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82</v>
      </c>
    </row>
    <row r="402" spans="1:65" s="2" customFormat="1" ht="16.5" customHeight="1">
      <c r="A402" s="37"/>
      <c r="B402" s="38"/>
      <c r="C402" s="181" t="s">
        <v>1365</v>
      </c>
      <c r="D402" s="181" t="s">
        <v>193</v>
      </c>
      <c r="E402" s="182" t="s">
        <v>3430</v>
      </c>
      <c r="F402" s="183" t="s">
        <v>3431</v>
      </c>
      <c r="G402" s="184" t="s">
        <v>196</v>
      </c>
      <c r="H402" s="185">
        <v>3</v>
      </c>
      <c r="I402" s="186"/>
      <c r="J402" s="187">
        <f>ROUND(I402*H402,2)</f>
        <v>0</v>
      </c>
      <c r="K402" s="183" t="s">
        <v>19</v>
      </c>
      <c r="L402" s="42"/>
      <c r="M402" s="188" t="s">
        <v>19</v>
      </c>
      <c r="N402" s="189" t="s">
        <v>44</v>
      </c>
      <c r="O402" s="67"/>
      <c r="P402" s="190">
        <f>O402*H402</f>
        <v>0</v>
      </c>
      <c r="Q402" s="190">
        <v>0</v>
      </c>
      <c r="R402" s="190">
        <f>Q402*H402</f>
        <v>0</v>
      </c>
      <c r="S402" s="190">
        <v>0</v>
      </c>
      <c r="T402" s="191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2" t="s">
        <v>292</v>
      </c>
      <c r="AT402" s="192" t="s">
        <v>193</v>
      </c>
      <c r="AU402" s="192" t="s">
        <v>82</v>
      </c>
      <c r="AY402" s="20" t="s">
        <v>191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0" t="s">
        <v>80</v>
      </c>
      <c r="BK402" s="193">
        <f>ROUND(I402*H402,2)</f>
        <v>0</v>
      </c>
      <c r="BL402" s="20" t="s">
        <v>292</v>
      </c>
      <c r="BM402" s="192" t="s">
        <v>3432</v>
      </c>
    </row>
    <row r="403" spans="1:65" s="2" customFormat="1" ht="11.25">
      <c r="A403" s="37"/>
      <c r="B403" s="38"/>
      <c r="C403" s="39"/>
      <c r="D403" s="194" t="s">
        <v>199</v>
      </c>
      <c r="E403" s="39"/>
      <c r="F403" s="195" t="s">
        <v>3431</v>
      </c>
      <c r="G403" s="39"/>
      <c r="H403" s="39"/>
      <c r="I403" s="196"/>
      <c r="J403" s="39"/>
      <c r="K403" s="39"/>
      <c r="L403" s="42"/>
      <c r="M403" s="197"/>
      <c r="N403" s="198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199</v>
      </c>
      <c r="AU403" s="20" t="s">
        <v>82</v>
      </c>
    </row>
    <row r="404" spans="1:65" s="2" customFormat="1" ht="16.5" customHeight="1">
      <c r="A404" s="37"/>
      <c r="B404" s="38"/>
      <c r="C404" s="181" t="s">
        <v>1371</v>
      </c>
      <c r="D404" s="181" t="s">
        <v>193</v>
      </c>
      <c r="E404" s="182" t="s">
        <v>3433</v>
      </c>
      <c r="F404" s="183" t="s">
        <v>3434</v>
      </c>
      <c r="G404" s="184" t="s">
        <v>196</v>
      </c>
      <c r="H404" s="185">
        <v>2</v>
      </c>
      <c r="I404" s="186"/>
      <c r="J404" s="187">
        <f>ROUND(I404*H404,2)</f>
        <v>0</v>
      </c>
      <c r="K404" s="183" t="s">
        <v>19</v>
      </c>
      <c r="L404" s="42"/>
      <c r="M404" s="188" t="s">
        <v>19</v>
      </c>
      <c r="N404" s="189" t="s">
        <v>44</v>
      </c>
      <c r="O404" s="67"/>
      <c r="P404" s="190">
        <f>O404*H404</f>
        <v>0</v>
      </c>
      <c r="Q404" s="190">
        <v>0</v>
      </c>
      <c r="R404" s="190">
        <f>Q404*H404</f>
        <v>0</v>
      </c>
      <c r="S404" s="190">
        <v>0</v>
      </c>
      <c r="T404" s="191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2" t="s">
        <v>292</v>
      </c>
      <c r="AT404" s="192" t="s">
        <v>193</v>
      </c>
      <c r="AU404" s="192" t="s">
        <v>82</v>
      </c>
      <c r="AY404" s="20" t="s">
        <v>191</v>
      </c>
      <c r="BE404" s="193">
        <f>IF(N404="základní",J404,0)</f>
        <v>0</v>
      </c>
      <c r="BF404" s="193">
        <f>IF(N404="snížená",J404,0)</f>
        <v>0</v>
      </c>
      <c r="BG404" s="193">
        <f>IF(N404="zákl. přenesená",J404,0)</f>
        <v>0</v>
      </c>
      <c r="BH404" s="193">
        <f>IF(N404="sníž. přenesená",J404,0)</f>
        <v>0</v>
      </c>
      <c r="BI404" s="193">
        <f>IF(N404="nulová",J404,0)</f>
        <v>0</v>
      </c>
      <c r="BJ404" s="20" t="s">
        <v>80</v>
      </c>
      <c r="BK404" s="193">
        <f>ROUND(I404*H404,2)</f>
        <v>0</v>
      </c>
      <c r="BL404" s="20" t="s">
        <v>292</v>
      </c>
      <c r="BM404" s="192" t="s">
        <v>3435</v>
      </c>
    </row>
    <row r="405" spans="1:65" s="2" customFormat="1" ht="11.25">
      <c r="A405" s="37"/>
      <c r="B405" s="38"/>
      <c r="C405" s="39"/>
      <c r="D405" s="194" t="s">
        <v>199</v>
      </c>
      <c r="E405" s="39"/>
      <c r="F405" s="195" t="s">
        <v>3434</v>
      </c>
      <c r="G405" s="39"/>
      <c r="H405" s="39"/>
      <c r="I405" s="196"/>
      <c r="J405" s="39"/>
      <c r="K405" s="39"/>
      <c r="L405" s="42"/>
      <c r="M405" s="197"/>
      <c r="N405" s="198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199</v>
      </c>
      <c r="AU405" s="20" t="s">
        <v>82</v>
      </c>
    </row>
    <row r="406" spans="1:65" s="2" customFormat="1" ht="16.5" customHeight="1">
      <c r="A406" s="37"/>
      <c r="B406" s="38"/>
      <c r="C406" s="181" t="s">
        <v>1378</v>
      </c>
      <c r="D406" s="181" t="s">
        <v>193</v>
      </c>
      <c r="E406" s="182" t="s">
        <v>3436</v>
      </c>
      <c r="F406" s="183" t="s">
        <v>3437</v>
      </c>
      <c r="G406" s="184" t="s">
        <v>196</v>
      </c>
      <c r="H406" s="185">
        <v>4</v>
      </c>
      <c r="I406" s="186"/>
      <c r="J406" s="187">
        <f>ROUND(I406*H406,2)</f>
        <v>0</v>
      </c>
      <c r="K406" s="183" t="s">
        <v>19</v>
      </c>
      <c r="L406" s="42"/>
      <c r="M406" s="188" t="s">
        <v>19</v>
      </c>
      <c r="N406" s="189" t="s">
        <v>44</v>
      </c>
      <c r="O406" s="67"/>
      <c r="P406" s="190">
        <f>O406*H406</f>
        <v>0</v>
      </c>
      <c r="Q406" s="190">
        <v>0</v>
      </c>
      <c r="R406" s="190">
        <f>Q406*H406</f>
        <v>0</v>
      </c>
      <c r="S406" s="190">
        <v>0</v>
      </c>
      <c r="T406" s="191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2" t="s">
        <v>292</v>
      </c>
      <c r="AT406" s="192" t="s">
        <v>193</v>
      </c>
      <c r="AU406" s="192" t="s">
        <v>82</v>
      </c>
      <c r="AY406" s="20" t="s">
        <v>191</v>
      </c>
      <c r="BE406" s="193">
        <f>IF(N406="základní",J406,0)</f>
        <v>0</v>
      </c>
      <c r="BF406" s="193">
        <f>IF(N406="snížená",J406,0)</f>
        <v>0</v>
      </c>
      <c r="BG406" s="193">
        <f>IF(N406="zákl. přenesená",J406,0)</f>
        <v>0</v>
      </c>
      <c r="BH406" s="193">
        <f>IF(N406="sníž. přenesená",J406,0)</f>
        <v>0</v>
      </c>
      <c r="BI406" s="193">
        <f>IF(N406="nulová",J406,0)</f>
        <v>0</v>
      </c>
      <c r="BJ406" s="20" t="s">
        <v>80</v>
      </c>
      <c r="BK406" s="193">
        <f>ROUND(I406*H406,2)</f>
        <v>0</v>
      </c>
      <c r="BL406" s="20" t="s">
        <v>292</v>
      </c>
      <c r="BM406" s="192" t="s">
        <v>3438</v>
      </c>
    </row>
    <row r="407" spans="1:65" s="2" customFormat="1" ht="11.25">
      <c r="A407" s="37"/>
      <c r="B407" s="38"/>
      <c r="C407" s="39"/>
      <c r="D407" s="194" t="s">
        <v>199</v>
      </c>
      <c r="E407" s="39"/>
      <c r="F407" s="195" t="s">
        <v>3437</v>
      </c>
      <c r="G407" s="39"/>
      <c r="H407" s="39"/>
      <c r="I407" s="196"/>
      <c r="J407" s="39"/>
      <c r="K407" s="39"/>
      <c r="L407" s="42"/>
      <c r="M407" s="197"/>
      <c r="N407" s="198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199</v>
      </c>
      <c r="AU407" s="20" t="s">
        <v>82</v>
      </c>
    </row>
    <row r="408" spans="1:65" s="2" customFormat="1" ht="16.5" customHeight="1">
      <c r="A408" s="37"/>
      <c r="B408" s="38"/>
      <c r="C408" s="181" t="s">
        <v>1385</v>
      </c>
      <c r="D408" s="181" t="s">
        <v>193</v>
      </c>
      <c r="E408" s="182" t="s">
        <v>3439</v>
      </c>
      <c r="F408" s="183" t="s">
        <v>3440</v>
      </c>
      <c r="G408" s="184" t="s">
        <v>282</v>
      </c>
      <c r="H408" s="185">
        <v>200</v>
      </c>
      <c r="I408" s="186"/>
      <c r="J408" s="187">
        <f>ROUND(I408*H408,2)</f>
        <v>0</v>
      </c>
      <c r="K408" s="183" t="s">
        <v>19</v>
      </c>
      <c r="L408" s="42"/>
      <c r="M408" s="188" t="s">
        <v>19</v>
      </c>
      <c r="N408" s="189" t="s">
        <v>44</v>
      </c>
      <c r="O408" s="67"/>
      <c r="P408" s="190">
        <f>O408*H408</f>
        <v>0</v>
      </c>
      <c r="Q408" s="190">
        <v>0</v>
      </c>
      <c r="R408" s="190">
        <f>Q408*H408</f>
        <v>0</v>
      </c>
      <c r="S408" s="190">
        <v>0</v>
      </c>
      <c r="T408" s="191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2" t="s">
        <v>292</v>
      </c>
      <c r="AT408" s="192" t="s">
        <v>193</v>
      </c>
      <c r="AU408" s="192" t="s">
        <v>82</v>
      </c>
      <c r="AY408" s="20" t="s">
        <v>191</v>
      </c>
      <c r="BE408" s="193">
        <f>IF(N408="základní",J408,0)</f>
        <v>0</v>
      </c>
      <c r="BF408" s="193">
        <f>IF(N408="snížená",J408,0)</f>
        <v>0</v>
      </c>
      <c r="BG408" s="193">
        <f>IF(N408="zákl. přenesená",J408,0)</f>
        <v>0</v>
      </c>
      <c r="BH408" s="193">
        <f>IF(N408="sníž. přenesená",J408,0)</f>
        <v>0</v>
      </c>
      <c r="BI408" s="193">
        <f>IF(N408="nulová",J408,0)</f>
        <v>0</v>
      </c>
      <c r="BJ408" s="20" t="s">
        <v>80</v>
      </c>
      <c r="BK408" s="193">
        <f>ROUND(I408*H408,2)</f>
        <v>0</v>
      </c>
      <c r="BL408" s="20" t="s">
        <v>292</v>
      </c>
      <c r="BM408" s="192" t="s">
        <v>3441</v>
      </c>
    </row>
    <row r="409" spans="1:65" s="2" customFormat="1" ht="11.25">
      <c r="A409" s="37"/>
      <c r="B409" s="38"/>
      <c r="C409" s="39"/>
      <c r="D409" s="194" t="s">
        <v>199</v>
      </c>
      <c r="E409" s="39"/>
      <c r="F409" s="195" t="s">
        <v>3440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199</v>
      </c>
      <c r="AU409" s="20" t="s">
        <v>82</v>
      </c>
    </row>
    <row r="410" spans="1:65" s="2" customFormat="1" ht="16.5" customHeight="1">
      <c r="A410" s="37"/>
      <c r="B410" s="38"/>
      <c r="C410" s="181" t="s">
        <v>1394</v>
      </c>
      <c r="D410" s="181" t="s">
        <v>193</v>
      </c>
      <c r="E410" s="182" t="s">
        <v>3442</v>
      </c>
      <c r="F410" s="183" t="s">
        <v>3443</v>
      </c>
      <c r="G410" s="184" t="s">
        <v>282</v>
      </c>
      <c r="H410" s="185">
        <v>700</v>
      </c>
      <c r="I410" s="186"/>
      <c r="J410" s="187">
        <f>ROUND(I410*H410,2)</f>
        <v>0</v>
      </c>
      <c r="K410" s="183" t="s">
        <v>19</v>
      </c>
      <c r="L410" s="42"/>
      <c r="M410" s="188" t="s">
        <v>19</v>
      </c>
      <c r="N410" s="189" t="s">
        <v>44</v>
      </c>
      <c r="O410" s="67"/>
      <c r="P410" s="190">
        <f>O410*H410</f>
        <v>0</v>
      </c>
      <c r="Q410" s="190">
        <v>0</v>
      </c>
      <c r="R410" s="190">
        <f>Q410*H410</f>
        <v>0</v>
      </c>
      <c r="S410" s="190">
        <v>0</v>
      </c>
      <c r="T410" s="191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2" t="s">
        <v>292</v>
      </c>
      <c r="AT410" s="192" t="s">
        <v>193</v>
      </c>
      <c r="AU410" s="192" t="s">
        <v>82</v>
      </c>
      <c r="AY410" s="20" t="s">
        <v>191</v>
      </c>
      <c r="BE410" s="193">
        <f>IF(N410="základní",J410,0)</f>
        <v>0</v>
      </c>
      <c r="BF410" s="193">
        <f>IF(N410="snížená",J410,0)</f>
        <v>0</v>
      </c>
      <c r="BG410" s="193">
        <f>IF(N410="zákl. přenesená",J410,0)</f>
        <v>0</v>
      </c>
      <c r="BH410" s="193">
        <f>IF(N410="sníž. přenesená",J410,0)</f>
        <v>0</v>
      </c>
      <c r="BI410" s="193">
        <f>IF(N410="nulová",J410,0)</f>
        <v>0</v>
      </c>
      <c r="BJ410" s="20" t="s">
        <v>80</v>
      </c>
      <c r="BK410" s="193">
        <f>ROUND(I410*H410,2)</f>
        <v>0</v>
      </c>
      <c r="BL410" s="20" t="s">
        <v>292</v>
      </c>
      <c r="BM410" s="192" t="s">
        <v>3444</v>
      </c>
    </row>
    <row r="411" spans="1:65" s="2" customFormat="1" ht="11.25">
      <c r="A411" s="37"/>
      <c r="B411" s="38"/>
      <c r="C411" s="39"/>
      <c r="D411" s="194" t="s">
        <v>199</v>
      </c>
      <c r="E411" s="39"/>
      <c r="F411" s="195" t="s">
        <v>3443</v>
      </c>
      <c r="G411" s="39"/>
      <c r="H411" s="39"/>
      <c r="I411" s="196"/>
      <c r="J411" s="39"/>
      <c r="K411" s="39"/>
      <c r="L411" s="42"/>
      <c r="M411" s="197"/>
      <c r="N411" s="198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199</v>
      </c>
      <c r="AU411" s="20" t="s">
        <v>82</v>
      </c>
    </row>
    <row r="412" spans="1:65" s="2" customFormat="1" ht="16.5" customHeight="1">
      <c r="A412" s="37"/>
      <c r="B412" s="38"/>
      <c r="C412" s="181" t="s">
        <v>1403</v>
      </c>
      <c r="D412" s="181" t="s">
        <v>193</v>
      </c>
      <c r="E412" s="182" t="s">
        <v>3445</v>
      </c>
      <c r="F412" s="183" t="s">
        <v>3446</v>
      </c>
      <c r="G412" s="184" t="s">
        <v>196</v>
      </c>
      <c r="H412" s="185">
        <v>360</v>
      </c>
      <c r="I412" s="186"/>
      <c r="J412" s="187">
        <f>ROUND(I412*H412,2)</f>
        <v>0</v>
      </c>
      <c r="K412" s="183" t="s">
        <v>19</v>
      </c>
      <c r="L412" s="42"/>
      <c r="M412" s="188" t="s">
        <v>19</v>
      </c>
      <c r="N412" s="189" t="s">
        <v>44</v>
      </c>
      <c r="O412" s="67"/>
      <c r="P412" s="190">
        <f>O412*H412</f>
        <v>0</v>
      </c>
      <c r="Q412" s="190">
        <v>0</v>
      </c>
      <c r="R412" s="190">
        <f>Q412*H412</f>
        <v>0</v>
      </c>
      <c r="S412" s="190">
        <v>0</v>
      </c>
      <c r="T412" s="191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2" t="s">
        <v>292</v>
      </c>
      <c r="AT412" s="192" t="s">
        <v>193</v>
      </c>
      <c r="AU412" s="192" t="s">
        <v>82</v>
      </c>
      <c r="AY412" s="20" t="s">
        <v>191</v>
      </c>
      <c r="BE412" s="193">
        <f>IF(N412="základní",J412,0)</f>
        <v>0</v>
      </c>
      <c r="BF412" s="193">
        <f>IF(N412="snížená",J412,0)</f>
        <v>0</v>
      </c>
      <c r="BG412" s="193">
        <f>IF(N412="zákl. přenesená",J412,0)</f>
        <v>0</v>
      </c>
      <c r="BH412" s="193">
        <f>IF(N412="sníž. přenesená",J412,0)</f>
        <v>0</v>
      </c>
      <c r="BI412" s="193">
        <f>IF(N412="nulová",J412,0)</f>
        <v>0</v>
      </c>
      <c r="BJ412" s="20" t="s">
        <v>80</v>
      </c>
      <c r="BK412" s="193">
        <f>ROUND(I412*H412,2)</f>
        <v>0</v>
      </c>
      <c r="BL412" s="20" t="s">
        <v>292</v>
      </c>
      <c r="BM412" s="192" t="s">
        <v>3447</v>
      </c>
    </row>
    <row r="413" spans="1:65" s="2" customFormat="1" ht="11.25">
      <c r="A413" s="37"/>
      <c r="B413" s="38"/>
      <c r="C413" s="39"/>
      <c r="D413" s="194" t="s">
        <v>199</v>
      </c>
      <c r="E413" s="39"/>
      <c r="F413" s="195" t="s">
        <v>3446</v>
      </c>
      <c r="G413" s="39"/>
      <c r="H413" s="39"/>
      <c r="I413" s="196"/>
      <c r="J413" s="39"/>
      <c r="K413" s="39"/>
      <c r="L413" s="42"/>
      <c r="M413" s="197"/>
      <c r="N413" s="198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199</v>
      </c>
      <c r="AU413" s="20" t="s">
        <v>82</v>
      </c>
    </row>
    <row r="414" spans="1:65" s="2" customFormat="1" ht="16.5" customHeight="1">
      <c r="A414" s="37"/>
      <c r="B414" s="38"/>
      <c r="C414" s="181" t="s">
        <v>1410</v>
      </c>
      <c r="D414" s="181" t="s">
        <v>193</v>
      </c>
      <c r="E414" s="182" t="s">
        <v>3448</v>
      </c>
      <c r="F414" s="183" t="s">
        <v>3449</v>
      </c>
      <c r="G414" s="184" t="s">
        <v>282</v>
      </c>
      <c r="H414" s="185">
        <v>500</v>
      </c>
      <c r="I414" s="186"/>
      <c r="J414" s="187">
        <f>ROUND(I414*H414,2)</f>
        <v>0</v>
      </c>
      <c r="K414" s="183" t="s">
        <v>19</v>
      </c>
      <c r="L414" s="42"/>
      <c r="M414" s="188" t="s">
        <v>19</v>
      </c>
      <c r="N414" s="189" t="s">
        <v>44</v>
      </c>
      <c r="O414" s="67"/>
      <c r="P414" s="190">
        <f>O414*H414</f>
        <v>0</v>
      </c>
      <c r="Q414" s="190">
        <v>0</v>
      </c>
      <c r="R414" s="190">
        <f>Q414*H414</f>
        <v>0</v>
      </c>
      <c r="S414" s="190">
        <v>0</v>
      </c>
      <c r="T414" s="191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2" t="s">
        <v>292</v>
      </c>
      <c r="AT414" s="192" t="s">
        <v>193</v>
      </c>
      <c r="AU414" s="192" t="s">
        <v>82</v>
      </c>
      <c r="AY414" s="20" t="s">
        <v>191</v>
      </c>
      <c r="BE414" s="193">
        <f>IF(N414="základní",J414,0)</f>
        <v>0</v>
      </c>
      <c r="BF414" s="193">
        <f>IF(N414="snížená",J414,0)</f>
        <v>0</v>
      </c>
      <c r="BG414" s="193">
        <f>IF(N414="zákl. přenesená",J414,0)</f>
        <v>0</v>
      </c>
      <c r="BH414" s="193">
        <f>IF(N414="sníž. přenesená",J414,0)</f>
        <v>0</v>
      </c>
      <c r="BI414" s="193">
        <f>IF(N414="nulová",J414,0)</f>
        <v>0</v>
      </c>
      <c r="BJ414" s="20" t="s">
        <v>80</v>
      </c>
      <c r="BK414" s="193">
        <f>ROUND(I414*H414,2)</f>
        <v>0</v>
      </c>
      <c r="BL414" s="20" t="s">
        <v>292</v>
      </c>
      <c r="BM414" s="192" t="s">
        <v>3450</v>
      </c>
    </row>
    <row r="415" spans="1:65" s="2" customFormat="1" ht="11.25">
      <c r="A415" s="37"/>
      <c r="B415" s="38"/>
      <c r="C415" s="39"/>
      <c r="D415" s="194" t="s">
        <v>199</v>
      </c>
      <c r="E415" s="39"/>
      <c r="F415" s="195" t="s">
        <v>3449</v>
      </c>
      <c r="G415" s="39"/>
      <c r="H415" s="39"/>
      <c r="I415" s="196"/>
      <c r="J415" s="39"/>
      <c r="K415" s="39"/>
      <c r="L415" s="42"/>
      <c r="M415" s="197"/>
      <c r="N415" s="198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199</v>
      </c>
      <c r="AU415" s="20" t="s">
        <v>82</v>
      </c>
    </row>
    <row r="416" spans="1:65" s="2" customFormat="1" ht="21.75" customHeight="1">
      <c r="A416" s="37"/>
      <c r="B416" s="38"/>
      <c r="C416" s="181" t="s">
        <v>1415</v>
      </c>
      <c r="D416" s="181" t="s">
        <v>193</v>
      </c>
      <c r="E416" s="182" t="s">
        <v>3451</v>
      </c>
      <c r="F416" s="183" t="s">
        <v>3452</v>
      </c>
      <c r="G416" s="184" t="s">
        <v>301</v>
      </c>
      <c r="H416" s="185">
        <v>4982.12</v>
      </c>
      <c r="I416" s="186"/>
      <c r="J416" s="187">
        <f>ROUND(I416*H416,2)</f>
        <v>0</v>
      </c>
      <c r="K416" s="183" t="s">
        <v>19</v>
      </c>
      <c r="L416" s="42"/>
      <c r="M416" s="188" t="s">
        <v>19</v>
      </c>
      <c r="N416" s="189" t="s">
        <v>44</v>
      </c>
      <c r="O416" s="67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1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2" t="s">
        <v>292</v>
      </c>
      <c r="AT416" s="192" t="s">
        <v>193</v>
      </c>
      <c r="AU416" s="192" t="s">
        <v>82</v>
      </c>
      <c r="AY416" s="20" t="s">
        <v>191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0" t="s">
        <v>80</v>
      </c>
      <c r="BK416" s="193">
        <f>ROUND(I416*H416,2)</f>
        <v>0</v>
      </c>
      <c r="BL416" s="20" t="s">
        <v>292</v>
      </c>
      <c r="BM416" s="192" t="s">
        <v>3453</v>
      </c>
    </row>
    <row r="417" spans="1:65" s="2" customFormat="1" ht="11.25">
      <c r="A417" s="37"/>
      <c r="B417" s="38"/>
      <c r="C417" s="39"/>
      <c r="D417" s="194" t="s">
        <v>199</v>
      </c>
      <c r="E417" s="39"/>
      <c r="F417" s="195" t="s">
        <v>3452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199</v>
      </c>
      <c r="AU417" s="20" t="s">
        <v>82</v>
      </c>
    </row>
    <row r="418" spans="1:65" s="2" customFormat="1" ht="16.5" customHeight="1">
      <c r="A418" s="37"/>
      <c r="B418" s="38"/>
      <c r="C418" s="181" t="s">
        <v>1427</v>
      </c>
      <c r="D418" s="181" t="s">
        <v>193</v>
      </c>
      <c r="E418" s="182" t="s">
        <v>3454</v>
      </c>
      <c r="F418" s="183" t="s">
        <v>3455</v>
      </c>
      <c r="G418" s="184" t="s">
        <v>301</v>
      </c>
      <c r="H418" s="185">
        <v>632.5</v>
      </c>
      <c r="I418" s="186"/>
      <c r="J418" s="187">
        <f>ROUND(I418*H418,2)</f>
        <v>0</v>
      </c>
      <c r="K418" s="183" t="s">
        <v>19</v>
      </c>
      <c r="L418" s="42"/>
      <c r="M418" s="188" t="s">
        <v>19</v>
      </c>
      <c r="N418" s="189" t="s">
        <v>44</v>
      </c>
      <c r="O418" s="67"/>
      <c r="P418" s="190">
        <f>O418*H418</f>
        <v>0</v>
      </c>
      <c r="Q418" s="190">
        <v>0</v>
      </c>
      <c r="R418" s="190">
        <f>Q418*H418</f>
        <v>0</v>
      </c>
      <c r="S418" s="190">
        <v>0</v>
      </c>
      <c r="T418" s="191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2" t="s">
        <v>292</v>
      </c>
      <c r="AT418" s="192" t="s">
        <v>193</v>
      </c>
      <c r="AU418" s="192" t="s">
        <v>82</v>
      </c>
      <c r="AY418" s="20" t="s">
        <v>191</v>
      </c>
      <c r="BE418" s="193">
        <f>IF(N418="základní",J418,0)</f>
        <v>0</v>
      </c>
      <c r="BF418" s="193">
        <f>IF(N418="snížená",J418,0)</f>
        <v>0</v>
      </c>
      <c r="BG418" s="193">
        <f>IF(N418="zákl. přenesená",J418,0)</f>
        <v>0</v>
      </c>
      <c r="BH418" s="193">
        <f>IF(N418="sníž. přenesená",J418,0)</f>
        <v>0</v>
      </c>
      <c r="BI418" s="193">
        <f>IF(N418="nulová",J418,0)</f>
        <v>0</v>
      </c>
      <c r="BJ418" s="20" t="s">
        <v>80</v>
      </c>
      <c r="BK418" s="193">
        <f>ROUND(I418*H418,2)</f>
        <v>0</v>
      </c>
      <c r="BL418" s="20" t="s">
        <v>292</v>
      </c>
      <c r="BM418" s="192" t="s">
        <v>3456</v>
      </c>
    </row>
    <row r="419" spans="1:65" s="2" customFormat="1" ht="11.25">
      <c r="A419" s="37"/>
      <c r="B419" s="38"/>
      <c r="C419" s="39"/>
      <c r="D419" s="194" t="s">
        <v>199</v>
      </c>
      <c r="E419" s="39"/>
      <c r="F419" s="195" t="s">
        <v>3455</v>
      </c>
      <c r="G419" s="39"/>
      <c r="H419" s="39"/>
      <c r="I419" s="196"/>
      <c r="J419" s="39"/>
      <c r="K419" s="39"/>
      <c r="L419" s="42"/>
      <c r="M419" s="197"/>
      <c r="N419" s="198"/>
      <c r="O419" s="67"/>
      <c r="P419" s="67"/>
      <c r="Q419" s="67"/>
      <c r="R419" s="67"/>
      <c r="S419" s="67"/>
      <c r="T419" s="68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199</v>
      </c>
      <c r="AU419" s="20" t="s">
        <v>82</v>
      </c>
    </row>
    <row r="420" spans="1:65" s="2" customFormat="1" ht="16.5" customHeight="1">
      <c r="A420" s="37"/>
      <c r="B420" s="38"/>
      <c r="C420" s="181" t="s">
        <v>1430</v>
      </c>
      <c r="D420" s="181" t="s">
        <v>193</v>
      </c>
      <c r="E420" s="182" t="s">
        <v>3457</v>
      </c>
      <c r="F420" s="183" t="s">
        <v>3458</v>
      </c>
      <c r="G420" s="184" t="s">
        <v>282</v>
      </c>
      <c r="H420" s="185">
        <v>650</v>
      </c>
      <c r="I420" s="186"/>
      <c r="J420" s="187">
        <f>ROUND(I420*H420,2)</f>
        <v>0</v>
      </c>
      <c r="K420" s="183" t="s">
        <v>19</v>
      </c>
      <c r="L420" s="42"/>
      <c r="M420" s="188" t="s">
        <v>19</v>
      </c>
      <c r="N420" s="189" t="s">
        <v>44</v>
      </c>
      <c r="O420" s="67"/>
      <c r="P420" s="190">
        <f>O420*H420</f>
        <v>0</v>
      </c>
      <c r="Q420" s="190">
        <v>0</v>
      </c>
      <c r="R420" s="190">
        <f>Q420*H420</f>
        <v>0</v>
      </c>
      <c r="S420" s="190">
        <v>0</v>
      </c>
      <c r="T420" s="191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2" t="s">
        <v>292</v>
      </c>
      <c r="AT420" s="192" t="s">
        <v>193</v>
      </c>
      <c r="AU420" s="192" t="s">
        <v>82</v>
      </c>
      <c r="AY420" s="20" t="s">
        <v>191</v>
      </c>
      <c r="BE420" s="193">
        <f>IF(N420="základní",J420,0)</f>
        <v>0</v>
      </c>
      <c r="BF420" s="193">
        <f>IF(N420="snížená",J420,0)</f>
        <v>0</v>
      </c>
      <c r="BG420" s="193">
        <f>IF(N420="zákl. přenesená",J420,0)</f>
        <v>0</v>
      </c>
      <c r="BH420" s="193">
        <f>IF(N420="sníž. přenesená",J420,0)</f>
        <v>0</v>
      </c>
      <c r="BI420" s="193">
        <f>IF(N420="nulová",J420,0)</f>
        <v>0</v>
      </c>
      <c r="BJ420" s="20" t="s">
        <v>80</v>
      </c>
      <c r="BK420" s="193">
        <f>ROUND(I420*H420,2)</f>
        <v>0</v>
      </c>
      <c r="BL420" s="20" t="s">
        <v>292</v>
      </c>
      <c r="BM420" s="192" t="s">
        <v>3459</v>
      </c>
    </row>
    <row r="421" spans="1:65" s="2" customFormat="1" ht="11.25">
      <c r="A421" s="37"/>
      <c r="B421" s="38"/>
      <c r="C421" s="39"/>
      <c r="D421" s="194" t="s">
        <v>199</v>
      </c>
      <c r="E421" s="39"/>
      <c r="F421" s="195" t="s">
        <v>3458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199</v>
      </c>
      <c r="AU421" s="20" t="s">
        <v>82</v>
      </c>
    </row>
    <row r="422" spans="1:65" s="2" customFormat="1" ht="16.5" customHeight="1">
      <c r="A422" s="37"/>
      <c r="B422" s="38"/>
      <c r="C422" s="181" t="s">
        <v>1436</v>
      </c>
      <c r="D422" s="181" t="s">
        <v>193</v>
      </c>
      <c r="E422" s="182" t="s">
        <v>3460</v>
      </c>
      <c r="F422" s="183" t="s">
        <v>3461</v>
      </c>
      <c r="G422" s="184" t="s">
        <v>301</v>
      </c>
      <c r="H422" s="185">
        <v>400</v>
      </c>
      <c r="I422" s="186"/>
      <c r="J422" s="187">
        <f>ROUND(I422*H422,2)</f>
        <v>0</v>
      </c>
      <c r="K422" s="183" t="s">
        <v>19</v>
      </c>
      <c r="L422" s="42"/>
      <c r="M422" s="188" t="s">
        <v>19</v>
      </c>
      <c r="N422" s="189" t="s">
        <v>44</v>
      </c>
      <c r="O422" s="67"/>
      <c r="P422" s="190">
        <f>O422*H422</f>
        <v>0</v>
      </c>
      <c r="Q422" s="190">
        <v>0</v>
      </c>
      <c r="R422" s="190">
        <f>Q422*H422</f>
        <v>0</v>
      </c>
      <c r="S422" s="190">
        <v>0</v>
      </c>
      <c r="T422" s="191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2" t="s">
        <v>292</v>
      </c>
      <c r="AT422" s="192" t="s">
        <v>193</v>
      </c>
      <c r="AU422" s="192" t="s">
        <v>82</v>
      </c>
      <c r="AY422" s="20" t="s">
        <v>191</v>
      </c>
      <c r="BE422" s="193">
        <f>IF(N422="základní",J422,0)</f>
        <v>0</v>
      </c>
      <c r="BF422" s="193">
        <f>IF(N422="snížená",J422,0)</f>
        <v>0</v>
      </c>
      <c r="BG422" s="193">
        <f>IF(N422="zákl. přenesená",J422,0)</f>
        <v>0</v>
      </c>
      <c r="BH422" s="193">
        <f>IF(N422="sníž. přenesená",J422,0)</f>
        <v>0</v>
      </c>
      <c r="BI422" s="193">
        <f>IF(N422="nulová",J422,0)</f>
        <v>0</v>
      </c>
      <c r="BJ422" s="20" t="s">
        <v>80</v>
      </c>
      <c r="BK422" s="193">
        <f>ROUND(I422*H422,2)</f>
        <v>0</v>
      </c>
      <c r="BL422" s="20" t="s">
        <v>292</v>
      </c>
      <c r="BM422" s="192" t="s">
        <v>3462</v>
      </c>
    </row>
    <row r="423" spans="1:65" s="2" customFormat="1" ht="11.25">
      <c r="A423" s="37"/>
      <c r="B423" s="38"/>
      <c r="C423" s="39"/>
      <c r="D423" s="194" t="s">
        <v>199</v>
      </c>
      <c r="E423" s="39"/>
      <c r="F423" s="195" t="s">
        <v>3461</v>
      </c>
      <c r="G423" s="39"/>
      <c r="H423" s="39"/>
      <c r="I423" s="196"/>
      <c r="J423" s="39"/>
      <c r="K423" s="39"/>
      <c r="L423" s="42"/>
      <c r="M423" s="197"/>
      <c r="N423" s="198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199</v>
      </c>
      <c r="AU423" s="20" t="s">
        <v>82</v>
      </c>
    </row>
    <row r="424" spans="1:65" s="2" customFormat="1" ht="16.5" customHeight="1">
      <c r="A424" s="37"/>
      <c r="B424" s="38"/>
      <c r="C424" s="181" t="s">
        <v>1441</v>
      </c>
      <c r="D424" s="181" t="s">
        <v>193</v>
      </c>
      <c r="E424" s="182" t="s">
        <v>3463</v>
      </c>
      <c r="F424" s="183" t="s">
        <v>3464</v>
      </c>
      <c r="G424" s="184" t="s">
        <v>301</v>
      </c>
      <c r="H424" s="185">
        <v>250</v>
      </c>
      <c r="I424" s="186"/>
      <c r="J424" s="187">
        <f>ROUND(I424*H424,2)</f>
        <v>0</v>
      </c>
      <c r="K424" s="183" t="s">
        <v>19</v>
      </c>
      <c r="L424" s="42"/>
      <c r="M424" s="188" t="s">
        <v>19</v>
      </c>
      <c r="N424" s="189" t="s">
        <v>44</v>
      </c>
      <c r="O424" s="67"/>
      <c r="P424" s="190">
        <f>O424*H424</f>
        <v>0</v>
      </c>
      <c r="Q424" s="190">
        <v>0</v>
      </c>
      <c r="R424" s="190">
        <f>Q424*H424</f>
        <v>0</v>
      </c>
      <c r="S424" s="190">
        <v>0</v>
      </c>
      <c r="T424" s="191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2" t="s">
        <v>292</v>
      </c>
      <c r="AT424" s="192" t="s">
        <v>193</v>
      </c>
      <c r="AU424" s="192" t="s">
        <v>82</v>
      </c>
      <c r="AY424" s="20" t="s">
        <v>191</v>
      </c>
      <c r="BE424" s="193">
        <f>IF(N424="základní",J424,0)</f>
        <v>0</v>
      </c>
      <c r="BF424" s="193">
        <f>IF(N424="snížená",J424,0)</f>
        <v>0</v>
      </c>
      <c r="BG424" s="193">
        <f>IF(N424="zákl. přenesená",J424,0)</f>
        <v>0</v>
      </c>
      <c r="BH424" s="193">
        <f>IF(N424="sníž. přenesená",J424,0)</f>
        <v>0</v>
      </c>
      <c r="BI424" s="193">
        <f>IF(N424="nulová",J424,0)</f>
        <v>0</v>
      </c>
      <c r="BJ424" s="20" t="s">
        <v>80</v>
      </c>
      <c r="BK424" s="193">
        <f>ROUND(I424*H424,2)</f>
        <v>0</v>
      </c>
      <c r="BL424" s="20" t="s">
        <v>292</v>
      </c>
      <c r="BM424" s="192" t="s">
        <v>3465</v>
      </c>
    </row>
    <row r="425" spans="1:65" s="2" customFormat="1" ht="11.25">
      <c r="A425" s="37"/>
      <c r="B425" s="38"/>
      <c r="C425" s="39"/>
      <c r="D425" s="194" t="s">
        <v>199</v>
      </c>
      <c r="E425" s="39"/>
      <c r="F425" s="195" t="s">
        <v>3464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199</v>
      </c>
      <c r="AU425" s="20" t="s">
        <v>82</v>
      </c>
    </row>
    <row r="426" spans="1:65" s="2" customFormat="1" ht="16.5" customHeight="1">
      <c r="A426" s="37"/>
      <c r="B426" s="38"/>
      <c r="C426" s="181" t="s">
        <v>1447</v>
      </c>
      <c r="D426" s="181" t="s">
        <v>193</v>
      </c>
      <c r="E426" s="182" t="s">
        <v>3466</v>
      </c>
      <c r="F426" s="183" t="s">
        <v>3467</v>
      </c>
      <c r="G426" s="184" t="s">
        <v>301</v>
      </c>
      <c r="H426" s="185">
        <v>350</v>
      </c>
      <c r="I426" s="186"/>
      <c r="J426" s="187">
        <f>ROUND(I426*H426,2)</f>
        <v>0</v>
      </c>
      <c r="K426" s="183" t="s">
        <v>19</v>
      </c>
      <c r="L426" s="42"/>
      <c r="M426" s="188" t="s">
        <v>19</v>
      </c>
      <c r="N426" s="189" t="s">
        <v>44</v>
      </c>
      <c r="O426" s="67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292</v>
      </c>
      <c r="AT426" s="192" t="s">
        <v>193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292</v>
      </c>
      <c r="BM426" s="192" t="s">
        <v>3468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3467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2" customFormat="1" ht="16.5" customHeight="1">
      <c r="A428" s="37"/>
      <c r="B428" s="38"/>
      <c r="C428" s="181" t="s">
        <v>1450</v>
      </c>
      <c r="D428" s="181" t="s">
        <v>193</v>
      </c>
      <c r="E428" s="182" t="s">
        <v>3469</v>
      </c>
      <c r="F428" s="183" t="s">
        <v>3470</v>
      </c>
      <c r="G428" s="184" t="s">
        <v>196</v>
      </c>
      <c r="H428" s="185">
        <v>1</v>
      </c>
      <c r="I428" s="186"/>
      <c r="J428" s="187">
        <f>ROUND(I428*H428,2)</f>
        <v>0</v>
      </c>
      <c r="K428" s="183" t="s">
        <v>19</v>
      </c>
      <c r="L428" s="42"/>
      <c r="M428" s="188" t="s">
        <v>19</v>
      </c>
      <c r="N428" s="189" t="s">
        <v>44</v>
      </c>
      <c r="O428" s="67"/>
      <c r="P428" s="190">
        <f>O428*H428</f>
        <v>0</v>
      </c>
      <c r="Q428" s="190">
        <v>0</v>
      </c>
      <c r="R428" s="190">
        <f>Q428*H428</f>
        <v>0</v>
      </c>
      <c r="S428" s="190">
        <v>0</v>
      </c>
      <c r="T428" s="191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2" t="s">
        <v>292</v>
      </c>
      <c r="AT428" s="192" t="s">
        <v>193</v>
      </c>
      <c r="AU428" s="192" t="s">
        <v>82</v>
      </c>
      <c r="AY428" s="20" t="s">
        <v>191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0" t="s">
        <v>80</v>
      </c>
      <c r="BK428" s="193">
        <f>ROUND(I428*H428,2)</f>
        <v>0</v>
      </c>
      <c r="BL428" s="20" t="s">
        <v>292</v>
      </c>
      <c r="BM428" s="192" t="s">
        <v>3471</v>
      </c>
    </row>
    <row r="429" spans="1:65" s="2" customFormat="1" ht="11.25">
      <c r="A429" s="37"/>
      <c r="B429" s="38"/>
      <c r="C429" s="39"/>
      <c r="D429" s="194" t="s">
        <v>199</v>
      </c>
      <c r="E429" s="39"/>
      <c r="F429" s="195" t="s">
        <v>3470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199</v>
      </c>
      <c r="AU429" s="20" t="s">
        <v>82</v>
      </c>
    </row>
    <row r="430" spans="1:65" s="2" customFormat="1" ht="16.5" customHeight="1">
      <c r="A430" s="37"/>
      <c r="B430" s="38"/>
      <c r="C430" s="181" t="s">
        <v>1456</v>
      </c>
      <c r="D430" s="181" t="s">
        <v>193</v>
      </c>
      <c r="E430" s="182" t="s">
        <v>3472</v>
      </c>
      <c r="F430" s="183" t="s">
        <v>3473</v>
      </c>
      <c r="G430" s="184" t="s">
        <v>196</v>
      </c>
      <c r="H430" s="185">
        <v>2</v>
      </c>
      <c r="I430" s="186"/>
      <c r="J430" s="187">
        <f>ROUND(I430*H430,2)</f>
        <v>0</v>
      </c>
      <c r="K430" s="183" t="s">
        <v>19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292</v>
      </c>
      <c r="AT430" s="192" t="s">
        <v>193</v>
      </c>
      <c r="AU430" s="192" t="s">
        <v>82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292</v>
      </c>
      <c r="BM430" s="192" t="s">
        <v>3474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3473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82</v>
      </c>
    </row>
    <row r="432" spans="1:65" s="2" customFormat="1" ht="16.5" customHeight="1">
      <c r="A432" s="37"/>
      <c r="B432" s="38"/>
      <c r="C432" s="181" t="s">
        <v>1460</v>
      </c>
      <c r="D432" s="181" t="s">
        <v>193</v>
      </c>
      <c r="E432" s="182" t="s">
        <v>3475</v>
      </c>
      <c r="F432" s="183" t="s">
        <v>3476</v>
      </c>
      <c r="G432" s="184" t="s">
        <v>196</v>
      </c>
      <c r="H432" s="185">
        <v>1</v>
      </c>
      <c r="I432" s="186"/>
      <c r="J432" s="187">
        <f>ROUND(I432*H432,2)</f>
        <v>0</v>
      </c>
      <c r="K432" s="183" t="s">
        <v>19</v>
      </c>
      <c r="L432" s="42"/>
      <c r="M432" s="188" t="s">
        <v>19</v>
      </c>
      <c r="N432" s="189" t="s">
        <v>44</v>
      </c>
      <c r="O432" s="67"/>
      <c r="P432" s="190">
        <f>O432*H432</f>
        <v>0</v>
      </c>
      <c r="Q432" s="190">
        <v>0</v>
      </c>
      <c r="R432" s="190">
        <f>Q432*H432</f>
        <v>0</v>
      </c>
      <c r="S432" s="190">
        <v>0</v>
      </c>
      <c r="T432" s="191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2" t="s">
        <v>292</v>
      </c>
      <c r="AT432" s="192" t="s">
        <v>193</v>
      </c>
      <c r="AU432" s="192" t="s">
        <v>82</v>
      </c>
      <c r="AY432" s="20" t="s">
        <v>191</v>
      </c>
      <c r="BE432" s="193">
        <f>IF(N432="základní",J432,0)</f>
        <v>0</v>
      </c>
      <c r="BF432" s="193">
        <f>IF(N432="snížená",J432,0)</f>
        <v>0</v>
      </c>
      <c r="BG432" s="193">
        <f>IF(N432="zákl. přenesená",J432,0)</f>
        <v>0</v>
      </c>
      <c r="BH432" s="193">
        <f>IF(N432="sníž. přenesená",J432,0)</f>
        <v>0</v>
      </c>
      <c r="BI432" s="193">
        <f>IF(N432="nulová",J432,0)</f>
        <v>0</v>
      </c>
      <c r="BJ432" s="20" t="s">
        <v>80</v>
      </c>
      <c r="BK432" s="193">
        <f>ROUND(I432*H432,2)</f>
        <v>0</v>
      </c>
      <c r="BL432" s="20" t="s">
        <v>292</v>
      </c>
      <c r="BM432" s="192" t="s">
        <v>3477</v>
      </c>
    </row>
    <row r="433" spans="1:65" s="2" customFormat="1" ht="11.25">
      <c r="A433" s="37"/>
      <c r="B433" s="38"/>
      <c r="C433" s="39"/>
      <c r="D433" s="194" t="s">
        <v>199</v>
      </c>
      <c r="E433" s="39"/>
      <c r="F433" s="195" t="s">
        <v>3476</v>
      </c>
      <c r="G433" s="39"/>
      <c r="H433" s="39"/>
      <c r="I433" s="196"/>
      <c r="J433" s="39"/>
      <c r="K433" s="39"/>
      <c r="L433" s="42"/>
      <c r="M433" s="197"/>
      <c r="N433" s="198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199</v>
      </c>
      <c r="AU433" s="20" t="s">
        <v>82</v>
      </c>
    </row>
    <row r="434" spans="1:65" s="2" customFormat="1" ht="16.5" customHeight="1">
      <c r="A434" s="37"/>
      <c r="B434" s="38"/>
      <c r="C434" s="181" t="s">
        <v>1465</v>
      </c>
      <c r="D434" s="181" t="s">
        <v>193</v>
      </c>
      <c r="E434" s="182" t="s">
        <v>3478</v>
      </c>
      <c r="F434" s="183" t="s">
        <v>3479</v>
      </c>
      <c r="G434" s="184" t="s">
        <v>196</v>
      </c>
      <c r="H434" s="185">
        <v>1</v>
      </c>
      <c r="I434" s="186"/>
      <c r="J434" s="187">
        <f>ROUND(I434*H434,2)</f>
        <v>0</v>
      </c>
      <c r="K434" s="183" t="s">
        <v>19</v>
      </c>
      <c r="L434" s="42"/>
      <c r="M434" s="188" t="s">
        <v>19</v>
      </c>
      <c r="N434" s="189" t="s">
        <v>44</v>
      </c>
      <c r="O434" s="67"/>
      <c r="P434" s="190">
        <f>O434*H434</f>
        <v>0</v>
      </c>
      <c r="Q434" s="190">
        <v>0</v>
      </c>
      <c r="R434" s="190">
        <f>Q434*H434</f>
        <v>0</v>
      </c>
      <c r="S434" s="190">
        <v>0</v>
      </c>
      <c r="T434" s="191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2" t="s">
        <v>292</v>
      </c>
      <c r="AT434" s="192" t="s">
        <v>193</v>
      </c>
      <c r="AU434" s="192" t="s">
        <v>82</v>
      </c>
      <c r="AY434" s="20" t="s">
        <v>191</v>
      </c>
      <c r="BE434" s="193">
        <f>IF(N434="základní",J434,0)</f>
        <v>0</v>
      </c>
      <c r="BF434" s="193">
        <f>IF(N434="snížená",J434,0)</f>
        <v>0</v>
      </c>
      <c r="BG434" s="193">
        <f>IF(N434="zákl. přenesená",J434,0)</f>
        <v>0</v>
      </c>
      <c r="BH434" s="193">
        <f>IF(N434="sníž. přenesená",J434,0)</f>
        <v>0</v>
      </c>
      <c r="BI434" s="193">
        <f>IF(N434="nulová",J434,0)</f>
        <v>0</v>
      </c>
      <c r="BJ434" s="20" t="s">
        <v>80</v>
      </c>
      <c r="BK434" s="193">
        <f>ROUND(I434*H434,2)</f>
        <v>0</v>
      </c>
      <c r="BL434" s="20" t="s">
        <v>292</v>
      </c>
      <c r="BM434" s="192" t="s">
        <v>3480</v>
      </c>
    </row>
    <row r="435" spans="1:65" s="2" customFormat="1" ht="11.25">
      <c r="A435" s="37"/>
      <c r="B435" s="38"/>
      <c r="C435" s="39"/>
      <c r="D435" s="194" t="s">
        <v>199</v>
      </c>
      <c r="E435" s="39"/>
      <c r="F435" s="195" t="s">
        <v>3479</v>
      </c>
      <c r="G435" s="39"/>
      <c r="H435" s="39"/>
      <c r="I435" s="196"/>
      <c r="J435" s="39"/>
      <c r="K435" s="39"/>
      <c r="L435" s="42"/>
      <c r="M435" s="197"/>
      <c r="N435" s="198"/>
      <c r="O435" s="67"/>
      <c r="P435" s="67"/>
      <c r="Q435" s="67"/>
      <c r="R435" s="67"/>
      <c r="S435" s="67"/>
      <c r="T435" s="68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T435" s="20" t="s">
        <v>199</v>
      </c>
      <c r="AU435" s="20" t="s">
        <v>82</v>
      </c>
    </row>
    <row r="436" spans="1:65" s="2" customFormat="1" ht="16.5" customHeight="1">
      <c r="A436" s="37"/>
      <c r="B436" s="38"/>
      <c r="C436" s="181" t="s">
        <v>1471</v>
      </c>
      <c r="D436" s="181" t="s">
        <v>193</v>
      </c>
      <c r="E436" s="182" t="s">
        <v>3481</v>
      </c>
      <c r="F436" s="183" t="s">
        <v>3482</v>
      </c>
      <c r="G436" s="184" t="s">
        <v>196</v>
      </c>
      <c r="H436" s="185">
        <v>1</v>
      </c>
      <c r="I436" s="186"/>
      <c r="J436" s="187">
        <f>ROUND(I436*H436,2)</f>
        <v>0</v>
      </c>
      <c r="K436" s="183" t="s">
        <v>19</v>
      </c>
      <c r="L436" s="42"/>
      <c r="M436" s="188" t="s">
        <v>19</v>
      </c>
      <c r="N436" s="189" t="s">
        <v>44</v>
      </c>
      <c r="O436" s="67"/>
      <c r="P436" s="190">
        <f>O436*H436</f>
        <v>0</v>
      </c>
      <c r="Q436" s="190">
        <v>0</v>
      </c>
      <c r="R436" s="190">
        <f>Q436*H436</f>
        <v>0</v>
      </c>
      <c r="S436" s="190">
        <v>0</v>
      </c>
      <c r="T436" s="191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2" t="s">
        <v>292</v>
      </c>
      <c r="AT436" s="192" t="s">
        <v>193</v>
      </c>
      <c r="AU436" s="192" t="s">
        <v>82</v>
      </c>
      <c r="AY436" s="20" t="s">
        <v>191</v>
      </c>
      <c r="BE436" s="193">
        <f>IF(N436="základní",J436,0)</f>
        <v>0</v>
      </c>
      <c r="BF436" s="193">
        <f>IF(N436="snížená",J436,0)</f>
        <v>0</v>
      </c>
      <c r="BG436" s="193">
        <f>IF(N436="zákl. přenesená",J436,0)</f>
        <v>0</v>
      </c>
      <c r="BH436" s="193">
        <f>IF(N436="sníž. přenesená",J436,0)</f>
        <v>0</v>
      </c>
      <c r="BI436" s="193">
        <f>IF(N436="nulová",J436,0)</f>
        <v>0</v>
      </c>
      <c r="BJ436" s="20" t="s">
        <v>80</v>
      </c>
      <c r="BK436" s="193">
        <f>ROUND(I436*H436,2)</f>
        <v>0</v>
      </c>
      <c r="BL436" s="20" t="s">
        <v>292</v>
      </c>
      <c r="BM436" s="192" t="s">
        <v>3483</v>
      </c>
    </row>
    <row r="437" spans="1:65" s="2" customFormat="1" ht="11.25">
      <c r="A437" s="37"/>
      <c r="B437" s="38"/>
      <c r="C437" s="39"/>
      <c r="D437" s="194" t="s">
        <v>199</v>
      </c>
      <c r="E437" s="39"/>
      <c r="F437" s="195" t="s">
        <v>3482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199</v>
      </c>
      <c r="AU437" s="20" t="s">
        <v>82</v>
      </c>
    </row>
    <row r="438" spans="1:65" s="2" customFormat="1" ht="16.5" customHeight="1">
      <c r="A438" s="37"/>
      <c r="B438" s="38"/>
      <c r="C438" s="181" t="s">
        <v>1476</v>
      </c>
      <c r="D438" s="181" t="s">
        <v>193</v>
      </c>
      <c r="E438" s="182" t="s">
        <v>3484</v>
      </c>
      <c r="F438" s="183" t="s">
        <v>3485</v>
      </c>
      <c r="G438" s="184" t="s">
        <v>196</v>
      </c>
      <c r="H438" s="185">
        <v>1</v>
      </c>
      <c r="I438" s="186"/>
      <c r="J438" s="187">
        <f>ROUND(I438*H438,2)</f>
        <v>0</v>
      </c>
      <c r="K438" s="183" t="s">
        <v>19</v>
      </c>
      <c r="L438" s="42"/>
      <c r="M438" s="188" t="s">
        <v>19</v>
      </c>
      <c r="N438" s="189" t="s">
        <v>44</v>
      </c>
      <c r="O438" s="67"/>
      <c r="P438" s="190">
        <f>O438*H438</f>
        <v>0</v>
      </c>
      <c r="Q438" s="190">
        <v>0</v>
      </c>
      <c r="R438" s="190">
        <f>Q438*H438</f>
        <v>0</v>
      </c>
      <c r="S438" s="190">
        <v>0</v>
      </c>
      <c r="T438" s="191">
        <f>S438*H438</f>
        <v>0</v>
      </c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R438" s="192" t="s">
        <v>292</v>
      </c>
      <c r="AT438" s="192" t="s">
        <v>193</v>
      </c>
      <c r="AU438" s="192" t="s">
        <v>82</v>
      </c>
      <c r="AY438" s="20" t="s">
        <v>191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0" t="s">
        <v>80</v>
      </c>
      <c r="BK438" s="193">
        <f>ROUND(I438*H438,2)</f>
        <v>0</v>
      </c>
      <c r="BL438" s="20" t="s">
        <v>292</v>
      </c>
      <c r="BM438" s="192" t="s">
        <v>3486</v>
      </c>
    </row>
    <row r="439" spans="1:65" s="2" customFormat="1" ht="11.25">
      <c r="A439" s="37"/>
      <c r="B439" s="38"/>
      <c r="C439" s="39"/>
      <c r="D439" s="194" t="s">
        <v>199</v>
      </c>
      <c r="E439" s="39"/>
      <c r="F439" s="195" t="s">
        <v>3485</v>
      </c>
      <c r="G439" s="39"/>
      <c r="H439" s="39"/>
      <c r="I439" s="196"/>
      <c r="J439" s="39"/>
      <c r="K439" s="39"/>
      <c r="L439" s="42"/>
      <c r="M439" s="197"/>
      <c r="N439" s="198"/>
      <c r="O439" s="67"/>
      <c r="P439" s="67"/>
      <c r="Q439" s="67"/>
      <c r="R439" s="67"/>
      <c r="S439" s="67"/>
      <c r="T439" s="68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T439" s="20" t="s">
        <v>199</v>
      </c>
      <c r="AU439" s="20" t="s">
        <v>82</v>
      </c>
    </row>
    <row r="440" spans="1:65" s="2" customFormat="1" ht="16.5" customHeight="1">
      <c r="A440" s="37"/>
      <c r="B440" s="38"/>
      <c r="C440" s="181" t="s">
        <v>1483</v>
      </c>
      <c r="D440" s="181" t="s">
        <v>193</v>
      </c>
      <c r="E440" s="182" t="s">
        <v>3487</v>
      </c>
      <c r="F440" s="183" t="s">
        <v>3488</v>
      </c>
      <c r="G440" s="184" t="s">
        <v>196</v>
      </c>
      <c r="H440" s="185">
        <v>3</v>
      </c>
      <c r="I440" s="186"/>
      <c r="J440" s="187">
        <f>ROUND(I440*H440,2)</f>
        <v>0</v>
      </c>
      <c r="K440" s="183" t="s">
        <v>19</v>
      </c>
      <c r="L440" s="42"/>
      <c r="M440" s="188" t="s">
        <v>19</v>
      </c>
      <c r="N440" s="189" t="s">
        <v>44</v>
      </c>
      <c r="O440" s="67"/>
      <c r="P440" s="190">
        <f>O440*H440</f>
        <v>0</v>
      </c>
      <c r="Q440" s="190">
        <v>0</v>
      </c>
      <c r="R440" s="190">
        <f>Q440*H440</f>
        <v>0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292</v>
      </c>
      <c r="AT440" s="192" t="s">
        <v>193</v>
      </c>
      <c r="AU440" s="192" t="s">
        <v>82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292</v>
      </c>
      <c r="BM440" s="192" t="s">
        <v>3489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3488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82</v>
      </c>
    </row>
    <row r="442" spans="1:65" s="2" customFormat="1" ht="16.5" customHeight="1">
      <c r="A442" s="37"/>
      <c r="B442" s="38"/>
      <c r="C442" s="181" t="s">
        <v>1486</v>
      </c>
      <c r="D442" s="181" t="s">
        <v>193</v>
      </c>
      <c r="E442" s="182" t="s">
        <v>3490</v>
      </c>
      <c r="F442" s="183" t="s">
        <v>3491</v>
      </c>
      <c r="G442" s="184" t="s">
        <v>196</v>
      </c>
      <c r="H442" s="185">
        <v>3</v>
      </c>
      <c r="I442" s="186"/>
      <c r="J442" s="187">
        <f>ROUND(I442*H442,2)</f>
        <v>0</v>
      </c>
      <c r="K442" s="183" t="s">
        <v>19</v>
      </c>
      <c r="L442" s="42"/>
      <c r="M442" s="188" t="s">
        <v>19</v>
      </c>
      <c r="N442" s="189" t="s">
        <v>44</v>
      </c>
      <c r="O442" s="67"/>
      <c r="P442" s="190">
        <f>O442*H442</f>
        <v>0</v>
      </c>
      <c r="Q442" s="190">
        <v>0</v>
      </c>
      <c r="R442" s="190">
        <f>Q442*H442</f>
        <v>0</v>
      </c>
      <c r="S442" s="190">
        <v>0</v>
      </c>
      <c r="T442" s="191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2" t="s">
        <v>292</v>
      </c>
      <c r="AT442" s="192" t="s">
        <v>193</v>
      </c>
      <c r="AU442" s="192" t="s">
        <v>82</v>
      </c>
      <c r="AY442" s="20" t="s">
        <v>191</v>
      </c>
      <c r="BE442" s="193">
        <f>IF(N442="základní",J442,0)</f>
        <v>0</v>
      </c>
      <c r="BF442" s="193">
        <f>IF(N442="snížená",J442,0)</f>
        <v>0</v>
      </c>
      <c r="BG442" s="193">
        <f>IF(N442="zákl. přenesená",J442,0)</f>
        <v>0</v>
      </c>
      <c r="BH442" s="193">
        <f>IF(N442="sníž. přenesená",J442,0)</f>
        <v>0</v>
      </c>
      <c r="BI442" s="193">
        <f>IF(N442="nulová",J442,0)</f>
        <v>0</v>
      </c>
      <c r="BJ442" s="20" t="s">
        <v>80</v>
      </c>
      <c r="BK442" s="193">
        <f>ROUND(I442*H442,2)</f>
        <v>0</v>
      </c>
      <c r="BL442" s="20" t="s">
        <v>292</v>
      </c>
      <c r="BM442" s="192" t="s">
        <v>3492</v>
      </c>
    </row>
    <row r="443" spans="1:65" s="2" customFormat="1" ht="11.25">
      <c r="A443" s="37"/>
      <c r="B443" s="38"/>
      <c r="C443" s="39"/>
      <c r="D443" s="194" t="s">
        <v>199</v>
      </c>
      <c r="E443" s="39"/>
      <c r="F443" s="195" t="s">
        <v>3491</v>
      </c>
      <c r="G443" s="39"/>
      <c r="H443" s="39"/>
      <c r="I443" s="196"/>
      <c r="J443" s="39"/>
      <c r="K443" s="39"/>
      <c r="L443" s="42"/>
      <c r="M443" s="197"/>
      <c r="N443" s="198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199</v>
      </c>
      <c r="AU443" s="20" t="s">
        <v>82</v>
      </c>
    </row>
    <row r="444" spans="1:65" s="2" customFormat="1" ht="16.5" customHeight="1">
      <c r="A444" s="37"/>
      <c r="B444" s="38"/>
      <c r="C444" s="181" t="s">
        <v>1492</v>
      </c>
      <c r="D444" s="181" t="s">
        <v>193</v>
      </c>
      <c r="E444" s="182" t="s">
        <v>3493</v>
      </c>
      <c r="F444" s="183" t="s">
        <v>3494</v>
      </c>
      <c r="G444" s="184" t="s">
        <v>282</v>
      </c>
      <c r="H444" s="185">
        <v>8</v>
      </c>
      <c r="I444" s="186"/>
      <c r="J444" s="187">
        <f>ROUND(I444*H444,2)</f>
        <v>0</v>
      </c>
      <c r="K444" s="183" t="s">
        <v>19</v>
      </c>
      <c r="L444" s="42"/>
      <c r="M444" s="188" t="s">
        <v>19</v>
      </c>
      <c r="N444" s="189" t="s">
        <v>44</v>
      </c>
      <c r="O444" s="67"/>
      <c r="P444" s="190">
        <f>O444*H444</f>
        <v>0</v>
      </c>
      <c r="Q444" s="190">
        <v>0</v>
      </c>
      <c r="R444" s="190">
        <f>Q444*H444</f>
        <v>0</v>
      </c>
      <c r="S444" s="190">
        <v>0</v>
      </c>
      <c r="T444" s="191">
        <f>S444*H444</f>
        <v>0</v>
      </c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R444" s="192" t="s">
        <v>292</v>
      </c>
      <c r="AT444" s="192" t="s">
        <v>193</v>
      </c>
      <c r="AU444" s="192" t="s">
        <v>82</v>
      </c>
      <c r="AY444" s="20" t="s">
        <v>191</v>
      </c>
      <c r="BE444" s="193">
        <f>IF(N444="základní",J444,0)</f>
        <v>0</v>
      </c>
      <c r="BF444" s="193">
        <f>IF(N444="snížená",J444,0)</f>
        <v>0</v>
      </c>
      <c r="BG444" s="193">
        <f>IF(N444="zákl. přenesená",J444,0)</f>
        <v>0</v>
      </c>
      <c r="BH444" s="193">
        <f>IF(N444="sníž. přenesená",J444,0)</f>
        <v>0</v>
      </c>
      <c r="BI444" s="193">
        <f>IF(N444="nulová",J444,0)</f>
        <v>0</v>
      </c>
      <c r="BJ444" s="20" t="s">
        <v>80</v>
      </c>
      <c r="BK444" s="193">
        <f>ROUND(I444*H444,2)</f>
        <v>0</v>
      </c>
      <c r="BL444" s="20" t="s">
        <v>292</v>
      </c>
      <c r="BM444" s="192" t="s">
        <v>3495</v>
      </c>
    </row>
    <row r="445" spans="1:65" s="2" customFormat="1" ht="11.25">
      <c r="A445" s="37"/>
      <c r="B445" s="38"/>
      <c r="C445" s="39"/>
      <c r="D445" s="194" t="s">
        <v>199</v>
      </c>
      <c r="E445" s="39"/>
      <c r="F445" s="195" t="s">
        <v>3494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199</v>
      </c>
      <c r="AU445" s="20" t="s">
        <v>82</v>
      </c>
    </row>
    <row r="446" spans="1:65" s="2" customFormat="1" ht="16.5" customHeight="1">
      <c r="A446" s="37"/>
      <c r="B446" s="38"/>
      <c r="C446" s="181" t="s">
        <v>1497</v>
      </c>
      <c r="D446" s="181" t="s">
        <v>193</v>
      </c>
      <c r="E446" s="182" t="s">
        <v>3496</v>
      </c>
      <c r="F446" s="183" t="s">
        <v>3497</v>
      </c>
      <c r="G446" s="184" t="s">
        <v>196</v>
      </c>
      <c r="H446" s="185">
        <v>2</v>
      </c>
      <c r="I446" s="186"/>
      <c r="J446" s="187">
        <f>ROUND(I446*H446,2)</f>
        <v>0</v>
      </c>
      <c r="K446" s="183" t="s">
        <v>19</v>
      </c>
      <c r="L446" s="42"/>
      <c r="M446" s="188" t="s">
        <v>19</v>
      </c>
      <c r="N446" s="189" t="s">
        <v>44</v>
      </c>
      <c r="O446" s="67"/>
      <c r="P446" s="190">
        <f>O446*H446</f>
        <v>0</v>
      </c>
      <c r="Q446" s="190">
        <v>0</v>
      </c>
      <c r="R446" s="190">
        <f>Q446*H446</f>
        <v>0</v>
      </c>
      <c r="S446" s="190">
        <v>0</v>
      </c>
      <c r="T446" s="191">
        <f>S446*H446</f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2" t="s">
        <v>292</v>
      </c>
      <c r="AT446" s="192" t="s">
        <v>193</v>
      </c>
      <c r="AU446" s="192" t="s">
        <v>82</v>
      </c>
      <c r="AY446" s="20" t="s">
        <v>191</v>
      </c>
      <c r="BE446" s="193">
        <f>IF(N446="základní",J446,0)</f>
        <v>0</v>
      </c>
      <c r="BF446" s="193">
        <f>IF(N446="snížená",J446,0)</f>
        <v>0</v>
      </c>
      <c r="BG446" s="193">
        <f>IF(N446="zákl. přenesená",J446,0)</f>
        <v>0</v>
      </c>
      <c r="BH446" s="193">
        <f>IF(N446="sníž. přenesená",J446,0)</f>
        <v>0</v>
      </c>
      <c r="BI446" s="193">
        <f>IF(N446="nulová",J446,0)</f>
        <v>0</v>
      </c>
      <c r="BJ446" s="20" t="s">
        <v>80</v>
      </c>
      <c r="BK446" s="193">
        <f>ROUND(I446*H446,2)</f>
        <v>0</v>
      </c>
      <c r="BL446" s="20" t="s">
        <v>292</v>
      </c>
      <c r="BM446" s="192" t="s">
        <v>3498</v>
      </c>
    </row>
    <row r="447" spans="1:65" s="2" customFormat="1" ht="11.25">
      <c r="A447" s="37"/>
      <c r="B447" s="38"/>
      <c r="C447" s="39"/>
      <c r="D447" s="194" t="s">
        <v>199</v>
      </c>
      <c r="E447" s="39"/>
      <c r="F447" s="195" t="s">
        <v>3497</v>
      </c>
      <c r="G447" s="39"/>
      <c r="H447" s="39"/>
      <c r="I447" s="196"/>
      <c r="J447" s="39"/>
      <c r="K447" s="39"/>
      <c r="L447" s="42"/>
      <c r="M447" s="197"/>
      <c r="N447" s="198"/>
      <c r="O447" s="67"/>
      <c r="P447" s="67"/>
      <c r="Q447" s="67"/>
      <c r="R447" s="67"/>
      <c r="S447" s="67"/>
      <c r="T447" s="68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T447" s="20" t="s">
        <v>199</v>
      </c>
      <c r="AU447" s="20" t="s">
        <v>82</v>
      </c>
    </row>
    <row r="448" spans="1:65" s="2" customFormat="1" ht="16.5" customHeight="1">
      <c r="A448" s="37"/>
      <c r="B448" s="38"/>
      <c r="C448" s="181" t="s">
        <v>1505</v>
      </c>
      <c r="D448" s="181" t="s">
        <v>193</v>
      </c>
      <c r="E448" s="182" t="s">
        <v>3499</v>
      </c>
      <c r="F448" s="183" t="s">
        <v>3500</v>
      </c>
      <c r="G448" s="184" t="s">
        <v>196</v>
      </c>
      <c r="H448" s="185">
        <v>2</v>
      </c>
      <c r="I448" s="186"/>
      <c r="J448" s="187">
        <f>ROUND(I448*H448,2)</f>
        <v>0</v>
      </c>
      <c r="K448" s="183" t="s">
        <v>19</v>
      </c>
      <c r="L448" s="42"/>
      <c r="M448" s="188" t="s">
        <v>19</v>
      </c>
      <c r="N448" s="189" t="s">
        <v>44</v>
      </c>
      <c r="O448" s="67"/>
      <c r="P448" s="190">
        <f>O448*H448</f>
        <v>0</v>
      </c>
      <c r="Q448" s="190">
        <v>0</v>
      </c>
      <c r="R448" s="190">
        <f>Q448*H448</f>
        <v>0</v>
      </c>
      <c r="S448" s="190">
        <v>0</v>
      </c>
      <c r="T448" s="191">
        <f>S448*H448</f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2" t="s">
        <v>292</v>
      </c>
      <c r="AT448" s="192" t="s">
        <v>193</v>
      </c>
      <c r="AU448" s="192" t="s">
        <v>82</v>
      </c>
      <c r="AY448" s="20" t="s">
        <v>191</v>
      </c>
      <c r="BE448" s="193">
        <f>IF(N448="základní",J448,0)</f>
        <v>0</v>
      </c>
      <c r="BF448" s="193">
        <f>IF(N448="snížená",J448,0)</f>
        <v>0</v>
      </c>
      <c r="BG448" s="193">
        <f>IF(N448="zákl. přenesená",J448,0)</f>
        <v>0</v>
      </c>
      <c r="BH448" s="193">
        <f>IF(N448="sníž. přenesená",J448,0)</f>
        <v>0</v>
      </c>
      <c r="BI448" s="193">
        <f>IF(N448="nulová",J448,0)</f>
        <v>0</v>
      </c>
      <c r="BJ448" s="20" t="s">
        <v>80</v>
      </c>
      <c r="BK448" s="193">
        <f>ROUND(I448*H448,2)</f>
        <v>0</v>
      </c>
      <c r="BL448" s="20" t="s">
        <v>292</v>
      </c>
      <c r="BM448" s="192" t="s">
        <v>3501</v>
      </c>
    </row>
    <row r="449" spans="1:65" s="2" customFormat="1" ht="11.25">
      <c r="A449" s="37"/>
      <c r="B449" s="38"/>
      <c r="C449" s="39"/>
      <c r="D449" s="194" t="s">
        <v>199</v>
      </c>
      <c r="E449" s="39"/>
      <c r="F449" s="195" t="s">
        <v>3500</v>
      </c>
      <c r="G449" s="39"/>
      <c r="H449" s="39"/>
      <c r="I449" s="196"/>
      <c r="J449" s="39"/>
      <c r="K449" s="39"/>
      <c r="L449" s="42"/>
      <c r="M449" s="197"/>
      <c r="N449" s="198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199</v>
      </c>
      <c r="AU449" s="20" t="s">
        <v>82</v>
      </c>
    </row>
    <row r="450" spans="1:65" s="2" customFormat="1" ht="16.5" customHeight="1">
      <c r="A450" s="37"/>
      <c r="B450" s="38"/>
      <c r="C450" s="223" t="s">
        <v>1512</v>
      </c>
      <c r="D450" s="223" t="s">
        <v>273</v>
      </c>
      <c r="E450" s="224" t="s">
        <v>3502</v>
      </c>
      <c r="F450" s="225" t="s">
        <v>3503</v>
      </c>
      <c r="G450" s="226" t="s">
        <v>282</v>
      </c>
      <c r="H450" s="227">
        <v>8</v>
      </c>
      <c r="I450" s="228"/>
      <c r="J450" s="229">
        <f>ROUND(I450*H450,2)</f>
        <v>0</v>
      </c>
      <c r="K450" s="225" t="s">
        <v>19</v>
      </c>
      <c r="L450" s="230"/>
      <c r="M450" s="231" t="s">
        <v>19</v>
      </c>
      <c r="N450" s="232" t="s">
        <v>44</v>
      </c>
      <c r="O450" s="67"/>
      <c r="P450" s="190">
        <f>O450*H450</f>
        <v>0</v>
      </c>
      <c r="Q450" s="190">
        <v>0</v>
      </c>
      <c r="R450" s="190">
        <f>Q450*H450</f>
        <v>0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405</v>
      </c>
      <c r="AT450" s="192" t="s">
        <v>273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292</v>
      </c>
      <c r="BM450" s="192" t="s">
        <v>3504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3503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2" customFormat="1" ht="16.5" customHeight="1">
      <c r="A452" s="37"/>
      <c r="B452" s="38"/>
      <c r="C452" s="223" t="s">
        <v>1515</v>
      </c>
      <c r="D452" s="223" t="s">
        <v>273</v>
      </c>
      <c r="E452" s="224" t="s">
        <v>3505</v>
      </c>
      <c r="F452" s="225" t="s">
        <v>3506</v>
      </c>
      <c r="G452" s="226" t="s">
        <v>3025</v>
      </c>
      <c r="H452" s="227">
        <v>4</v>
      </c>
      <c r="I452" s="228"/>
      <c r="J452" s="229">
        <f>ROUND(I452*H452,2)</f>
        <v>0</v>
      </c>
      <c r="K452" s="225" t="s">
        <v>19</v>
      </c>
      <c r="L452" s="230"/>
      <c r="M452" s="231" t="s">
        <v>19</v>
      </c>
      <c r="N452" s="232" t="s">
        <v>44</v>
      </c>
      <c r="O452" s="67"/>
      <c r="P452" s="190">
        <f>O452*H452</f>
        <v>0</v>
      </c>
      <c r="Q452" s="190">
        <v>0</v>
      </c>
      <c r="R452" s="190">
        <f>Q452*H452</f>
        <v>0</v>
      </c>
      <c r="S452" s="190">
        <v>0</v>
      </c>
      <c r="T452" s="191">
        <f>S452*H452</f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2" t="s">
        <v>405</v>
      </c>
      <c r="AT452" s="192" t="s">
        <v>273</v>
      </c>
      <c r="AU452" s="192" t="s">
        <v>82</v>
      </c>
      <c r="AY452" s="20" t="s">
        <v>191</v>
      </c>
      <c r="BE452" s="193">
        <f>IF(N452="základní",J452,0)</f>
        <v>0</v>
      </c>
      <c r="BF452" s="193">
        <f>IF(N452="snížená",J452,0)</f>
        <v>0</v>
      </c>
      <c r="BG452" s="193">
        <f>IF(N452="zákl. přenesená",J452,0)</f>
        <v>0</v>
      </c>
      <c r="BH452" s="193">
        <f>IF(N452="sníž. přenesená",J452,0)</f>
        <v>0</v>
      </c>
      <c r="BI452" s="193">
        <f>IF(N452="nulová",J452,0)</f>
        <v>0</v>
      </c>
      <c r="BJ452" s="20" t="s">
        <v>80</v>
      </c>
      <c r="BK452" s="193">
        <f>ROUND(I452*H452,2)</f>
        <v>0</v>
      </c>
      <c r="BL452" s="20" t="s">
        <v>292</v>
      </c>
      <c r="BM452" s="192" t="s">
        <v>3507</v>
      </c>
    </row>
    <row r="453" spans="1:65" s="2" customFormat="1" ht="11.25">
      <c r="A453" s="37"/>
      <c r="B453" s="38"/>
      <c r="C453" s="39"/>
      <c r="D453" s="194" t="s">
        <v>199</v>
      </c>
      <c r="E453" s="39"/>
      <c r="F453" s="195" t="s">
        <v>3506</v>
      </c>
      <c r="G453" s="39"/>
      <c r="H453" s="39"/>
      <c r="I453" s="196"/>
      <c r="J453" s="39"/>
      <c r="K453" s="39"/>
      <c r="L453" s="42"/>
      <c r="M453" s="197"/>
      <c r="N453" s="198"/>
      <c r="O453" s="67"/>
      <c r="P453" s="67"/>
      <c r="Q453" s="67"/>
      <c r="R453" s="67"/>
      <c r="S453" s="67"/>
      <c r="T453" s="68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T453" s="20" t="s">
        <v>199</v>
      </c>
      <c r="AU453" s="20" t="s">
        <v>82</v>
      </c>
    </row>
    <row r="454" spans="1:65" s="2" customFormat="1" ht="16.5" customHeight="1">
      <c r="A454" s="37"/>
      <c r="B454" s="38"/>
      <c r="C454" s="181" t="s">
        <v>1521</v>
      </c>
      <c r="D454" s="181" t="s">
        <v>193</v>
      </c>
      <c r="E454" s="182" t="s">
        <v>3508</v>
      </c>
      <c r="F454" s="183" t="s">
        <v>3509</v>
      </c>
      <c r="G454" s="184" t="s">
        <v>255</v>
      </c>
      <c r="H454" s="185">
        <v>1.6870000000000001</v>
      </c>
      <c r="I454" s="186"/>
      <c r="J454" s="187">
        <f>ROUND(I454*H454,2)</f>
        <v>0</v>
      </c>
      <c r="K454" s="183" t="s">
        <v>19</v>
      </c>
      <c r="L454" s="42"/>
      <c r="M454" s="188" t="s">
        <v>19</v>
      </c>
      <c r="N454" s="189" t="s">
        <v>44</v>
      </c>
      <c r="O454" s="67"/>
      <c r="P454" s="190">
        <f>O454*H454</f>
        <v>0</v>
      </c>
      <c r="Q454" s="190">
        <v>0</v>
      </c>
      <c r="R454" s="190">
        <f>Q454*H454</f>
        <v>0</v>
      </c>
      <c r="S454" s="190">
        <v>0</v>
      </c>
      <c r="T454" s="191">
        <f>S454*H454</f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2" t="s">
        <v>292</v>
      </c>
      <c r="AT454" s="192" t="s">
        <v>193</v>
      </c>
      <c r="AU454" s="192" t="s">
        <v>82</v>
      </c>
      <c r="AY454" s="20" t="s">
        <v>191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20" t="s">
        <v>80</v>
      </c>
      <c r="BK454" s="193">
        <f>ROUND(I454*H454,2)</f>
        <v>0</v>
      </c>
      <c r="BL454" s="20" t="s">
        <v>292</v>
      </c>
      <c r="BM454" s="192" t="s">
        <v>3510</v>
      </c>
    </row>
    <row r="455" spans="1:65" s="2" customFormat="1" ht="11.25">
      <c r="A455" s="37"/>
      <c r="B455" s="38"/>
      <c r="C455" s="39"/>
      <c r="D455" s="194" t="s">
        <v>199</v>
      </c>
      <c r="E455" s="39"/>
      <c r="F455" s="195" t="s">
        <v>3509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199</v>
      </c>
      <c r="AU455" s="20" t="s">
        <v>82</v>
      </c>
    </row>
    <row r="456" spans="1:65" s="2" customFormat="1" ht="16.5" customHeight="1">
      <c r="A456" s="37"/>
      <c r="B456" s="38"/>
      <c r="C456" s="181" t="s">
        <v>1526</v>
      </c>
      <c r="D456" s="181" t="s">
        <v>193</v>
      </c>
      <c r="E456" s="182" t="s">
        <v>3511</v>
      </c>
      <c r="F456" s="183" t="s">
        <v>3512</v>
      </c>
      <c r="G456" s="184" t="s">
        <v>255</v>
      </c>
      <c r="H456" s="185">
        <v>1.6870000000000001</v>
      </c>
      <c r="I456" s="186"/>
      <c r="J456" s="187">
        <f>ROUND(I456*H456,2)</f>
        <v>0</v>
      </c>
      <c r="K456" s="183" t="s">
        <v>19</v>
      </c>
      <c r="L456" s="42"/>
      <c r="M456" s="188" t="s">
        <v>19</v>
      </c>
      <c r="N456" s="189" t="s">
        <v>44</v>
      </c>
      <c r="O456" s="67"/>
      <c r="P456" s="190">
        <f>O456*H456</f>
        <v>0</v>
      </c>
      <c r="Q456" s="190">
        <v>0</v>
      </c>
      <c r="R456" s="190">
        <f>Q456*H456</f>
        <v>0</v>
      </c>
      <c r="S456" s="190">
        <v>0</v>
      </c>
      <c r="T456" s="191">
        <f>S456*H456</f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2" t="s">
        <v>292</v>
      </c>
      <c r="AT456" s="192" t="s">
        <v>193</v>
      </c>
      <c r="AU456" s="192" t="s">
        <v>82</v>
      </c>
      <c r="AY456" s="20" t="s">
        <v>191</v>
      </c>
      <c r="BE456" s="193">
        <f>IF(N456="základní",J456,0)</f>
        <v>0</v>
      </c>
      <c r="BF456" s="193">
        <f>IF(N456="snížená",J456,0)</f>
        <v>0</v>
      </c>
      <c r="BG456" s="193">
        <f>IF(N456="zákl. přenesená",J456,0)</f>
        <v>0</v>
      </c>
      <c r="BH456" s="193">
        <f>IF(N456="sníž. přenesená",J456,0)</f>
        <v>0</v>
      </c>
      <c r="BI456" s="193">
        <f>IF(N456="nulová",J456,0)</f>
        <v>0</v>
      </c>
      <c r="BJ456" s="20" t="s">
        <v>80</v>
      </c>
      <c r="BK456" s="193">
        <f>ROUND(I456*H456,2)</f>
        <v>0</v>
      </c>
      <c r="BL456" s="20" t="s">
        <v>292</v>
      </c>
      <c r="BM456" s="192" t="s">
        <v>3513</v>
      </c>
    </row>
    <row r="457" spans="1:65" s="2" customFormat="1" ht="11.25">
      <c r="A457" s="37"/>
      <c r="B457" s="38"/>
      <c r="C457" s="39"/>
      <c r="D457" s="194" t="s">
        <v>199</v>
      </c>
      <c r="E457" s="39"/>
      <c r="F457" s="195" t="s">
        <v>3512</v>
      </c>
      <c r="G457" s="39"/>
      <c r="H457" s="39"/>
      <c r="I457" s="196"/>
      <c r="J457" s="39"/>
      <c r="K457" s="39"/>
      <c r="L457" s="42"/>
      <c r="M457" s="197"/>
      <c r="N457" s="198"/>
      <c r="O457" s="67"/>
      <c r="P457" s="67"/>
      <c r="Q457" s="67"/>
      <c r="R457" s="67"/>
      <c r="S457" s="67"/>
      <c r="T457" s="68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T457" s="20" t="s">
        <v>199</v>
      </c>
      <c r="AU457" s="20" t="s">
        <v>82</v>
      </c>
    </row>
    <row r="458" spans="1:65" s="12" customFormat="1" ht="22.9" customHeight="1">
      <c r="B458" s="165"/>
      <c r="C458" s="166"/>
      <c r="D458" s="167" t="s">
        <v>72</v>
      </c>
      <c r="E458" s="179" t="s">
        <v>3514</v>
      </c>
      <c r="F458" s="179" t="s">
        <v>3515</v>
      </c>
      <c r="G458" s="166"/>
      <c r="H458" s="166"/>
      <c r="I458" s="169"/>
      <c r="J458" s="180">
        <f>BK458</f>
        <v>0</v>
      </c>
      <c r="K458" s="166"/>
      <c r="L458" s="171"/>
      <c r="M458" s="172"/>
      <c r="N458" s="173"/>
      <c r="O458" s="173"/>
      <c r="P458" s="174">
        <f>SUM(P459:P474)</f>
        <v>0</v>
      </c>
      <c r="Q458" s="173"/>
      <c r="R458" s="174">
        <f>SUM(R459:R474)</f>
        <v>0</v>
      </c>
      <c r="S458" s="173"/>
      <c r="T458" s="175">
        <f>SUM(T459:T474)</f>
        <v>0</v>
      </c>
      <c r="AR458" s="176" t="s">
        <v>82</v>
      </c>
      <c r="AT458" s="177" t="s">
        <v>72</v>
      </c>
      <c r="AU458" s="177" t="s">
        <v>80</v>
      </c>
      <c r="AY458" s="176" t="s">
        <v>191</v>
      </c>
      <c r="BK458" s="178">
        <f>SUM(BK459:BK474)</f>
        <v>0</v>
      </c>
    </row>
    <row r="459" spans="1:65" s="2" customFormat="1" ht="16.5" customHeight="1">
      <c r="A459" s="37"/>
      <c r="B459" s="38"/>
      <c r="C459" s="181" t="s">
        <v>1532</v>
      </c>
      <c r="D459" s="181" t="s">
        <v>193</v>
      </c>
      <c r="E459" s="182" t="s">
        <v>3516</v>
      </c>
      <c r="F459" s="183" t="s">
        <v>3517</v>
      </c>
      <c r="G459" s="184" t="s">
        <v>282</v>
      </c>
      <c r="H459" s="185">
        <v>25</v>
      </c>
      <c r="I459" s="186"/>
      <c r="J459" s="187">
        <f>ROUND(I459*H459,2)</f>
        <v>0</v>
      </c>
      <c r="K459" s="183" t="s">
        <v>19</v>
      </c>
      <c r="L459" s="42"/>
      <c r="M459" s="188" t="s">
        <v>19</v>
      </c>
      <c r="N459" s="189" t="s">
        <v>44</v>
      </c>
      <c r="O459" s="67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1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2" t="s">
        <v>292</v>
      </c>
      <c r="AT459" s="192" t="s">
        <v>193</v>
      </c>
      <c r="AU459" s="192" t="s">
        <v>82</v>
      </c>
      <c r="AY459" s="20" t="s">
        <v>191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0" t="s">
        <v>80</v>
      </c>
      <c r="BK459" s="193">
        <f>ROUND(I459*H459,2)</f>
        <v>0</v>
      </c>
      <c r="BL459" s="20" t="s">
        <v>292</v>
      </c>
      <c r="BM459" s="192" t="s">
        <v>3518</v>
      </c>
    </row>
    <row r="460" spans="1:65" s="2" customFormat="1" ht="11.25">
      <c r="A460" s="37"/>
      <c r="B460" s="38"/>
      <c r="C460" s="39"/>
      <c r="D460" s="194" t="s">
        <v>199</v>
      </c>
      <c r="E460" s="39"/>
      <c r="F460" s="195" t="s">
        <v>3517</v>
      </c>
      <c r="G460" s="39"/>
      <c r="H460" s="39"/>
      <c r="I460" s="196"/>
      <c r="J460" s="39"/>
      <c r="K460" s="39"/>
      <c r="L460" s="42"/>
      <c r="M460" s="197"/>
      <c r="N460" s="198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199</v>
      </c>
      <c r="AU460" s="20" t="s">
        <v>82</v>
      </c>
    </row>
    <row r="461" spans="1:65" s="2" customFormat="1" ht="16.5" customHeight="1">
      <c r="A461" s="37"/>
      <c r="B461" s="38"/>
      <c r="C461" s="181" t="s">
        <v>1536</v>
      </c>
      <c r="D461" s="181" t="s">
        <v>193</v>
      </c>
      <c r="E461" s="182" t="s">
        <v>3519</v>
      </c>
      <c r="F461" s="183" t="s">
        <v>3520</v>
      </c>
      <c r="G461" s="184" t="s">
        <v>282</v>
      </c>
      <c r="H461" s="185">
        <v>25</v>
      </c>
      <c r="I461" s="186"/>
      <c r="J461" s="187">
        <f>ROUND(I461*H461,2)</f>
        <v>0</v>
      </c>
      <c r="K461" s="183" t="s">
        <v>19</v>
      </c>
      <c r="L461" s="42"/>
      <c r="M461" s="188" t="s">
        <v>19</v>
      </c>
      <c r="N461" s="189" t="s">
        <v>44</v>
      </c>
      <c r="O461" s="67"/>
      <c r="P461" s="190">
        <f>O461*H461</f>
        <v>0</v>
      </c>
      <c r="Q461" s="190">
        <v>0</v>
      </c>
      <c r="R461" s="190">
        <f>Q461*H461</f>
        <v>0</v>
      </c>
      <c r="S461" s="190">
        <v>0</v>
      </c>
      <c r="T461" s="191">
        <f>S461*H461</f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2" t="s">
        <v>292</v>
      </c>
      <c r="AT461" s="192" t="s">
        <v>193</v>
      </c>
      <c r="AU461" s="192" t="s">
        <v>82</v>
      </c>
      <c r="AY461" s="20" t="s">
        <v>191</v>
      </c>
      <c r="BE461" s="193">
        <f>IF(N461="základní",J461,0)</f>
        <v>0</v>
      </c>
      <c r="BF461" s="193">
        <f>IF(N461="snížená",J461,0)</f>
        <v>0</v>
      </c>
      <c r="BG461" s="193">
        <f>IF(N461="zákl. přenesená",J461,0)</f>
        <v>0</v>
      </c>
      <c r="BH461" s="193">
        <f>IF(N461="sníž. přenesená",J461,0)</f>
        <v>0</v>
      </c>
      <c r="BI461" s="193">
        <f>IF(N461="nulová",J461,0)</f>
        <v>0</v>
      </c>
      <c r="BJ461" s="20" t="s">
        <v>80</v>
      </c>
      <c r="BK461" s="193">
        <f>ROUND(I461*H461,2)</f>
        <v>0</v>
      </c>
      <c r="BL461" s="20" t="s">
        <v>292</v>
      </c>
      <c r="BM461" s="192" t="s">
        <v>3521</v>
      </c>
    </row>
    <row r="462" spans="1:65" s="2" customFormat="1" ht="11.25">
      <c r="A462" s="37"/>
      <c r="B462" s="38"/>
      <c r="C462" s="39"/>
      <c r="D462" s="194" t="s">
        <v>199</v>
      </c>
      <c r="E462" s="39"/>
      <c r="F462" s="195" t="s">
        <v>3520</v>
      </c>
      <c r="G462" s="39"/>
      <c r="H462" s="39"/>
      <c r="I462" s="196"/>
      <c r="J462" s="39"/>
      <c r="K462" s="39"/>
      <c r="L462" s="42"/>
      <c r="M462" s="197"/>
      <c r="N462" s="198"/>
      <c r="O462" s="67"/>
      <c r="P462" s="67"/>
      <c r="Q462" s="67"/>
      <c r="R462" s="67"/>
      <c r="S462" s="67"/>
      <c r="T462" s="68"/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T462" s="20" t="s">
        <v>199</v>
      </c>
      <c r="AU462" s="20" t="s">
        <v>82</v>
      </c>
    </row>
    <row r="463" spans="1:65" s="2" customFormat="1" ht="16.5" customHeight="1">
      <c r="A463" s="37"/>
      <c r="B463" s="38"/>
      <c r="C463" s="181" t="s">
        <v>1543</v>
      </c>
      <c r="D463" s="181" t="s">
        <v>193</v>
      </c>
      <c r="E463" s="182" t="s">
        <v>3522</v>
      </c>
      <c r="F463" s="183" t="s">
        <v>3523</v>
      </c>
      <c r="G463" s="184" t="s">
        <v>282</v>
      </c>
      <c r="H463" s="185">
        <v>25</v>
      </c>
      <c r="I463" s="186"/>
      <c r="J463" s="187">
        <f>ROUND(I463*H463,2)</f>
        <v>0</v>
      </c>
      <c r="K463" s="183" t="s">
        <v>19</v>
      </c>
      <c r="L463" s="42"/>
      <c r="M463" s="188" t="s">
        <v>19</v>
      </c>
      <c r="N463" s="189" t="s">
        <v>44</v>
      </c>
      <c r="O463" s="67"/>
      <c r="P463" s="190">
        <f>O463*H463</f>
        <v>0</v>
      </c>
      <c r="Q463" s="190">
        <v>0</v>
      </c>
      <c r="R463" s="190">
        <f>Q463*H463</f>
        <v>0</v>
      </c>
      <c r="S463" s="190">
        <v>0</v>
      </c>
      <c r="T463" s="191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2" t="s">
        <v>292</v>
      </c>
      <c r="AT463" s="192" t="s">
        <v>193</v>
      </c>
      <c r="AU463" s="192" t="s">
        <v>82</v>
      </c>
      <c r="AY463" s="20" t="s">
        <v>191</v>
      </c>
      <c r="BE463" s="193">
        <f>IF(N463="základní",J463,0)</f>
        <v>0</v>
      </c>
      <c r="BF463" s="193">
        <f>IF(N463="snížená",J463,0)</f>
        <v>0</v>
      </c>
      <c r="BG463" s="193">
        <f>IF(N463="zákl. přenesená",J463,0)</f>
        <v>0</v>
      </c>
      <c r="BH463" s="193">
        <f>IF(N463="sníž. přenesená",J463,0)</f>
        <v>0</v>
      </c>
      <c r="BI463" s="193">
        <f>IF(N463="nulová",J463,0)</f>
        <v>0</v>
      </c>
      <c r="BJ463" s="20" t="s">
        <v>80</v>
      </c>
      <c r="BK463" s="193">
        <f>ROUND(I463*H463,2)</f>
        <v>0</v>
      </c>
      <c r="BL463" s="20" t="s">
        <v>292</v>
      </c>
      <c r="BM463" s="192" t="s">
        <v>3524</v>
      </c>
    </row>
    <row r="464" spans="1:65" s="2" customFormat="1" ht="11.25">
      <c r="A464" s="37"/>
      <c r="B464" s="38"/>
      <c r="C464" s="39"/>
      <c r="D464" s="194" t="s">
        <v>199</v>
      </c>
      <c r="E464" s="39"/>
      <c r="F464" s="195" t="s">
        <v>3523</v>
      </c>
      <c r="G464" s="39"/>
      <c r="H464" s="39"/>
      <c r="I464" s="196"/>
      <c r="J464" s="39"/>
      <c r="K464" s="39"/>
      <c r="L464" s="42"/>
      <c r="M464" s="197"/>
      <c r="N464" s="198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199</v>
      </c>
      <c r="AU464" s="20" t="s">
        <v>82</v>
      </c>
    </row>
    <row r="465" spans="1:65" s="2" customFormat="1" ht="16.5" customHeight="1">
      <c r="A465" s="37"/>
      <c r="B465" s="38"/>
      <c r="C465" s="181" t="s">
        <v>1548</v>
      </c>
      <c r="D465" s="181" t="s">
        <v>193</v>
      </c>
      <c r="E465" s="182" t="s">
        <v>3525</v>
      </c>
      <c r="F465" s="183" t="s">
        <v>3526</v>
      </c>
      <c r="G465" s="184" t="s">
        <v>301</v>
      </c>
      <c r="H465" s="185">
        <v>818</v>
      </c>
      <c r="I465" s="186"/>
      <c r="J465" s="187">
        <f>ROUND(I465*H465,2)</f>
        <v>0</v>
      </c>
      <c r="K465" s="183" t="s">
        <v>19</v>
      </c>
      <c r="L465" s="42"/>
      <c r="M465" s="188" t="s">
        <v>19</v>
      </c>
      <c r="N465" s="189" t="s">
        <v>44</v>
      </c>
      <c r="O465" s="67"/>
      <c r="P465" s="190">
        <f>O465*H465</f>
        <v>0</v>
      </c>
      <c r="Q465" s="190">
        <v>0</v>
      </c>
      <c r="R465" s="190">
        <f>Q465*H465</f>
        <v>0</v>
      </c>
      <c r="S465" s="190">
        <v>0</v>
      </c>
      <c r="T465" s="191">
        <f>S465*H465</f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2" t="s">
        <v>292</v>
      </c>
      <c r="AT465" s="192" t="s">
        <v>193</v>
      </c>
      <c r="AU465" s="192" t="s">
        <v>82</v>
      </c>
      <c r="AY465" s="20" t="s">
        <v>191</v>
      </c>
      <c r="BE465" s="193">
        <f>IF(N465="základní",J465,0)</f>
        <v>0</v>
      </c>
      <c r="BF465" s="193">
        <f>IF(N465="snížená",J465,0)</f>
        <v>0</v>
      </c>
      <c r="BG465" s="193">
        <f>IF(N465="zákl. přenesená",J465,0)</f>
        <v>0</v>
      </c>
      <c r="BH465" s="193">
        <f>IF(N465="sníž. přenesená",J465,0)</f>
        <v>0</v>
      </c>
      <c r="BI465" s="193">
        <f>IF(N465="nulová",J465,0)</f>
        <v>0</v>
      </c>
      <c r="BJ465" s="20" t="s">
        <v>80</v>
      </c>
      <c r="BK465" s="193">
        <f>ROUND(I465*H465,2)</f>
        <v>0</v>
      </c>
      <c r="BL465" s="20" t="s">
        <v>292</v>
      </c>
      <c r="BM465" s="192" t="s">
        <v>3527</v>
      </c>
    </row>
    <row r="466" spans="1:65" s="2" customFormat="1" ht="11.25">
      <c r="A466" s="37"/>
      <c r="B466" s="38"/>
      <c r="C466" s="39"/>
      <c r="D466" s="194" t="s">
        <v>199</v>
      </c>
      <c r="E466" s="39"/>
      <c r="F466" s="195" t="s">
        <v>3526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199</v>
      </c>
      <c r="AU466" s="20" t="s">
        <v>82</v>
      </c>
    </row>
    <row r="467" spans="1:65" s="2" customFormat="1" ht="16.5" customHeight="1">
      <c r="A467" s="37"/>
      <c r="B467" s="38"/>
      <c r="C467" s="181" t="s">
        <v>1554</v>
      </c>
      <c r="D467" s="181" t="s">
        <v>193</v>
      </c>
      <c r="E467" s="182" t="s">
        <v>3528</v>
      </c>
      <c r="F467" s="183" t="s">
        <v>3529</v>
      </c>
      <c r="G467" s="184" t="s">
        <v>301</v>
      </c>
      <c r="H467" s="185">
        <v>242</v>
      </c>
      <c r="I467" s="186"/>
      <c r="J467" s="187">
        <f>ROUND(I467*H467,2)</f>
        <v>0</v>
      </c>
      <c r="K467" s="183" t="s">
        <v>19</v>
      </c>
      <c r="L467" s="42"/>
      <c r="M467" s="188" t="s">
        <v>19</v>
      </c>
      <c r="N467" s="189" t="s">
        <v>44</v>
      </c>
      <c r="O467" s="67"/>
      <c r="P467" s="190">
        <f>O467*H467</f>
        <v>0</v>
      </c>
      <c r="Q467" s="190">
        <v>0</v>
      </c>
      <c r="R467" s="190">
        <f>Q467*H467</f>
        <v>0</v>
      </c>
      <c r="S467" s="190">
        <v>0</v>
      </c>
      <c r="T467" s="191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2" t="s">
        <v>292</v>
      </c>
      <c r="AT467" s="192" t="s">
        <v>193</v>
      </c>
      <c r="AU467" s="192" t="s">
        <v>82</v>
      </c>
      <c r="AY467" s="20" t="s">
        <v>191</v>
      </c>
      <c r="BE467" s="193">
        <f>IF(N467="základní",J467,0)</f>
        <v>0</v>
      </c>
      <c r="BF467" s="193">
        <f>IF(N467="snížená",J467,0)</f>
        <v>0</v>
      </c>
      <c r="BG467" s="193">
        <f>IF(N467="zákl. přenesená",J467,0)</f>
        <v>0</v>
      </c>
      <c r="BH467" s="193">
        <f>IF(N467="sníž. přenesená",J467,0)</f>
        <v>0</v>
      </c>
      <c r="BI467" s="193">
        <f>IF(N467="nulová",J467,0)</f>
        <v>0</v>
      </c>
      <c r="BJ467" s="20" t="s">
        <v>80</v>
      </c>
      <c r="BK467" s="193">
        <f>ROUND(I467*H467,2)</f>
        <v>0</v>
      </c>
      <c r="BL467" s="20" t="s">
        <v>292</v>
      </c>
      <c r="BM467" s="192" t="s">
        <v>3530</v>
      </c>
    </row>
    <row r="468" spans="1:65" s="2" customFormat="1" ht="11.25">
      <c r="A468" s="37"/>
      <c r="B468" s="38"/>
      <c r="C468" s="39"/>
      <c r="D468" s="194" t="s">
        <v>199</v>
      </c>
      <c r="E468" s="39"/>
      <c r="F468" s="195" t="s">
        <v>3529</v>
      </c>
      <c r="G468" s="39"/>
      <c r="H468" s="39"/>
      <c r="I468" s="196"/>
      <c r="J468" s="39"/>
      <c r="K468" s="39"/>
      <c r="L468" s="42"/>
      <c r="M468" s="197"/>
      <c r="N468" s="198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199</v>
      </c>
      <c r="AU468" s="20" t="s">
        <v>82</v>
      </c>
    </row>
    <row r="469" spans="1:65" s="2" customFormat="1" ht="16.5" customHeight="1">
      <c r="A469" s="37"/>
      <c r="B469" s="38"/>
      <c r="C469" s="181" t="s">
        <v>1559</v>
      </c>
      <c r="D469" s="181" t="s">
        <v>193</v>
      </c>
      <c r="E469" s="182" t="s">
        <v>3531</v>
      </c>
      <c r="F469" s="183" t="s">
        <v>3532</v>
      </c>
      <c r="G469" s="184" t="s">
        <v>301</v>
      </c>
      <c r="H469" s="185">
        <v>198</v>
      </c>
      <c r="I469" s="186"/>
      <c r="J469" s="187">
        <f>ROUND(I469*H469,2)</f>
        <v>0</v>
      </c>
      <c r="K469" s="183" t="s">
        <v>19</v>
      </c>
      <c r="L469" s="42"/>
      <c r="M469" s="188" t="s">
        <v>19</v>
      </c>
      <c r="N469" s="189" t="s">
        <v>44</v>
      </c>
      <c r="O469" s="67"/>
      <c r="P469" s="190">
        <f>O469*H469</f>
        <v>0</v>
      </c>
      <c r="Q469" s="190">
        <v>0</v>
      </c>
      <c r="R469" s="190">
        <f>Q469*H469</f>
        <v>0</v>
      </c>
      <c r="S469" s="190">
        <v>0</v>
      </c>
      <c r="T469" s="191">
        <f>S469*H469</f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2" t="s">
        <v>292</v>
      </c>
      <c r="AT469" s="192" t="s">
        <v>193</v>
      </c>
      <c r="AU469" s="192" t="s">
        <v>82</v>
      </c>
      <c r="AY469" s="20" t="s">
        <v>191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20" t="s">
        <v>80</v>
      </c>
      <c r="BK469" s="193">
        <f>ROUND(I469*H469,2)</f>
        <v>0</v>
      </c>
      <c r="BL469" s="20" t="s">
        <v>292</v>
      </c>
      <c r="BM469" s="192" t="s">
        <v>3533</v>
      </c>
    </row>
    <row r="470" spans="1:65" s="2" customFormat="1" ht="11.25">
      <c r="A470" s="37"/>
      <c r="B470" s="38"/>
      <c r="C470" s="39"/>
      <c r="D470" s="194" t="s">
        <v>199</v>
      </c>
      <c r="E470" s="39"/>
      <c r="F470" s="195" t="s">
        <v>3532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199</v>
      </c>
      <c r="AU470" s="20" t="s">
        <v>82</v>
      </c>
    </row>
    <row r="471" spans="1:65" s="2" customFormat="1" ht="16.5" customHeight="1">
      <c r="A471" s="37"/>
      <c r="B471" s="38"/>
      <c r="C471" s="181" t="s">
        <v>1565</v>
      </c>
      <c r="D471" s="181" t="s">
        <v>193</v>
      </c>
      <c r="E471" s="182" t="s">
        <v>3534</v>
      </c>
      <c r="F471" s="183" t="s">
        <v>3535</v>
      </c>
      <c r="G471" s="184" t="s">
        <v>301</v>
      </c>
      <c r="H471" s="185">
        <v>200</v>
      </c>
      <c r="I471" s="186"/>
      <c r="J471" s="187">
        <f>ROUND(I471*H471,2)</f>
        <v>0</v>
      </c>
      <c r="K471" s="183" t="s">
        <v>19</v>
      </c>
      <c r="L471" s="42"/>
      <c r="M471" s="188" t="s">
        <v>19</v>
      </c>
      <c r="N471" s="189" t="s">
        <v>44</v>
      </c>
      <c r="O471" s="67"/>
      <c r="P471" s="190">
        <f>O471*H471</f>
        <v>0</v>
      </c>
      <c r="Q471" s="190">
        <v>0</v>
      </c>
      <c r="R471" s="190">
        <f>Q471*H471</f>
        <v>0</v>
      </c>
      <c r="S471" s="190">
        <v>0</v>
      </c>
      <c r="T471" s="191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2" t="s">
        <v>292</v>
      </c>
      <c r="AT471" s="192" t="s">
        <v>193</v>
      </c>
      <c r="AU471" s="192" t="s">
        <v>82</v>
      </c>
      <c r="AY471" s="20" t="s">
        <v>191</v>
      </c>
      <c r="BE471" s="193">
        <f>IF(N471="základní",J471,0)</f>
        <v>0</v>
      </c>
      <c r="BF471" s="193">
        <f>IF(N471="snížená",J471,0)</f>
        <v>0</v>
      </c>
      <c r="BG471" s="193">
        <f>IF(N471="zákl. přenesená",J471,0)</f>
        <v>0</v>
      </c>
      <c r="BH471" s="193">
        <f>IF(N471="sníž. přenesená",J471,0)</f>
        <v>0</v>
      </c>
      <c r="BI471" s="193">
        <f>IF(N471="nulová",J471,0)</f>
        <v>0</v>
      </c>
      <c r="BJ471" s="20" t="s">
        <v>80</v>
      </c>
      <c r="BK471" s="193">
        <f>ROUND(I471*H471,2)</f>
        <v>0</v>
      </c>
      <c r="BL471" s="20" t="s">
        <v>292</v>
      </c>
      <c r="BM471" s="192" t="s">
        <v>3536</v>
      </c>
    </row>
    <row r="472" spans="1:65" s="2" customFormat="1" ht="11.25">
      <c r="A472" s="37"/>
      <c r="B472" s="38"/>
      <c r="C472" s="39"/>
      <c r="D472" s="194" t="s">
        <v>199</v>
      </c>
      <c r="E472" s="39"/>
      <c r="F472" s="195" t="s">
        <v>3535</v>
      </c>
      <c r="G472" s="39"/>
      <c r="H472" s="39"/>
      <c r="I472" s="196"/>
      <c r="J472" s="39"/>
      <c r="K472" s="39"/>
      <c r="L472" s="42"/>
      <c r="M472" s="197"/>
      <c r="N472" s="198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199</v>
      </c>
      <c r="AU472" s="20" t="s">
        <v>82</v>
      </c>
    </row>
    <row r="473" spans="1:65" s="2" customFormat="1" ht="16.5" customHeight="1">
      <c r="A473" s="37"/>
      <c r="B473" s="38"/>
      <c r="C473" s="181" t="s">
        <v>1570</v>
      </c>
      <c r="D473" s="181" t="s">
        <v>193</v>
      </c>
      <c r="E473" s="182" t="s">
        <v>3537</v>
      </c>
      <c r="F473" s="183" t="s">
        <v>3538</v>
      </c>
      <c r="G473" s="184" t="s">
        <v>301</v>
      </c>
      <c r="H473" s="185">
        <v>200</v>
      </c>
      <c r="I473" s="186"/>
      <c r="J473" s="187">
        <f>ROUND(I473*H473,2)</f>
        <v>0</v>
      </c>
      <c r="K473" s="183" t="s">
        <v>19</v>
      </c>
      <c r="L473" s="42"/>
      <c r="M473" s="188" t="s">
        <v>19</v>
      </c>
      <c r="N473" s="189" t="s">
        <v>44</v>
      </c>
      <c r="O473" s="67"/>
      <c r="P473" s="190">
        <f>O473*H473</f>
        <v>0</v>
      </c>
      <c r="Q473" s="190">
        <v>0</v>
      </c>
      <c r="R473" s="190">
        <f>Q473*H473</f>
        <v>0</v>
      </c>
      <c r="S473" s="190">
        <v>0</v>
      </c>
      <c r="T473" s="191">
        <f>S473*H473</f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2" t="s">
        <v>292</v>
      </c>
      <c r="AT473" s="192" t="s">
        <v>193</v>
      </c>
      <c r="AU473" s="192" t="s">
        <v>82</v>
      </c>
      <c r="AY473" s="20" t="s">
        <v>191</v>
      </c>
      <c r="BE473" s="193">
        <f>IF(N473="základní",J473,0)</f>
        <v>0</v>
      </c>
      <c r="BF473" s="193">
        <f>IF(N473="snížená",J473,0)</f>
        <v>0</v>
      </c>
      <c r="BG473" s="193">
        <f>IF(N473="zákl. přenesená",J473,0)</f>
        <v>0</v>
      </c>
      <c r="BH473" s="193">
        <f>IF(N473="sníž. přenesená",J473,0)</f>
        <v>0</v>
      </c>
      <c r="BI473" s="193">
        <f>IF(N473="nulová",J473,0)</f>
        <v>0</v>
      </c>
      <c r="BJ473" s="20" t="s">
        <v>80</v>
      </c>
      <c r="BK473" s="193">
        <f>ROUND(I473*H473,2)</f>
        <v>0</v>
      </c>
      <c r="BL473" s="20" t="s">
        <v>292</v>
      </c>
      <c r="BM473" s="192" t="s">
        <v>3539</v>
      </c>
    </row>
    <row r="474" spans="1:65" s="2" customFormat="1" ht="11.25">
      <c r="A474" s="37"/>
      <c r="B474" s="38"/>
      <c r="C474" s="39"/>
      <c r="D474" s="194" t="s">
        <v>199</v>
      </c>
      <c r="E474" s="39"/>
      <c r="F474" s="195" t="s">
        <v>3538</v>
      </c>
      <c r="G474" s="39"/>
      <c r="H474" s="39"/>
      <c r="I474" s="196"/>
      <c r="J474" s="39"/>
      <c r="K474" s="39"/>
      <c r="L474" s="42"/>
      <c r="M474" s="197"/>
      <c r="N474" s="198"/>
      <c r="O474" s="67"/>
      <c r="P474" s="67"/>
      <c r="Q474" s="67"/>
      <c r="R474" s="67"/>
      <c r="S474" s="67"/>
      <c r="T474" s="68"/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T474" s="20" t="s">
        <v>199</v>
      </c>
      <c r="AU474" s="20" t="s">
        <v>82</v>
      </c>
    </row>
    <row r="475" spans="1:65" s="12" customFormat="1" ht="25.9" customHeight="1">
      <c r="B475" s="165"/>
      <c r="C475" s="166"/>
      <c r="D475" s="167" t="s">
        <v>72</v>
      </c>
      <c r="E475" s="168" t="s">
        <v>273</v>
      </c>
      <c r="F475" s="168" t="s">
        <v>2701</v>
      </c>
      <c r="G475" s="166"/>
      <c r="H475" s="166"/>
      <c r="I475" s="169"/>
      <c r="J475" s="170">
        <f>BK475</f>
        <v>0</v>
      </c>
      <c r="K475" s="166"/>
      <c r="L475" s="171"/>
      <c r="M475" s="172"/>
      <c r="N475" s="173"/>
      <c r="O475" s="173"/>
      <c r="P475" s="174">
        <f>P476</f>
        <v>0</v>
      </c>
      <c r="Q475" s="173"/>
      <c r="R475" s="174">
        <f>R476</f>
        <v>0</v>
      </c>
      <c r="S475" s="173"/>
      <c r="T475" s="175">
        <f>T476</f>
        <v>0</v>
      </c>
      <c r="AR475" s="176" t="s">
        <v>96</v>
      </c>
      <c r="AT475" s="177" t="s">
        <v>72</v>
      </c>
      <c r="AU475" s="177" t="s">
        <v>73</v>
      </c>
      <c r="AY475" s="176" t="s">
        <v>191</v>
      </c>
      <c r="BK475" s="178">
        <f>BK476</f>
        <v>0</v>
      </c>
    </row>
    <row r="476" spans="1:65" s="12" customFormat="1" ht="22.9" customHeight="1">
      <c r="B476" s="165"/>
      <c r="C476" s="166"/>
      <c r="D476" s="167" t="s">
        <v>72</v>
      </c>
      <c r="E476" s="179" t="s">
        <v>3540</v>
      </c>
      <c r="F476" s="179" t="s">
        <v>3541</v>
      </c>
      <c r="G476" s="166"/>
      <c r="H476" s="166"/>
      <c r="I476" s="169"/>
      <c r="J476" s="180">
        <f>BK476</f>
        <v>0</v>
      </c>
      <c r="K476" s="166"/>
      <c r="L476" s="171"/>
      <c r="M476" s="172"/>
      <c r="N476" s="173"/>
      <c r="O476" s="173"/>
      <c r="P476" s="174">
        <f>SUM(P477:P478)</f>
        <v>0</v>
      </c>
      <c r="Q476" s="173"/>
      <c r="R476" s="174">
        <f>SUM(R477:R478)</f>
        <v>0</v>
      </c>
      <c r="S476" s="173"/>
      <c r="T476" s="175">
        <f>SUM(T477:T478)</f>
        <v>0</v>
      </c>
      <c r="AR476" s="176" t="s">
        <v>96</v>
      </c>
      <c r="AT476" s="177" t="s">
        <v>72</v>
      </c>
      <c r="AU476" s="177" t="s">
        <v>80</v>
      </c>
      <c r="AY476" s="176" t="s">
        <v>191</v>
      </c>
      <c r="BK476" s="178">
        <f>SUM(BK477:BK478)</f>
        <v>0</v>
      </c>
    </row>
    <row r="477" spans="1:65" s="2" customFormat="1" ht="16.5" customHeight="1">
      <c r="A477" s="37"/>
      <c r="B477" s="38"/>
      <c r="C477" s="181" t="s">
        <v>1576</v>
      </c>
      <c r="D477" s="181" t="s">
        <v>193</v>
      </c>
      <c r="E477" s="182" t="s">
        <v>3542</v>
      </c>
      <c r="F477" s="183" t="s">
        <v>3543</v>
      </c>
      <c r="G477" s="184" t="s">
        <v>301</v>
      </c>
      <c r="H477" s="185">
        <v>300</v>
      </c>
      <c r="I477" s="186"/>
      <c r="J477" s="187">
        <f>ROUND(I477*H477,2)</f>
        <v>0</v>
      </c>
      <c r="K477" s="183" t="s">
        <v>19</v>
      </c>
      <c r="L477" s="42"/>
      <c r="M477" s="188" t="s">
        <v>19</v>
      </c>
      <c r="N477" s="189" t="s">
        <v>44</v>
      </c>
      <c r="O477" s="67"/>
      <c r="P477" s="190">
        <f>O477*H477</f>
        <v>0</v>
      </c>
      <c r="Q477" s="190">
        <v>0</v>
      </c>
      <c r="R477" s="190">
        <f>Q477*H477</f>
        <v>0</v>
      </c>
      <c r="S477" s="190">
        <v>0</v>
      </c>
      <c r="T477" s="191">
        <f>S477*H477</f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2" t="s">
        <v>668</v>
      </c>
      <c r="AT477" s="192" t="s">
        <v>193</v>
      </c>
      <c r="AU477" s="192" t="s">
        <v>82</v>
      </c>
      <c r="AY477" s="20" t="s">
        <v>191</v>
      </c>
      <c r="BE477" s="193">
        <f>IF(N477="základní",J477,0)</f>
        <v>0</v>
      </c>
      <c r="BF477" s="193">
        <f>IF(N477="snížená",J477,0)</f>
        <v>0</v>
      </c>
      <c r="BG477" s="193">
        <f>IF(N477="zákl. přenesená",J477,0)</f>
        <v>0</v>
      </c>
      <c r="BH477" s="193">
        <f>IF(N477="sníž. přenesená",J477,0)</f>
        <v>0</v>
      </c>
      <c r="BI477" s="193">
        <f>IF(N477="nulová",J477,0)</f>
        <v>0</v>
      </c>
      <c r="BJ477" s="20" t="s">
        <v>80</v>
      </c>
      <c r="BK477" s="193">
        <f>ROUND(I477*H477,2)</f>
        <v>0</v>
      </c>
      <c r="BL477" s="20" t="s">
        <v>668</v>
      </c>
      <c r="BM477" s="192" t="s">
        <v>3544</v>
      </c>
    </row>
    <row r="478" spans="1:65" s="2" customFormat="1" ht="11.25">
      <c r="A478" s="37"/>
      <c r="B478" s="38"/>
      <c r="C478" s="39"/>
      <c r="D478" s="194" t="s">
        <v>199</v>
      </c>
      <c r="E478" s="39"/>
      <c r="F478" s="195" t="s">
        <v>3543</v>
      </c>
      <c r="G478" s="39"/>
      <c r="H478" s="39"/>
      <c r="I478" s="196"/>
      <c r="J478" s="39"/>
      <c r="K478" s="39"/>
      <c r="L478" s="42"/>
      <c r="M478" s="197"/>
      <c r="N478" s="198"/>
      <c r="O478" s="67"/>
      <c r="P478" s="67"/>
      <c r="Q478" s="67"/>
      <c r="R478" s="67"/>
      <c r="S478" s="67"/>
      <c r="T478" s="68"/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T478" s="20" t="s">
        <v>199</v>
      </c>
      <c r="AU478" s="20" t="s">
        <v>82</v>
      </c>
    </row>
    <row r="479" spans="1:65" s="12" customFormat="1" ht="25.9" customHeight="1">
      <c r="B479" s="165"/>
      <c r="C479" s="166"/>
      <c r="D479" s="167" t="s">
        <v>72</v>
      </c>
      <c r="E479" s="168" t="s">
        <v>3545</v>
      </c>
      <c r="F479" s="168" t="s">
        <v>3546</v>
      </c>
      <c r="G479" s="166"/>
      <c r="H479" s="166"/>
      <c r="I479" s="169"/>
      <c r="J479" s="170">
        <f>BK479</f>
        <v>0</v>
      </c>
      <c r="K479" s="166"/>
      <c r="L479" s="171"/>
      <c r="M479" s="172"/>
      <c r="N479" s="173"/>
      <c r="O479" s="173"/>
      <c r="P479" s="174">
        <f>SUM(P480:P487)</f>
        <v>0</v>
      </c>
      <c r="Q479" s="173"/>
      <c r="R479" s="174">
        <f>SUM(R480:R487)</f>
        <v>0</v>
      </c>
      <c r="S479" s="173"/>
      <c r="T479" s="175">
        <f>SUM(T480:T487)</f>
        <v>0</v>
      </c>
      <c r="AR479" s="176" t="s">
        <v>197</v>
      </c>
      <c r="AT479" s="177" t="s">
        <v>72</v>
      </c>
      <c r="AU479" s="177" t="s">
        <v>73</v>
      </c>
      <c r="AY479" s="176" t="s">
        <v>191</v>
      </c>
      <c r="BK479" s="178">
        <f>SUM(BK480:BK487)</f>
        <v>0</v>
      </c>
    </row>
    <row r="480" spans="1:65" s="2" customFormat="1" ht="16.5" customHeight="1">
      <c r="A480" s="37"/>
      <c r="B480" s="38"/>
      <c r="C480" s="181" t="s">
        <v>1580</v>
      </c>
      <c r="D480" s="181" t="s">
        <v>193</v>
      </c>
      <c r="E480" s="182" t="s">
        <v>3547</v>
      </c>
      <c r="F480" s="183" t="s">
        <v>3548</v>
      </c>
      <c r="G480" s="184" t="s">
        <v>3549</v>
      </c>
      <c r="H480" s="185">
        <v>1</v>
      </c>
      <c r="I480" s="186"/>
      <c r="J480" s="187">
        <f>ROUND(I480*H480,2)</f>
        <v>0</v>
      </c>
      <c r="K480" s="183" t="s">
        <v>19</v>
      </c>
      <c r="L480" s="42"/>
      <c r="M480" s="188" t="s">
        <v>19</v>
      </c>
      <c r="N480" s="189" t="s">
        <v>44</v>
      </c>
      <c r="O480" s="67"/>
      <c r="P480" s="190">
        <f>O480*H480</f>
        <v>0</v>
      </c>
      <c r="Q480" s="190">
        <v>0</v>
      </c>
      <c r="R480" s="190">
        <f>Q480*H480</f>
        <v>0</v>
      </c>
      <c r="S480" s="190">
        <v>0</v>
      </c>
      <c r="T480" s="191">
        <f>S480*H480</f>
        <v>0</v>
      </c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R480" s="192" t="s">
        <v>3550</v>
      </c>
      <c r="AT480" s="192" t="s">
        <v>193</v>
      </c>
      <c r="AU480" s="192" t="s">
        <v>80</v>
      </c>
      <c r="AY480" s="20" t="s">
        <v>191</v>
      </c>
      <c r="BE480" s="193">
        <f>IF(N480="základní",J480,0)</f>
        <v>0</v>
      </c>
      <c r="BF480" s="193">
        <f>IF(N480="snížená",J480,0)</f>
        <v>0</v>
      </c>
      <c r="BG480" s="193">
        <f>IF(N480="zákl. přenesená",J480,0)</f>
        <v>0</v>
      </c>
      <c r="BH480" s="193">
        <f>IF(N480="sníž. přenesená",J480,0)</f>
        <v>0</v>
      </c>
      <c r="BI480" s="193">
        <f>IF(N480="nulová",J480,0)</f>
        <v>0</v>
      </c>
      <c r="BJ480" s="20" t="s">
        <v>80</v>
      </c>
      <c r="BK480" s="193">
        <f>ROUND(I480*H480,2)</f>
        <v>0</v>
      </c>
      <c r="BL480" s="20" t="s">
        <v>3550</v>
      </c>
      <c r="BM480" s="192" t="s">
        <v>3551</v>
      </c>
    </row>
    <row r="481" spans="1:65" s="2" customFormat="1" ht="11.25">
      <c r="A481" s="37"/>
      <c r="B481" s="38"/>
      <c r="C481" s="39"/>
      <c r="D481" s="194" t="s">
        <v>199</v>
      </c>
      <c r="E481" s="39"/>
      <c r="F481" s="195" t="s">
        <v>3548</v>
      </c>
      <c r="G481" s="39"/>
      <c r="H481" s="39"/>
      <c r="I481" s="196"/>
      <c r="J481" s="39"/>
      <c r="K481" s="39"/>
      <c r="L481" s="42"/>
      <c r="M481" s="197"/>
      <c r="N481" s="198"/>
      <c r="O481" s="67"/>
      <c r="P481" s="67"/>
      <c r="Q481" s="67"/>
      <c r="R481" s="67"/>
      <c r="S481" s="67"/>
      <c r="T481" s="68"/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T481" s="20" t="s">
        <v>199</v>
      </c>
      <c r="AU481" s="20" t="s">
        <v>80</v>
      </c>
    </row>
    <row r="482" spans="1:65" s="2" customFormat="1" ht="16.5" customHeight="1">
      <c r="A482" s="37"/>
      <c r="B482" s="38"/>
      <c r="C482" s="181" t="s">
        <v>1586</v>
      </c>
      <c r="D482" s="181" t="s">
        <v>193</v>
      </c>
      <c r="E482" s="182" t="s">
        <v>3552</v>
      </c>
      <c r="F482" s="183" t="s">
        <v>3553</v>
      </c>
      <c r="G482" s="184" t="s">
        <v>3549</v>
      </c>
      <c r="H482" s="185">
        <v>10</v>
      </c>
      <c r="I482" s="186"/>
      <c r="J482" s="187">
        <f>ROUND(I482*H482,2)</f>
        <v>0</v>
      </c>
      <c r="K482" s="183" t="s">
        <v>19</v>
      </c>
      <c r="L482" s="42"/>
      <c r="M482" s="188" t="s">
        <v>19</v>
      </c>
      <c r="N482" s="189" t="s">
        <v>44</v>
      </c>
      <c r="O482" s="67"/>
      <c r="P482" s="190">
        <f>O482*H482</f>
        <v>0</v>
      </c>
      <c r="Q482" s="190">
        <v>0</v>
      </c>
      <c r="R482" s="190">
        <f>Q482*H482</f>
        <v>0</v>
      </c>
      <c r="S482" s="190">
        <v>0</v>
      </c>
      <c r="T482" s="191">
        <f>S482*H482</f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2" t="s">
        <v>3550</v>
      </c>
      <c r="AT482" s="192" t="s">
        <v>193</v>
      </c>
      <c r="AU482" s="192" t="s">
        <v>80</v>
      </c>
      <c r="AY482" s="20" t="s">
        <v>191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0" t="s">
        <v>80</v>
      </c>
      <c r="BK482" s="193">
        <f>ROUND(I482*H482,2)</f>
        <v>0</v>
      </c>
      <c r="BL482" s="20" t="s">
        <v>3550</v>
      </c>
      <c r="BM482" s="192" t="s">
        <v>3554</v>
      </c>
    </row>
    <row r="483" spans="1:65" s="2" customFormat="1" ht="11.25">
      <c r="A483" s="37"/>
      <c r="B483" s="38"/>
      <c r="C483" s="39"/>
      <c r="D483" s="194" t="s">
        <v>199</v>
      </c>
      <c r="E483" s="39"/>
      <c r="F483" s="195" t="s">
        <v>3553</v>
      </c>
      <c r="G483" s="39"/>
      <c r="H483" s="39"/>
      <c r="I483" s="196"/>
      <c r="J483" s="39"/>
      <c r="K483" s="39"/>
      <c r="L483" s="42"/>
      <c r="M483" s="197"/>
      <c r="N483" s="198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199</v>
      </c>
      <c r="AU483" s="20" t="s">
        <v>80</v>
      </c>
    </row>
    <row r="484" spans="1:65" s="2" customFormat="1" ht="16.5" customHeight="1">
      <c r="A484" s="37"/>
      <c r="B484" s="38"/>
      <c r="C484" s="181" t="s">
        <v>1591</v>
      </c>
      <c r="D484" s="181" t="s">
        <v>193</v>
      </c>
      <c r="E484" s="182" t="s">
        <v>3555</v>
      </c>
      <c r="F484" s="183" t="s">
        <v>3556</v>
      </c>
      <c r="G484" s="184" t="s">
        <v>3549</v>
      </c>
      <c r="H484" s="185">
        <v>5</v>
      </c>
      <c r="I484" s="186"/>
      <c r="J484" s="187">
        <f>ROUND(I484*H484,2)</f>
        <v>0</v>
      </c>
      <c r="K484" s="183" t="s">
        <v>19</v>
      </c>
      <c r="L484" s="42"/>
      <c r="M484" s="188" t="s">
        <v>19</v>
      </c>
      <c r="N484" s="189" t="s">
        <v>44</v>
      </c>
      <c r="O484" s="67"/>
      <c r="P484" s="190">
        <f>O484*H484</f>
        <v>0</v>
      </c>
      <c r="Q484" s="190">
        <v>0</v>
      </c>
      <c r="R484" s="190">
        <f>Q484*H484</f>
        <v>0</v>
      </c>
      <c r="S484" s="190">
        <v>0</v>
      </c>
      <c r="T484" s="191">
        <f>S484*H484</f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2" t="s">
        <v>3550</v>
      </c>
      <c r="AT484" s="192" t="s">
        <v>193</v>
      </c>
      <c r="AU484" s="192" t="s">
        <v>80</v>
      </c>
      <c r="AY484" s="20" t="s">
        <v>191</v>
      </c>
      <c r="BE484" s="193">
        <f>IF(N484="základní",J484,0)</f>
        <v>0</v>
      </c>
      <c r="BF484" s="193">
        <f>IF(N484="snížená",J484,0)</f>
        <v>0</v>
      </c>
      <c r="BG484" s="193">
        <f>IF(N484="zákl. přenesená",J484,0)</f>
        <v>0</v>
      </c>
      <c r="BH484" s="193">
        <f>IF(N484="sníž. přenesená",J484,0)</f>
        <v>0</v>
      </c>
      <c r="BI484" s="193">
        <f>IF(N484="nulová",J484,0)</f>
        <v>0</v>
      </c>
      <c r="BJ484" s="20" t="s">
        <v>80</v>
      </c>
      <c r="BK484" s="193">
        <f>ROUND(I484*H484,2)</f>
        <v>0</v>
      </c>
      <c r="BL484" s="20" t="s">
        <v>3550</v>
      </c>
      <c r="BM484" s="192" t="s">
        <v>3557</v>
      </c>
    </row>
    <row r="485" spans="1:65" s="2" customFormat="1" ht="11.25">
      <c r="A485" s="37"/>
      <c r="B485" s="38"/>
      <c r="C485" s="39"/>
      <c r="D485" s="194" t="s">
        <v>199</v>
      </c>
      <c r="E485" s="39"/>
      <c r="F485" s="195" t="s">
        <v>3556</v>
      </c>
      <c r="G485" s="39"/>
      <c r="H485" s="39"/>
      <c r="I485" s="196"/>
      <c r="J485" s="39"/>
      <c r="K485" s="39"/>
      <c r="L485" s="42"/>
      <c r="M485" s="197"/>
      <c r="N485" s="198"/>
      <c r="O485" s="67"/>
      <c r="P485" s="67"/>
      <c r="Q485" s="67"/>
      <c r="R485" s="67"/>
      <c r="S485" s="67"/>
      <c r="T485" s="68"/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T485" s="20" t="s">
        <v>199</v>
      </c>
      <c r="AU485" s="20" t="s">
        <v>80</v>
      </c>
    </row>
    <row r="486" spans="1:65" s="2" customFormat="1" ht="16.5" customHeight="1">
      <c r="A486" s="37"/>
      <c r="B486" s="38"/>
      <c r="C486" s="181" t="s">
        <v>1597</v>
      </c>
      <c r="D486" s="181" t="s">
        <v>193</v>
      </c>
      <c r="E486" s="182" t="s">
        <v>3558</v>
      </c>
      <c r="F486" s="183" t="s">
        <v>3559</v>
      </c>
      <c r="G486" s="184" t="s">
        <v>3549</v>
      </c>
      <c r="H486" s="185">
        <v>30</v>
      </c>
      <c r="I486" s="186"/>
      <c r="J486" s="187">
        <f>ROUND(I486*H486,2)</f>
        <v>0</v>
      </c>
      <c r="K486" s="183" t="s">
        <v>19</v>
      </c>
      <c r="L486" s="42"/>
      <c r="M486" s="188" t="s">
        <v>19</v>
      </c>
      <c r="N486" s="189" t="s">
        <v>44</v>
      </c>
      <c r="O486" s="67"/>
      <c r="P486" s="190">
        <f>O486*H486</f>
        <v>0</v>
      </c>
      <c r="Q486" s="190">
        <v>0</v>
      </c>
      <c r="R486" s="190">
        <f>Q486*H486</f>
        <v>0</v>
      </c>
      <c r="S486" s="190">
        <v>0</v>
      </c>
      <c r="T486" s="191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2" t="s">
        <v>3550</v>
      </c>
      <c r="AT486" s="192" t="s">
        <v>193</v>
      </c>
      <c r="AU486" s="192" t="s">
        <v>80</v>
      </c>
      <c r="AY486" s="20" t="s">
        <v>191</v>
      </c>
      <c r="BE486" s="193">
        <f>IF(N486="základní",J486,0)</f>
        <v>0</v>
      </c>
      <c r="BF486" s="193">
        <f>IF(N486="snížená",J486,0)</f>
        <v>0</v>
      </c>
      <c r="BG486" s="193">
        <f>IF(N486="zákl. přenesená",J486,0)</f>
        <v>0</v>
      </c>
      <c r="BH486" s="193">
        <f>IF(N486="sníž. přenesená",J486,0)</f>
        <v>0</v>
      </c>
      <c r="BI486" s="193">
        <f>IF(N486="nulová",J486,0)</f>
        <v>0</v>
      </c>
      <c r="BJ486" s="20" t="s">
        <v>80</v>
      </c>
      <c r="BK486" s="193">
        <f>ROUND(I486*H486,2)</f>
        <v>0</v>
      </c>
      <c r="BL486" s="20" t="s">
        <v>3550</v>
      </c>
      <c r="BM486" s="192" t="s">
        <v>3560</v>
      </c>
    </row>
    <row r="487" spans="1:65" s="2" customFormat="1" ht="11.25">
      <c r="A487" s="37"/>
      <c r="B487" s="38"/>
      <c r="C487" s="39"/>
      <c r="D487" s="194" t="s">
        <v>199</v>
      </c>
      <c r="E487" s="39"/>
      <c r="F487" s="195" t="s">
        <v>3559</v>
      </c>
      <c r="G487" s="39"/>
      <c r="H487" s="39"/>
      <c r="I487" s="196"/>
      <c r="J487" s="39"/>
      <c r="K487" s="39"/>
      <c r="L487" s="42"/>
      <c r="M487" s="245"/>
      <c r="N487" s="246"/>
      <c r="O487" s="247"/>
      <c r="P487" s="247"/>
      <c r="Q487" s="247"/>
      <c r="R487" s="247"/>
      <c r="S487" s="247"/>
      <c r="T487" s="24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199</v>
      </c>
      <c r="AU487" s="20" t="s">
        <v>80</v>
      </c>
    </row>
    <row r="488" spans="1:65" s="2" customFormat="1" ht="6.95" customHeight="1">
      <c r="A488" s="37"/>
      <c r="B488" s="50"/>
      <c r="C488" s="51"/>
      <c r="D488" s="51"/>
      <c r="E488" s="51"/>
      <c r="F488" s="51"/>
      <c r="G488" s="51"/>
      <c r="H488" s="51"/>
      <c r="I488" s="51"/>
      <c r="J488" s="51"/>
      <c r="K488" s="51"/>
      <c r="L488" s="42"/>
      <c r="M488" s="37"/>
      <c r="O488" s="37"/>
      <c r="P488" s="37"/>
      <c r="Q488" s="37"/>
      <c r="R488" s="37"/>
      <c r="S488" s="37"/>
      <c r="T488" s="37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</row>
  </sheetData>
  <sheetProtection algorithmName="SHA-512" hashValue="cA/CeB2XT8oPwtbtJJwFi9Wod8svv4lJa8DhFySZmXovisU/XiSLZg5VjHnE1QbB3lAr/kkJcIcW+dHPMD64OQ==" saltValue="eCgMkmZ/RlhOgfM2Rcm5QCjvdgu/LhgRahHzgkqqT3BpqVdhxQ8YCLirny8VGlAz+lAo7lmSz26iSUg5hGD6Hw==" spinCount="100000" sheet="1" objects="1" scenarios="1" formatColumns="0" formatRows="0" autoFilter="0"/>
  <autoFilter ref="C101:K487" xr:uid="{00000000-0009-0000-0000-000003000000}"/>
  <mergeCells count="15">
    <mergeCell ref="E88:H88"/>
    <mergeCell ref="E92:H92"/>
    <mergeCell ref="E90:H90"/>
    <mergeCell ref="E94:H94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2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100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3561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ROUND(J99,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ROUND((SUM(BE99:BE324)),  2)</f>
        <v>0</v>
      </c>
      <c r="G37" s="37"/>
      <c r="H37" s="37"/>
      <c r="I37" s="127">
        <v>0.21</v>
      </c>
      <c r="J37" s="126">
        <f>ROUND(((SUM(BE99:BE324))*I37),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ROUND((SUM(BF99:BF324)),  2)</f>
        <v>0</v>
      </c>
      <c r="G38" s="37"/>
      <c r="H38" s="37"/>
      <c r="I38" s="127">
        <v>0.12</v>
      </c>
      <c r="J38" s="126">
        <f>ROUND(((SUM(BF99:BF324))*I38),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ROUND((SUM(BG99:BG324)),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ROUND((SUM(BH99:BH324)),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ROUND((SUM(BI99:BI324)),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D.1.4-EL - Elektroinstalace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J99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3562</v>
      </c>
      <c r="E68" s="146"/>
      <c r="F68" s="146"/>
      <c r="G68" s="146"/>
      <c r="H68" s="146"/>
      <c r="I68" s="146"/>
      <c r="J68" s="147">
        <f>J100</f>
        <v>0</v>
      </c>
      <c r="K68" s="144"/>
      <c r="L68" s="148"/>
    </row>
    <row r="69" spans="1:47" s="9" customFormat="1" ht="24.95" customHeight="1">
      <c r="B69" s="143"/>
      <c r="C69" s="144"/>
      <c r="D69" s="145" t="s">
        <v>3563</v>
      </c>
      <c r="E69" s="146"/>
      <c r="F69" s="146"/>
      <c r="G69" s="146"/>
      <c r="H69" s="146"/>
      <c r="I69" s="146"/>
      <c r="J69" s="147">
        <f>J139</f>
        <v>0</v>
      </c>
      <c r="K69" s="144"/>
      <c r="L69" s="148"/>
    </row>
    <row r="70" spans="1:47" s="9" customFormat="1" ht="24.95" customHeight="1">
      <c r="B70" s="143"/>
      <c r="C70" s="144"/>
      <c r="D70" s="145" t="s">
        <v>3564</v>
      </c>
      <c r="E70" s="146"/>
      <c r="F70" s="146"/>
      <c r="G70" s="146"/>
      <c r="H70" s="146"/>
      <c r="I70" s="146"/>
      <c r="J70" s="147">
        <f>J186</f>
        <v>0</v>
      </c>
      <c r="K70" s="144"/>
      <c r="L70" s="148"/>
    </row>
    <row r="71" spans="1:47" s="9" customFormat="1" ht="24.95" customHeight="1">
      <c r="B71" s="143"/>
      <c r="C71" s="144"/>
      <c r="D71" s="145" t="s">
        <v>3565</v>
      </c>
      <c r="E71" s="146"/>
      <c r="F71" s="146"/>
      <c r="G71" s="146"/>
      <c r="H71" s="146"/>
      <c r="I71" s="146"/>
      <c r="J71" s="147">
        <f>J233</f>
        <v>0</v>
      </c>
      <c r="K71" s="144"/>
      <c r="L71" s="148"/>
    </row>
    <row r="72" spans="1:47" s="9" customFormat="1" ht="24.95" customHeight="1">
      <c r="B72" s="143"/>
      <c r="C72" s="144"/>
      <c r="D72" s="145" t="s">
        <v>3566</v>
      </c>
      <c r="E72" s="146"/>
      <c r="F72" s="146"/>
      <c r="G72" s="146"/>
      <c r="H72" s="146"/>
      <c r="I72" s="146"/>
      <c r="J72" s="147">
        <f>J247</f>
        <v>0</v>
      </c>
      <c r="K72" s="144"/>
      <c r="L72" s="148"/>
    </row>
    <row r="73" spans="1:47" s="9" customFormat="1" ht="24.95" customHeight="1">
      <c r="B73" s="143"/>
      <c r="C73" s="144"/>
      <c r="D73" s="145" t="s">
        <v>3567</v>
      </c>
      <c r="E73" s="146"/>
      <c r="F73" s="146"/>
      <c r="G73" s="146"/>
      <c r="H73" s="146"/>
      <c r="I73" s="146"/>
      <c r="J73" s="147">
        <f>J270</f>
        <v>0</v>
      </c>
      <c r="K73" s="144"/>
      <c r="L73" s="148"/>
    </row>
    <row r="74" spans="1:47" s="9" customFormat="1" ht="24.95" customHeight="1">
      <c r="B74" s="143"/>
      <c r="C74" s="144"/>
      <c r="D74" s="145" t="s">
        <v>3568</v>
      </c>
      <c r="E74" s="146"/>
      <c r="F74" s="146"/>
      <c r="G74" s="146"/>
      <c r="H74" s="146"/>
      <c r="I74" s="146"/>
      <c r="J74" s="147">
        <f>J301</f>
        <v>0</v>
      </c>
      <c r="K74" s="144"/>
      <c r="L74" s="148"/>
    </row>
    <row r="75" spans="1:47" s="9" customFormat="1" ht="24.95" customHeight="1">
      <c r="B75" s="143"/>
      <c r="C75" s="144"/>
      <c r="D75" s="145" t="s">
        <v>3569</v>
      </c>
      <c r="E75" s="146"/>
      <c r="F75" s="146"/>
      <c r="G75" s="146"/>
      <c r="H75" s="146"/>
      <c r="I75" s="146"/>
      <c r="J75" s="147">
        <f>J312</f>
        <v>0</v>
      </c>
      <c r="K75" s="144"/>
      <c r="L75" s="148"/>
    </row>
    <row r="76" spans="1:47" s="2" customFormat="1" ht="21.7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47" s="2" customFormat="1" ht="6.95" customHeight="1">
      <c r="A77" s="37"/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116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81" spans="1:31" s="2" customFormat="1" ht="6.95" customHeight="1">
      <c r="A81" s="37"/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24.95" customHeight="1">
      <c r="A82" s="37"/>
      <c r="B82" s="38"/>
      <c r="C82" s="26" t="s">
        <v>176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2" customHeight="1">
      <c r="A84" s="37"/>
      <c r="B84" s="38"/>
      <c r="C84" s="32" t="s">
        <v>16</v>
      </c>
      <c r="D84" s="39"/>
      <c r="E84" s="39"/>
      <c r="F84" s="39"/>
      <c r="G84" s="39"/>
      <c r="H84" s="39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16.5" customHeight="1">
      <c r="A85" s="37"/>
      <c r="B85" s="38"/>
      <c r="C85" s="39"/>
      <c r="D85" s="39"/>
      <c r="E85" s="399" t="str">
        <f>E7</f>
        <v>Rekonstrukce plaveckého bazénu ZŠ a MŠ Weberova</v>
      </c>
      <c r="F85" s="400"/>
      <c r="G85" s="400"/>
      <c r="H85" s="400"/>
      <c r="I85" s="39"/>
      <c r="J85" s="39"/>
      <c r="K85" s="39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1" customFormat="1" ht="12" customHeight="1">
      <c r="B86" s="24"/>
      <c r="C86" s="32" t="s">
        <v>136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1" customFormat="1" ht="16.5" customHeight="1">
      <c r="B87" s="24"/>
      <c r="C87" s="25"/>
      <c r="D87" s="25"/>
      <c r="E87" s="399" t="s">
        <v>137</v>
      </c>
      <c r="F87" s="359"/>
      <c r="G87" s="359"/>
      <c r="H87" s="359"/>
      <c r="I87" s="25"/>
      <c r="J87" s="25"/>
      <c r="K87" s="25"/>
      <c r="L87" s="23"/>
    </row>
    <row r="88" spans="1:31" s="1" customFormat="1" ht="12" customHeight="1">
      <c r="B88" s="24"/>
      <c r="C88" s="32" t="s">
        <v>138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03" t="s">
        <v>2967</v>
      </c>
      <c r="F89" s="401"/>
      <c r="G89" s="401"/>
      <c r="H89" s="401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2968</v>
      </c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52" t="str">
        <f>E13</f>
        <v>D.1.4-EL - Elektroinstalace</v>
      </c>
      <c r="F91" s="401"/>
      <c r="G91" s="401"/>
      <c r="H91" s="401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21</v>
      </c>
      <c r="D93" s="39"/>
      <c r="E93" s="39"/>
      <c r="F93" s="30" t="str">
        <f>F16</f>
        <v>areál ZŠ a MŠ Weberova v Praze 5-Košířích</v>
      </c>
      <c r="G93" s="39"/>
      <c r="H93" s="39"/>
      <c r="I93" s="32" t="s">
        <v>23</v>
      </c>
      <c r="J93" s="62" t="str">
        <f>IF(J16="","",J16)</f>
        <v>Vyplň údaj</v>
      </c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40.15" customHeight="1">
      <c r="A95" s="37"/>
      <c r="B95" s="38"/>
      <c r="C95" s="32" t="s">
        <v>24</v>
      </c>
      <c r="D95" s="39"/>
      <c r="E95" s="39"/>
      <c r="F95" s="30" t="str">
        <f>E19</f>
        <v>Městská část Praha 5, nám. 14. října 4, Praha 5</v>
      </c>
      <c r="G95" s="39"/>
      <c r="H95" s="39"/>
      <c r="I95" s="32" t="s">
        <v>31</v>
      </c>
      <c r="J95" s="35" t="str">
        <f>E25</f>
        <v>Atelier 11 Hradec Králové s.r.o., Jižní 870/2</v>
      </c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29</v>
      </c>
      <c r="D96" s="39"/>
      <c r="E96" s="39"/>
      <c r="F96" s="30" t="str">
        <f>IF(E22="","",E22)</f>
        <v>Vyplň údaj</v>
      </c>
      <c r="G96" s="39"/>
      <c r="H96" s="39"/>
      <c r="I96" s="32" t="s">
        <v>35</v>
      </c>
      <c r="J96" s="35" t="str">
        <f>E28</f>
        <v xml:space="preserve"> </v>
      </c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4"/>
      <c r="B98" s="155"/>
      <c r="C98" s="156" t="s">
        <v>177</v>
      </c>
      <c r="D98" s="157" t="s">
        <v>58</v>
      </c>
      <c r="E98" s="157" t="s">
        <v>54</v>
      </c>
      <c r="F98" s="157" t="s">
        <v>55</v>
      </c>
      <c r="G98" s="157" t="s">
        <v>178</v>
      </c>
      <c r="H98" s="157" t="s">
        <v>179</v>
      </c>
      <c r="I98" s="157" t="s">
        <v>180</v>
      </c>
      <c r="J98" s="157" t="s">
        <v>142</v>
      </c>
      <c r="K98" s="158" t="s">
        <v>181</v>
      </c>
      <c r="L98" s="159"/>
      <c r="M98" s="71" t="s">
        <v>19</v>
      </c>
      <c r="N98" s="72" t="s">
        <v>43</v>
      </c>
      <c r="O98" s="72" t="s">
        <v>182</v>
      </c>
      <c r="P98" s="72" t="s">
        <v>183</v>
      </c>
      <c r="Q98" s="72" t="s">
        <v>184</v>
      </c>
      <c r="R98" s="72" t="s">
        <v>185</v>
      </c>
      <c r="S98" s="72" t="s">
        <v>186</v>
      </c>
      <c r="T98" s="73" t="s">
        <v>187</v>
      </c>
      <c r="U98" s="154"/>
      <c r="V98" s="154"/>
      <c r="W98" s="154"/>
      <c r="X98" s="154"/>
      <c r="Y98" s="154"/>
      <c r="Z98" s="154"/>
      <c r="AA98" s="154"/>
      <c r="AB98" s="154"/>
      <c r="AC98" s="154"/>
      <c r="AD98" s="154"/>
      <c r="AE98" s="154"/>
    </row>
    <row r="99" spans="1:65" s="2" customFormat="1" ht="22.9" customHeight="1">
      <c r="A99" s="37"/>
      <c r="B99" s="38"/>
      <c r="C99" s="78" t="s">
        <v>188</v>
      </c>
      <c r="D99" s="39"/>
      <c r="E99" s="39"/>
      <c r="F99" s="39"/>
      <c r="G99" s="39"/>
      <c r="H99" s="39"/>
      <c r="I99" s="39"/>
      <c r="J99" s="160">
        <f>BK99</f>
        <v>0</v>
      </c>
      <c r="K99" s="39"/>
      <c r="L99" s="42"/>
      <c r="M99" s="74"/>
      <c r="N99" s="161"/>
      <c r="O99" s="75"/>
      <c r="P99" s="162">
        <f>P100+P139+P186+P233+P247+P270+P301+P312</f>
        <v>0</v>
      </c>
      <c r="Q99" s="75"/>
      <c r="R99" s="162">
        <f>R100+R139+R186+R233+R247+R270+R301+R312</f>
        <v>0</v>
      </c>
      <c r="S99" s="75"/>
      <c r="T99" s="163">
        <f>T100+T139+T186+T233+T247+T270+T301+T312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143</v>
      </c>
      <c r="BK99" s="164">
        <f>BK100+BK139+BK186+BK233+BK247+BK270+BK301+BK312</f>
        <v>0</v>
      </c>
    </row>
    <row r="100" spans="1:65" s="12" customFormat="1" ht="25.9" customHeight="1">
      <c r="B100" s="165"/>
      <c r="C100" s="166"/>
      <c r="D100" s="167" t="s">
        <v>72</v>
      </c>
      <c r="E100" s="168" t="s">
        <v>3570</v>
      </c>
      <c r="F100" s="168" t="s">
        <v>3571</v>
      </c>
      <c r="G100" s="166"/>
      <c r="H100" s="166"/>
      <c r="I100" s="169"/>
      <c r="J100" s="170">
        <f>BK100</f>
        <v>0</v>
      </c>
      <c r="K100" s="166"/>
      <c r="L100" s="171"/>
      <c r="M100" s="172"/>
      <c r="N100" s="173"/>
      <c r="O100" s="173"/>
      <c r="P100" s="174">
        <f>SUM(P101:P138)</f>
        <v>0</v>
      </c>
      <c r="Q100" s="173"/>
      <c r="R100" s="174">
        <f>SUM(R101:R138)</f>
        <v>0</v>
      </c>
      <c r="S100" s="173"/>
      <c r="T100" s="175">
        <f>SUM(T101:T138)</f>
        <v>0</v>
      </c>
      <c r="AR100" s="176" t="s">
        <v>80</v>
      </c>
      <c r="AT100" s="177" t="s">
        <v>72</v>
      </c>
      <c r="AU100" s="177" t="s">
        <v>73</v>
      </c>
      <c r="AY100" s="176" t="s">
        <v>191</v>
      </c>
      <c r="BK100" s="178">
        <f>SUM(BK101:BK138)</f>
        <v>0</v>
      </c>
    </row>
    <row r="101" spans="1:65" s="2" customFormat="1" ht="16.5" customHeight="1">
      <c r="A101" s="37"/>
      <c r="B101" s="38"/>
      <c r="C101" s="181" t="s">
        <v>80</v>
      </c>
      <c r="D101" s="181" t="s">
        <v>193</v>
      </c>
      <c r="E101" s="182" t="s">
        <v>3572</v>
      </c>
      <c r="F101" s="183" t="s">
        <v>3573</v>
      </c>
      <c r="G101" s="184" t="s">
        <v>3574</v>
      </c>
      <c r="H101" s="185">
        <v>568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668</v>
      </c>
      <c r="AT101" s="192" t="s">
        <v>193</v>
      </c>
      <c r="AU101" s="192" t="s">
        <v>80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668</v>
      </c>
      <c r="BM101" s="192" t="s">
        <v>3575</v>
      </c>
    </row>
    <row r="102" spans="1:65" s="2" customFormat="1" ht="11.25">
      <c r="A102" s="37"/>
      <c r="B102" s="38"/>
      <c r="C102" s="39"/>
      <c r="D102" s="194" t="s">
        <v>199</v>
      </c>
      <c r="E102" s="39"/>
      <c r="F102" s="195" t="s">
        <v>3573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80</v>
      </c>
    </row>
    <row r="103" spans="1:65" s="2" customFormat="1" ht="16.5" customHeight="1">
      <c r="A103" s="37"/>
      <c r="B103" s="38"/>
      <c r="C103" s="181" t="s">
        <v>82</v>
      </c>
      <c r="D103" s="181" t="s">
        <v>193</v>
      </c>
      <c r="E103" s="182" t="s">
        <v>3576</v>
      </c>
      <c r="F103" s="183" t="s">
        <v>3577</v>
      </c>
      <c r="G103" s="184" t="s">
        <v>3574</v>
      </c>
      <c r="H103" s="185">
        <v>44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668</v>
      </c>
      <c r="AT103" s="192" t="s">
        <v>193</v>
      </c>
      <c r="AU103" s="192" t="s">
        <v>80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668</v>
      </c>
      <c r="BM103" s="192" t="s">
        <v>3578</v>
      </c>
    </row>
    <row r="104" spans="1:65" s="2" customFormat="1" ht="11.25">
      <c r="A104" s="37"/>
      <c r="B104" s="38"/>
      <c r="C104" s="39"/>
      <c r="D104" s="194" t="s">
        <v>199</v>
      </c>
      <c r="E104" s="39"/>
      <c r="F104" s="195" t="s">
        <v>3577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80</v>
      </c>
    </row>
    <row r="105" spans="1:65" s="2" customFormat="1" ht="16.5" customHeight="1">
      <c r="A105" s="37"/>
      <c r="B105" s="38"/>
      <c r="C105" s="181" t="s">
        <v>96</v>
      </c>
      <c r="D105" s="181" t="s">
        <v>193</v>
      </c>
      <c r="E105" s="182" t="s">
        <v>3579</v>
      </c>
      <c r="F105" s="183" t="s">
        <v>3580</v>
      </c>
      <c r="G105" s="184" t="s">
        <v>3574</v>
      </c>
      <c r="H105" s="185">
        <v>223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668</v>
      </c>
      <c r="AT105" s="192" t="s">
        <v>193</v>
      </c>
      <c r="AU105" s="192" t="s">
        <v>80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668</v>
      </c>
      <c r="BM105" s="192" t="s">
        <v>3581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3580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80</v>
      </c>
    </row>
    <row r="107" spans="1:65" s="2" customFormat="1" ht="16.5" customHeight="1">
      <c r="A107" s="37"/>
      <c r="B107" s="38"/>
      <c r="C107" s="181" t="s">
        <v>197</v>
      </c>
      <c r="D107" s="181" t="s">
        <v>193</v>
      </c>
      <c r="E107" s="182" t="s">
        <v>3582</v>
      </c>
      <c r="F107" s="183" t="s">
        <v>3583</v>
      </c>
      <c r="G107" s="184" t="s">
        <v>3574</v>
      </c>
      <c r="H107" s="185">
        <v>91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668</v>
      </c>
      <c r="AT107" s="192" t="s">
        <v>193</v>
      </c>
      <c r="AU107" s="192" t="s">
        <v>80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668</v>
      </c>
      <c r="BM107" s="192" t="s">
        <v>3584</v>
      </c>
    </row>
    <row r="108" spans="1:65" s="2" customFormat="1" ht="11.25">
      <c r="A108" s="37"/>
      <c r="B108" s="38"/>
      <c r="C108" s="39"/>
      <c r="D108" s="194" t="s">
        <v>199</v>
      </c>
      <c r="E108" s="39"/>
      <c r="F108" s="195" t="s">
        <v>3583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80</v>
      </c>
    </row>
    <row r="109" spans="1:65" s="2" customFormat="1" ht="16.5" customHeight="1">
      <c r="A109" s="37"/>
      <c r="B109" s="38"/>
      <c r="C109" s="181" t="s">
        <v>216</v>
      </c>
      <c r="D109" s="181" t="s">
        <v>193</v>
      </c>
      <c r="E109" s="182" t="s">
        <v>3585</v>
      </c>
      <c r="F109" s="183" t="s">
        <v>3586</v>
      </c>
      <c r="G109" s="184" t="s">
        <v>3574</v>
      </c>
      <c r="H109" s="185">
        <v>696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668</v>
      </c>
      <c r="AT109" s="192" t="s">
        <v>193</v>
      </c>
      <c r="AU109" s="192" t="s">
        <v>80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668</v>
      </c>
      <c r="BM109" s="192" t="s">
        <v>3587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3586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80</v>
      </c>
    </row>
    <row r="111" spans="1:65" s="2" customFormat="1" ht="16.5" customHeight="1">
      <c r="A111" s="37"/>
      <c r="B111" s="38"/>
      <c r="C111" s="181" t="s">
        <v>223</v>
      </c>
      <c r="D111" s="181" t="s">
        <v>193</v>
      </c>
      <c r="E111" s="182" t="s">
        <v>3588</v>
      </c>
      <c r="F111" s="183" t="s">
        <v>3589</v>
      </c>
      <c r="G111" s="184" t="s">
        <v>3574</v>
      </c>
      <c r="H111" s="185">
        <v>113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668</v>
      </c>
      <c r="AT111" s="192" t="s">
        <v>193</v>
      </c>
      <c r="AU111" s="192" t="s">
        <v>80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668</v>
      </c>
      <c r="BM111" s="192" t="s">
        <v>3590</v>
      </c>
    </row>
    <row r="112" spans="1:65" s="2" customFormat="1" ht="11.25">
      <c r="A112" s="37"/>
      <c r="B112" s="38"/>
      <c r="C112" s="39"/>
      <c r="D112" s="194" t="s">
        <v>199</v>
      </c>
      <c r="E112" s="39"/>
      <c r="F112" s="195" t="s">
        <v>3589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80</v>
      </c>
    </row>
    <row r="113" spans="1:65" s="2" customFormat="1" ht="16.5" customHeight="1">
      <c r="A113" s="37"/>
      <c r="B113" s="38"/>
      <c r="C113" s="181" t="s">
        <v>230</v>
      </c>
      <c r="D113" s="181" t="s">
        <v>193</v>
      </c>
      <c r="E113" s="182" t="s">
        <v>3591</v>
      </c>
      <c r="F113" s="183" t="s">
        <v>3592</v>
      </c>
      <c r="G113" s="184" t="s">
        <v>3574</v>
      </c>
      <c r="H113" s="185">
        <v>168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668</v>
      </c>
      <c r="AT113" s="192" t="s">
        <v>193</v>
      </c>
      <c r="AU113" s="192" t="s">
        <v>80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668</v>
      </c>
      <c r="BM113" s="192" t="s">
        <v>3593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3592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80</v>
      </c>
    </row>
    <row r="115" spans="1:65" s="2" customFormat="1" ht="16.5" customHeight="1">
      <c r="A115" s="37"/>
      <c r="B115" s="38"/>
      <c r="C115" s="181" t="s">
        <v>239</v>
      </c>
      <c r="D115" s="181" t="s">
        <v>193</v>
      </c>
      <c r="E115" s="182" t="s">
        <v>3594</v>
      </c>
      <c r="F115" s="183" t="s">
        <v>3595</v>
      </c>
      <c r="G115" s="184" t="s">
        <v>3574</v>
      </c>
      <c r="H115" s="185">
        <v>44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668</v>
      </c>
      <c r="AT115" s="192" t="s">
        <v>193</v>
      </c>
      <c r="AU115" s="192" t="s">
        <v>80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668</v>
      </c>
      <c r="BM115" s="192" t="s">
        <v>3596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3595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80</v>
      </c>
    </row>
    <row r="117" spans="1:65" s="2" customFormat="1" ht="16.5" customHeight="1">
      <c r="A117" s="37"/>
      <c r="B117" s="38"/>
      <c r="C117" s="181" t="s">
        <v>246</v>
      </c>
      <c r="D117" s="181" t="s">
        <v>193</v>
      </c>
      <c r="E117" s="182" t="s">
        <v>3597</v>
      </c>
      <c r="F117" s="183" t="s">
        <v>3598</v>
      </c>
      <c r="G117" s="184" t="s">
        <v>3574</v>
      </c>
      <c r="H117" s="185">
        <v>294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668</v>
      </c>
      <c r="AT117" s="192" t="s">
        <v>193</v>
      </c>
      <c r="AU117" s="192" t="s">
        <v>80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668</v>
      </c>
      <c r="BM117" s="192" t="s">
        <v>3599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3598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80</v>
      </c>
    </row>
    <row r="119" spans="1:65" s="2" customFormat="1" ht="16.5" customHeight="1">
      <c r="A119" s="37"/>
      <c r="B119" s="38"/>
      <c r="C119" s="181" t="s">
        <v>252</v>
      </c>
      <c r="D119" s="181" t="s">
        <v>193</v>
      </c>
      <c r="E119" s="182" t="s">
        <v>3600</v>
      </c>
      <c r="F119" s="183" t="s">
        <v>3601</v>
      </c>
      <c r="G119" s="184" t="s">
        <v>3574</v>
      </c>
      <c r="H119" s="185">
        <v>2285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668</v>
      </c>
      <c r="AT119" s="192" t="s">
        <v>193</v>
      </c>
      <c r="AU119" s="192" t="s">
        <v>80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668</v>
      </c>
      <c r="BM119" s="192" t="s">
        <v>3602</v>
      </c>
    </row>
    <row r="120" spans="1:65" s="2" customFormat="1" ht="11.25">
      <c r="A120" s="37"/>
      <c r="B120" s="38"/>
      <c r="C120" s="39"/>
      <c r="D120" s="194" t="s">
        <v>199</v>
      </c>
      <c r="E120" s="39"/>
      <c r="F120" s="195" t="s">
        <v>3601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80</v>
      </c>
    </row>
    <row r="121" spans="1:65" s="2" customFormat="1" ht="16.5" customHeight="1">
      <c r="A121" s="37"/>
      <c r="B121" s="38"/>
      <c r="C121" s="181" t="s">
        <v>260</v>
      </c>
      <c r="D121" s="181" t="s">
        <v>193</v>
      </c>
      <c r="E121" s="182" t="s">
        <v>3603</v>
      </c>
      <c r="F121" s="183" t="s">
        <v>3604</v>
      </c>
      <c r="G121" s="184" t="s">
        <v>3574</v>
      </c>
      <c r="H121" s="185">
        <v>3267</v>
      </c>
      <c r="I121" s="186"/>
      <c r="J121" s="187">
        <f>ROUND(I121*H121,2)</f>
        <v>0</v>
      </c>
      <c r="K121" s="183" t="s">
        <v>19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668</v>
      </c>
      <c r="AT121" s="192" t="s">
        <v>193</v>
      </c>
      <c r="AU121" s="192" t="s">
        <v>80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668</v>
      </c>
      <c r="BM121" s="192" t="s">
        <v>3605</v>
      </c>
    </row>
    <row r="122" spans="1:65" s="2" customFormat="1" ht="11.25">
      <c r="A122" s="37"/>
      <c r="B122" s="38"/>
      <c r="C122" s="39"/>
      <c r="D122" s="194" t="s">
        <v>199</v>
      </c>
      <c r="E122" s="39"/>
      <c r="F122" s="195" t="s">
        <v>3604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80</v>
      </c>
    </row>
    <row r="123" spans="1:65" s="2" customFormat="1" ht="16.5" customHeight="1">
      <c r="A123" s="37"/>
      <c r="B123" s="38"/>
      <c r="C123" s="181" t="s">
        <v>8</v>
      </c>
      <c r="D123" s="181" t="s">
        <v>193</v>
      </c>
      <c r="E123" s="182" t="s">
        <v>3606</v>
      </c>
      <c r="F123" s="183" t="s">
        <v>3607</v>
      </c>
      <c r="G123" s="184" t="s">
        <v>3574</v>
      </c>
      <c r="H123" s="185">
        <v>411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668</v>
      </c>
      <c r="AT123" s="192" t="s">
        <v>193</v>
      </c>
      <c r="AU123" s="192" t="s">
        <v>80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668</v>
      </c>
      <c r="BM123" s="192" t="s">
        <v>3608</v>
      </c>
    </row>
    <row r="124" spans="1:65" s="2" customFormat="1" ht="11.25">
      <c r="A124" s="37"/>
      <c r="B124" s="38"/>
      <c r="C124" s="39"/>
      <c r="D124" s="194" t="s">
        <v>199</v>
      </c>
      <c r="E124" s="39"/>
      <c r="F124" s="195" t="s">
        <v>3607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80</v>
      </c>
    </row>
    <row r="125" spans="1:65" s="2" customFormat="1" ht="16.5" customHeight="1">
      <c r="A125" s="37"/>
      <c r="B125" s="38"/>
      <c r="C125" s="181" t="s">
        <v>272</v>
      </c>
      <c r="D125" s="181" t="s">
        <v>193</v>
      </c>
      <c r="E125" s="182" t="s">
        <v>3609</v>
      </c>
      <c r="F125" s="183" t="s">
        <v>3610</v>
      </c>
      <c r="G125" s="184" t="s">
        <v>3574</v>
      </c>
      <c r="H125" s="185">
        <v>346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668</v>
      </c>
      <c r="AT125" s="192" t="s">
        <v>193</v>
      </c>
      <c r="AU125" s="192" t="s">
        <v>80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668</v>
      </c>
      <c r="BM125" s="192" t="s">
        <v>3611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3610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80</v>
      </c>
    </row>
    <row r="127" spans="1:65" s="2" customFormat="1" ht="16.5" customHeight="1">
      <c r="A127" s="37"/>
      <c r="B127" s="38"/>
      <c r="C127" s="181" t="s">
        <v>279</v>
      </c>
      <c r="D127" s="181" t="s">
        <v>193</v>
      </c>
      <c r="E127" s="182" t="s">
        <v>3612</v>
      </c>
      <c r="F127" s="183" t="s">
        <v>3613</v>
      </c>
      <c r="G127" s="184" t="s">
        <v>3574</v>
      </c>
      <c r="H127" s="185">
        <v>88</v>
      </c>
      <c r="I127" s="186"/>
      <c r="J127" s="187">
        <f>ROUND(I127*H127,2)</f>
        <v>0</v>
      </c>
      <c r="K127" s="183" t="s">
        <v>19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668</v>
      </c>
      <c r="AT127" s="192" t="s">
        <v>193</v>
      </c>
      <c r="AU127" s="192" t="s">
        <v>80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668</v>
      </c>
      <c r="BM127" s="192" t="s">
        <v>3614</v>
      </c>
    </row>
    <row r="128" spans="1:65" s="2" customFormat="1" ht="11.25">
      <c r="A128" s="37"/>
      <c r="B128" s="38"/>
      <c r="C128" s="39"/>
      <c r="D128" s="194" t="s">
        <v>199</v>
      </c>
      <c r="E128" s="39"/>
      <c r="F128" s="195" t="s">
        <v>3613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80</v>
      </c>
    </row>
    <row r="129" spans="1:65" s="2" customFormat="1" ht="16.5" customHeight="1">
      <c r="A129" s="37"/>
      <c r="B129" s="38"/>
      <c r="C129" s="181" t="s">
        <v>287</v>
      </c>
      <c r="D129" s="181" t="s">
        <v>193</v>
      </c>
      <c r="E129" s="182" t="s">
        <v>3615</v>
      </c>
      <c r="F129" s="183" t="s">
        <v>3616</v>
      </c>
      <c r="G129" s="184" t="s">
        <v>3574</v>
      </c>
      <c r="H129" s="185">
        <v>140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668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668</v>
      </c>
      <c r="BM129" s="192" t="s">
        <v>3617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3616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292</v>
      </c>
      <c r="D131" s="181" t="s">
        <v>193</v>
      </c>
      <c r="E131" s="182" t="s">
        <v>3618</v>
      </c>
      <c r="F131" s="183" t="s">
        <v>3619</v>
      </c>
      <c r="G131" s="184" t="s">
        <v>3574</v>
      </c>
      <c r="H131" s="185">
        <v>18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668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668</v>
      </c>
      <c r="BM131" s="192" t="s">
        <v>3620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3619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298</v>
      </c>
      <c r="D133" s="181" t="s">
        <v>193</v>
      </c>
      <c r="E133" s="182" t="s">
        <v>3621</v>
      </c>
      <c r="F133" s="183" t="s">
        <v>3622</v>
      </c>
      <c r="G133" s="184" t="s">
        <v>3574</v>
      </c>
      <c r="H133" s="185">
        <v>187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668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668</v>
      </c>
      <c r="BM133" s="192" t="s">
        <v>3623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3622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306</v>
      </c>
      <c r="D135" s="181" t="s">
        <v>193</v>
      </c>
      <c r="E135" s="182" t="s">
        <v>3624</v>
      </c>
      <c r="F135" s="183" t="s">
        <v>3625</v>
      </c>
      <c r="G135" s="184" t="s">
        <v>3574</v>
      </c>
      <c r="H135" s="185">
        <v>98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668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668</v>
      </c>
      <c r="BM135" s="192" t="s">
        <v>3626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3625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313</v>
      </c>
      <c r="D137" s="181" t="s">
        <v>193</v>
      </c>
      <c r="E137" s="182" t="s">
        <v>3627</v>
      </c>
      <c r="F137" s="183" t="s">
        <v>3628</v>
      </c>
      <c r="G137" s="184" t="s">
        <v>3574</v>
      </c>
      <c r="H137" s="185">
        <v>376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668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668</v>
      </c>
      <c r="BM137" s="192" t="s">
        <v>3629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3628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12" customFormat="1" ht="25.9" customHeight="1">
      <c r="B139" s="165"/>
      <c r="C139" s="166"/>
      <c r="D139" s="167" t="s">
        <v>72</v>
      </c>
      <c r="E139" s="168" t="s">
        <v>3630</v>
      </c>
      <c r="F139" s="168" t="s">
        <v>3631</v>
      </c>
      <c r="G139" s="166"/>
      <c r="H139" s="166"/>
      <c r="I139" s="169"/>
      <c r="J139" s="170">
        <f>BK139</f>
        <v>0</v>
      </c>
      <c r="K139" s="166"/>
      <c r="L139" s="171"/>
      <c r="M139" s="172"/>
      <c r="N139" s="173"/>
      <c r="O139" s="173"/>
      <c r="P139" s="174">
        <f>SUM(P140:P185)</f>
        <v>0</v>
      </c>
      <c r="Q139" s="173"/>
      <c r="R139" s="174">
        <f>SUM(R140:R185)</f>
        <v>0</v>
      </c>
      <c r="S139" s="173"/>
      <c r="T139" s="175">
        <f>SUM(T140:T185)</f>
        <v>0</v>
      </c>
      <c r="AR139" s="176" t="s">
        <v>80</v>
      </c>
      <c r="AT139" s="177" t="s">
        <v>72</v>
      </c>
      <c r="AU139" s="177" t="s">
        <v>73</v>
      </c>
      <c r="AY139" s="176" t="s">
        <v>191</v>
      </c>
      <c r="BK139" s="178">
        <f>SUM(BK140:BK185)</f>
        <v>0</v>
      </c>
    </row>
    <row r="140" spans="1:65" s="2" customFormat="1" ht="16.5" customHeight="1">
      <c r="A140" s="37"/>
      <c r="B140" s="38"/>
      <c r="C140" s="181" t="s">
        <v>320</v>
      </c>
      <c r="D140" s="181" t="s">
        <v>193</v>
      </c>
      <c r="E140" s="182" t="s">
        <v>3632</v>
      </c>
      <c r="F140" s="183" t="s">
        <v>3633</v>
      </c>
      <c r="G140" s="184" t="s">
        <v>301</v>
      </c>
      <c r="H140" s="185">
        <v>36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668</v>
      </c>
      <c r="AT140" s="192" t="s">
        <v>193</v>
      </c>
      <c r="AU140" s="192" t="s">
        <v>80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668</v>
      </c>
      <c r="BM140" s="192" t="s">
        <v>3634</v>
      </c>
    </row>
    <row r="141" spans="1:65" s="2" customFormat="1" ht="11.25">
      <c r="A141" s="37"/>
      <c r="B141" s="38"/>
      <c r="C141" s="39"/>
      <c r="D141" s="194" t="s">
        <v>199</v>
      </c>
      <c r="E141" s="39"/>
      <c r="F141" s="195" t="s">
        <v>3633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80</v>
      </c>
    </row>
    <row r="142" spans="1:65" s="2" customFormat="1" ht="16.5" customHeight="1">
      <c r="A142" s="37"/>
      <c r="B142" s="38"/>
      <c r="C142" s="181" t="s">
        <v>7</v>
      </c>
      <c r="D142" s="181" t="s">
        <v>193</v>
      </c>
      <c r="E142" s="182" t="s">
        <v>3635</v>
      </c>
      <c r="F142" s="183" t="s">
        <v>3636</v>
      </c>
      <c r="G142" s="184" t="s">
        <v>301</v>
      </c>
      <c r="H142" s="185">
        <v>102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668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668</v>
      </c>
      <c r="BM142" s="192" t="s">
        <v>3637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3636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334</v>
      </c>
      <c r="D144" s="181" t="s">
        <v>193</v>
      </c>
      <c r="E144" s="182" t="s">
        <v>3638</v>
      </c>
      <c r="F144" s="183" t="s">
        <v>3639</v>
      </c>
      <c r="G144" s="184" t="s">
        <v>301</v>
      </c>
      <c r="H144" s="185">
        <v>146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668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668</v>
      </c>
      <c r="BM144" s="192" t="s">
        <v>3640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3639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16.5" customHeight="1">
      <c r="A146" s="37"/>
      <c r="B146" s="38"/>
      <c r="C146" s="181" t="s">
        <v>340</v>
      </c>
      <c r="D146" s="181" t="s">
        <v>193</v>
      </c>
      <c r="E146" s="182" t="s">
        <v>3641</v>
      </c>
      <c r="F146" s="183" t="s">
        <v>3642</v>
      </c>
      <c r="G146" s="184" t="s">
        <v>301</v>
      </c>
      <c r="H146" s="185">
        <v>14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668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668</v>
      </c>
      <c r="BM146" s="192" t="s">
        <v>3643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3642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24.2" customHeight="1">
      <c r="A148" s="37"/>
      <c r="B148" s="38"/>
      <c r="C148" s="181" t="s">
        <v>348</v>
      </c>
      <c r="D148" s="181" t="s">
        <v>193</v>
      </c>
      <c r="E148" s="182" t="s">
        <v>3644</v>
      </c>
      <c r="F148" s="183" t="s">
        <v>3645</v>
      </c>
      <c r="G148" s="184" t="s">
        <v>301</v>
      </c>
      <c r="H148" s="185">
        <v>12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668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668</v>
      </c>
      <c r="BM148" s="192" t="s">
        <v>3646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3645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24.2" customHeight="1">
      <c r="A150" s="37"/>
      <c r="B150" s="38"/>
      <c r="C150" s="181" t="s">
        <v>356</v>
      </c>
      <c r="D150" s="181" t="s">
        <v>193</v>
      </c>
      <c r="E150" s="182" t="s">
        <v>3647</v>
      </c>
      <c r="F150" s="183" t="s">
        <v>3648</v>
      </c>
      <c r="G150" s="184" t="s">
        <v>3025</v>
      </c>
      <c r="H150" s="185">
        <v>2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668</v>
      </c>
      <c r="AT150" s="192" t="s">
        <v>193</v>
      </c>
      <c r="AU150" s="192" t="s">
        <v>80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668</v>
      </c>
      <c r="BM150" s="192" t="s">
        <v>3649</v>
      </c>
    </row>
    <row r="151" spans="1:65" s="2" customFormat="1" ht="19.5">
      <c r="A151" s="37"/>
      <c r="B151" s="38"/>
      <c r="C151" s="39"/>
      <c r="D151" s="194" t="s">
        <v>199</v>
      </c>
      <c r="E151" s="39"/>
      <c r="F151" s="195" t="s">
        <v>3648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80</v>
      </c>
    </row>
    <row r="152" spans="1:65" s="2" customFormat="1" ht="16.5" customHeight="1">
      <c r="A152" s="37"/>
      <c r="B152" s="38"/>
      <c r="C152" s="181" t="s">
        <v>363</v>
      </c>
      <c r="D152" s="181" t="s">
        <v>193</v>
      </c>
      <c r="E152" s="182" t="s">
        <v>3650</v>
      </c>
      <c r="F152" s="183" t="s">
        <v>3651</v>
      </c>
      <c r="G152" s="184" t="s">
        <v>3025</v>
      </c>
      <c r="H152" s="185">
        <v>198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668</v>
      </c>
      <c r="AT152" s="192" t="s">
        <v>193</v>
      </c>
      <c r="AU152" s="192" t="s">
        <v>80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668</v>
      </c>
      <c r="BM152" s="192" t="s">
        <v>3652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3651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80</v>
      </c>
    </row>
    <row r="154" spans="1:65" s="2" customFormat="1" ht="16.5" customHeight="1">
      <c r="A154" s="37"/>
      <c r="B154" s="38"/>
      <c r="C154" s="181" t="s">
        <v>370</v>
      </c>
      <c r="D154" s="181" t="s">
        <v>193</v>
      </c>
      <c r="E154" s="182" t="s">
        <v>3653</v>
      </c>
      <c r="F154" s="183" t="s">
        <v>3654</v>
      </c>
      <c r="G154" s="184" t="s">
        <v>3025</v>
      </c>
      <c r="H154" s="185">
        <v>9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668</v>
      </c>
      <c r="AT154" s="192" t="s">
        <v>193</v>
      </c>
      <c r="AU154" s="192" t="s">
        <v>80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668</v>
      </c>
      <c r="BM154" s="192" t="s">
        <v>3655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3654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80</v>
      </c>
    </row>
    <row r="156" spans="1:65" s="2" customFormat="1" ht="24.2" customHeight="1">
      <c r="A156" s="37"/>
      <c r="B156" s="38"/>
      <c r="C156" s="181" t="s">
        <v>377</v>
      </c>
      <c r="D156" s="181" t="s">
        <v>193</v>
      </c>
      <c r="E156" s="182" t="s">
        <v>3656</v>
      </c>
      <c r="F156" s="183" t="s">
        <v>3657</v>
      </c>
      <c r="G156" s="184" t="s">
        <v>3025</v>
      </c>
      <c r="H156" s="185">
        <v>66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668</v>
      </c>
      <c r="AT156" s="192" t="s">
        <v>193</v>
      </c>
      <c r="AU156" s="192" t="s">
        <v>80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668</v>
      </c>
      <c r="BM156" s="192" t="s">
        <v>3658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3657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80</v>
      </c>
    </row>
    <row r="158" spans="1:65" s="2" customFormat="1" ht="16.5" customHeight="1">
      <c r="A158" s="37"/>
      <c r="B158" s="38"/>
      <c r="C158" s="181" t="s">
        <v>384</v>
      </c>
      <c r="D158" s="181" t="s">
        <v>193</v>
      </c>
      <c r="E158" s="182" t="s">
        <v>3659</v>
      </c>
      <c r="F158" s="183" t="s">
        <v>3660</v>
      </c>
      <c r="G158" s="184" t="s">
        <v>2285</v>
      </c>
      <c r="H158" s="185">
        <v>22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668</v>
      </c>
      <c r="AT158" s="192" t="s">
        <v>193</v>
      </c>
      <c r="AU158" s="192" t="s">
        <v>80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668</v>
      </c>
      <c r="BM158" s="192" t="s">
        <v>3661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3660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80</v>
      </c>
    </row>
    <row r="160" spans="1:65" s="2" customFormat="1" ht="16.5" customHeight="1">
      <c r="A160" s="37"/>
      <c r="B160" s="38"/>
      <c r="C160" s="181" t="s">
        <v>391</v>
      </c>
      <c r="D160" s="181" t="s">
        <v>193</v>
      </c>
      <c r="E160" s="182" t="s">
        <v>3662</v>
      </c>
      <c r="F160" s="183" t="s">
        <v>3663</v>
      </c>
      <c r="G160" s="184" t="s">
        <v>3025</v>
      </c>
      <c r="H160" s="185">
        <v>84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668</v>
      </c>
      <c r="AT160" s="192" t="s">
        <v>193</v>
      </c>
      <c r="AU160" s="192" t="s">
        <v>80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668</v>
      </c>
      <c r="BM160" s="192" t="s">
        <v>3664</v>
      </c>
    </row>
    <row r="161" spans="1:65" s="2" customFormat="1" ht="11.25">
      <c r="A161" s="37"/>
      <c r="B161" s="38"/>
      <c r="C161" s="39"/>
      <c r="D161" s="194" t="s">
        <v>199</v>
      </c>
      <c r="E161" s="39"/>
      <c r="F161" s="195" t="s">
        <v>3663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80</v>
      </c>
    </row>
    <row r="162" spans="1:65" s="2" customFormat="1" ht="16.5" customHeight="1">
      <c r="A162" s="37"/>
      <c r="B162" s="38"/>
      <c r="C162" s="181" t="s">
        <v>397</v>
      </c>
      <c r="D162" s="181" t="s">
        <v>193</v>
      </c>
      <c r="E162" s="182" t="s">
        <v>3665</v>
      </c>
      <c r="F162" s="183" t="s">
        <v>3666</v>
      </c>
      <c r="G162" s="184" t="s">
        <v>3025</v>
      </c>
      <c r="H162" s="185">
        <v>36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668</v>
      </c>
      <c r="AT162" s="192" t="s">
        <v>193</v>
      </c>
      <c r="AU162" s="192" t="s">
        <v>80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668</v>
      </c>
      <c r="BM162" s="192" t="s">
        <v>3667</v>
      </c>
    </row>
    <row r="163" spans="1:65" s="2" customFormat="1" ht="11.25">
      <c r="A163" s="37"/>
      <c r="B163" s="38"/>
      <c r="C163" s="39"/>
      <c r="D163" s="194" t="s">
        <v>199</v>
      </c>
      <c r="E163" s="39"/>
      <c r="F163" s="195" t="s">
        <v>3666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80</v>
      </c>
    </row>
    <row r="164" spans="1:65" s="2" customFormat="1" ht="16.5" customHeight="1">
      <c r="A164" s="37"/>
      <c r="B164" s="38"/>
      <c r="C164" s="181" t="s">
        <v>405</v>
      </c>
      <c r="D164" s="181" t="s">
        <v>193</v>
      </c>
      <c r="E164" s="182" t="s">
        <v>3668</v>
      </c>
      <c r="F164" s="183" t="s">
        <v>3669</v>
      </c>
      <c r="G164" s="184" t="s">
        <v>3025</v>
      </c>
      <c r="H164" s="185">
        <v>44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668</v>
      </c>
      <c r="AT164" s="192" t="s">
        <v>193</v>
      </c>
      <c r="AU164" s="192" t="s">
        <v>80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668</v>
      </c>
      <c r="BM164" s="192" t="s">
        <v>3670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3669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80</v>
      </c>
    </row>
    <row r="166" spans="1:65" s="2" customFormat="1" ht="16.5" customHeight="1">
      <c r="A166" s="37"/>
      <c r="B166" s="38"/>
      <c r="C166" s="181" t="s">
        <v>413</v>
      </c>
      <c r="D166" s="181" t="s">
        <v>193</v>
      </c>
      <c r="E166" s="182" t="s">
        <v>3671</v>
      </c>
      <c r="F166" s="183" t="s">
        <v>3672</v>
      </c>
      <c r="G166" s="184" t="s">
        <v>3025</v>
      </c>
      <c r="H166" s="185">
        <v>58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668</v>
      </c>
      <c r="AT166" s="192" t="s">
        <v>193</v>
      </c>
      <c r="AU166" s="192" t="s">
        <v>80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668</v>
      </c>
      <c r="BM166" s="192" t="s">
        <v>3673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3672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80</v>
      </c>
    </row>
    <row r="168" spans="1:65" s="2" customFormat="1" ht="16.5" customHeight="1">
      <c r="A168" s="37"/>
      <c r="B168" s="38"/>
      <c r="C168" s="181" t="s">
        <v>420</v>
      </c>
      <c r="D168" s="181" t="s">
        <v>193</v>
      </c>
      <c r="E168" s="182" t="s">
        <v>3674</v>
      </c>
      <c r="F168" s="183" t="s">
        <v>3675</v>
      </c>
      <c r="G168" s="184" t="s">
        <v>3025</v>
      </c>
      <c r="H168" s="185">
        <v>43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668</v>
      </c>
      <c r="AT168" s="192" t="s">
        <v>193</v>
      </c>
      <c r="AU168" s="192" t="s">
        <v>80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668</v>
      </c>
      <c r="BM168" s="192" t="s">
        <v>3676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3675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80</v>
      </c>
    </row>
    <row r="170" spans="1:65" s="2" customFormat="1" ht="16.5" customHeight="1">
      <c r="A170" s="37"/>
      <c r="B170" s="38"/>
      <c r="C170" s="181" t="s">
        <v>427</v>
      </c>
      <c r="D170" s="181" t="s">
        <v>193</v>
      </c>
      <c r="E170" s="182" t="s">
        <v>3677</v>
      </c>
      <c r="F170" s="183" t="s">
        <v>3678</v>
      </c>
      <c r="G170" s="184" t="s">
        <v>301</v>
      </c>
      <c r="H170" s="185">
        <v>8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668</v>
      </c>
      <c r="AT170" s="192" t="s">
        <v>193</v>
      </c>
      <c r="AU170" s="192" t="s">
        <v>80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668</v>
      </c>
      <c r="BM170" s="192" t="s">
        <v>3679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3678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80</v>
      </c>
    </row>
    <row r="172" spans="1:65" s="2" customFormat="1" ht="16.5" customHeight="1">
      <c r="A172" s="37"/>
      <c r="B172" s="38"/>
      <c r="C172" s="181" t="s">
        <v>434</v>
      </c>
      <c r="D172" s="181" t="s">
        <v>193</v>
      </c>
      <c r="E172" s="182" t="s">
        <v>3680</v>
      </c>
      <c r="F172" s="183" t="s">
        <v>3681</v>
      </c>
      <c r="G172" s="184" t="s">
        <v>301</v>
      </c>
      <c r="H172" s="185">
        <v>55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668</v>
      </c>
      <c r="AT172" s="192" t="s">
        <v>193</v>
      </c>
      <c r="AU172" s="192" t="s">
        <v>80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668</v>
      </c>
      <c r="BM172" s="192" t="s">
        <v>3682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3681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80</v>
      </c>
    </row>
    <row r="174" spans="1:65" s="2" customFormat="1" ht="16.5" customHeight="1">
      <c r="A174" s="37"/>
      <c r="B174" s="38"/>
      <c r="C174" s="181" t="s">
        <v>441</v>
      </c>
      <c r="D174" s="181" t="s">
        <v>193</v>
      </c>
      <c r="E174" s="182" t="s">
        <v>3683</v>
      </c>
      <c r="F174" s="183" t="s">
        <v>3684</v>
      </c>
      <c r="G174" s="184" t="s">
        <v>301</v>
      </c>
      <c r="H174" s="185">
        <v>214</v>
      </c>
      <c r="I174" s="186"/>
      <c r="J174" s="187">
        <f>ROUND(I174*H174,2)</f>
        <v>0</v>
      </c>
      <c r="K174" s="183" t="s">
        <v>19</v>
      </c>
      <c r="L174" s="42"/>
      <c r="M174" s="188" t="s">
        <v>19</v>
      </c>
      <c r="N174" s="189" t="s">
        <v>44</v>
      </c>
      <c r="O174" s="67"/>
      <c r="P174" s="190">
        <f>O174*H174</f>
        <v>0</v>
      </c>
      <c r="Q174" s="190">
        <v>0</v>
      </c>
      <c r="R174" s="190">
        <f>Q174*H174</f>
        <v>0</v>
      </c>
      <c r="S174" s="190">
        <v>0</v>
      </c>
      <c r="T174" s="191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2" t="s">
        <v>668</v>
      </c>
      <c r="AT174" s="192" t="s">
        <v>193</v>
      </c>
      <c r="AU174" s="192" t="s">
        <v>80</v>
      </c>
      <c r="AY174" s="20" t="s">
        <v>191</v>
      </c>
      <c r="BE174" s="193">
        <f>IF(N174="základní",J174,0)</f>
        <v>0</v>
      </c>
      <c r="BF174" s="193">
        <f>IF(N174="snížená",J174,0)</f>
        <v>0</v>
      </c>
      <c r="BG174" s="193">
        <f>IF(N174="zákl. přenesená",J174,0)</f>
        <v>0</v>
      </c>
      <c r="BH174" s="193">
        <f>IF(N174="sníž. přenesená",J174,0)</f>
        <v>0</v>
      </c>
      <c r="BI174" s="193">
        <f>IF(N174="nulová",J174,0)</f>
        <v>0</v>
      </c>
      <c r="BJ174" s="20" t="s">
        <v>80</v>
      </c>
      <c r="BK174" s="193">
        <f>ROUND(I174*H174,2)</f>
        <v>0</v>
      </c>
      <c r="BL174" s="20" t="s">
        <v>668</v>
      </c>
      <c r="BM174" s="192" t="s">
        <v>3685</v>
      </c>
    </row>
    <row r="175" spans="1:65" s="2" customFormat="1" ht="11.25">
      <c r="A175" s="37"/>
      <c r="B175" s="38"/>
      <c r="C175" s="39"/>
      <c r="D175" s="194" t="s">
        <v>199</v>
      </c>
      <c r="E175" s="39"/>
      <c r="F175" s="195" t="s">
        <v>3684</v>
      </c>
      <c r="G175" s="39"/>
      <c r="H175" s="39"/>
      <c r="I175" s="196"/>
      <c r="J175" s="39"/>
      <c r="K175" s="39"/>
      <c r="L175" s="42"/>
      <c r="M175" s="197"/>
      <c r="N175" s="198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199</v>
      </c>
      <c r="AU175" s="20" t="s">
        <v>80</v>
      </c>
    </row>
    <row r="176" spans="1:65" s="2" customFormat="1" ht="16.5" customHeight="1">
      <c r="A176" s="37"/>
      <c r="B176" s="38"/>
      <c r="C176" s="181" t="s">
        <v>448</v>
      </c>
      <c r="D176" s="181" t="s">
        <v>193</v>
      </c>
      <c r="E176" s="182" t="s">
        <v>3686</v>
      </c>
      <c r="F176" s="183" t="s">
        <v>3687</v>
      </c>
      <c r="G176" s="184" t="s">
        <v>301</v>
      </c>
      <c r="H176" s="185">
        <v>318</v>
      </c>
      <c r="I176" s="186"/>
      <c r="J176" s="187">
        <f>ROUND(I176*H176,2)</f>
        <v>0</v>
      </c>
      <c r="K176" s="183" t="s">
        <v>19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668</v>
      </c>
      <c r="AT176" s="192" t="s">
        <v>193</v>
      </c>
      <c r="AU176" s="192" t="s">
        <v>80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668</v>
      </c>
      <c r="BM176" s="192" t="s">
        <v>3688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3687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80</v>
      </c>
    </row>
    <row r="178" spans="1:65" s="2" customFormat="1" ht="16.5" customHeight="1">
      <c r="A178" s="37"/>
      <c r="B178" s="38"/>
      <c r="C178" s="181" t="s">
        <v>455</v>
      </c>
      <c r="D178" s="181" t="s">
        <v>193</v>
      </c>
      <c r="E178" s="182" t="s">
        <v>3689</v>
      </c>
      <c r="F178" s="183" t="s">
        <v>3690</v>
      </c>
      <c r="G178" s="184" t="s">
        <v>301</v>
      </c>
      <c r="H178" s="185">
        <v>198</v>
      </c>
      <c r="I178" s="186"/>
      <c r="J178" s="187">
        <f>ROUND(I178*H178,2)</f>
        <v>0</v>
      </c>
      <c r="K178" s="183" t="s">
        <v>19</v>
      </c>
      <c r="L178" s="42"/>
      <c r="M178" s="188" t="s">
        <v>19</v>
      </c>
      <c r="N178" s="189" t="s">
        <v>44</v>
      </c>
      <c r="O178" s="67"/>
      <c r="P178" s="190">
        <f>O178*H178</f>
        <v>0</v>
      </c>
      <c r="Q178" s="190">
        <v>0</v>
      </c>
      <c r="R178" s="190">
        <f>Q178*H178</f>
        <v>0</v>
      </c>
      <c r="S178" s="190">
        <v>0</v>
      </c>
      <c r="T178" s="191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2" t="s">
        <v>668</v>
      </c>
      <c r="AT178" s="192" t="s">
        <v>193</v>
      </c>
      <c r="AU178" s="192" t="s">
        <v>80</v>
      </c>
      <c r="AY178" s="20" t="s">
        <v>191</v>
      </c>
      <c r="BE178" s="193">
        <f>IF(N178="základní",J178,0)</f>
        <v>0</v>
      </c>
      <c r="BF178" s="193">
        <f>IF(N178="snížená",J178,0)</f>
        <v>0</v>
      </c>
      <c r="BG178" s="193">
        <f>IF(N178="zákl. přenesená",J178,0)</f>
        <v>0</v>
      </c>
      <c r="BH178" s="193">
        <f>IF(N178="sníž. přenesená",J178,0)</f>
        <v>0</v>
      </c>
      <c r="BI178" s="193">
        <f>IF(N178="nulová",J178,0)</f>
        <v>0</v>
      </c>
      <c r="BJ178" s="20" t="s">
        <v>80</v>
      </c>
      <c r="BK178" s="193">
        <f>ROUND(I178*H178,2)</f>
        <v>0</v>
      </c>
      <c r="BL178" s="20" t="s">
        <v>668</v>
      </c>
      <c r="BM178" s="192" t="s">
        <v>3691</v>
      </c>
    </row>
    <row r="179" spans="1:65" s="2" customFormat="1" ht="11.25">
      <c r="A179" s="37"/>
      <c r="B179" s="38"/>
      <c r="C179" s="39"/>
      <c r="D179" s="194" t="s">
        <v>199</v>
      </c>
      <c r="E179" s="39"/>
      <c r="F179" s="195" t="s">
        <v>3690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199</v>
      </c>
      <c r="AU179" s="20" t="s">
        <v>80</v>
      </c>
    </row>
    <row r="180" spans="1:65" s="2" customFormat="1" ht="16.5" customHeight="1">
      <c r="A180" s="37"/>
      <c r="B180" s="38"/>
      <c r="C180" s="181" t="s">
        <v>463</v>
      </c>
      <c r="D180" s="181" t="s">
        <v>193</v>
      </c>
      <c r="E180" s="182" t="s">
        <v>3692</v>
      </c>
      <c r="F180" s="183" t="s">
        <v>3693</v>
      </c>
      <c r="G180" s="184" t="s">
        <v>301</v>
      </c>
      <c r="H180" s="185">
        <v>125</v>
      </c>
      <c r="I180" s="186"/>
      <c r="J180" s="187">
        <f>ROUND(I180*H180,2)</f>
        <v>0</v>
      </c>
      <c r="K180" s="183" t="s">
        <v>19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668</v>
      </c>
      <c r="AT180" s="192" t="s">
        <v>193</v>
      </c>
      <c r="AU180" s="192" t="s">
        <v>80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668</v>
      </c>
      <c r="BM180" s="192" t="s">
        <v>3694</v>
      </c>
    </row>
    <row r="181" spans="1:65" s="2" customFormat="1" ht="11.25">
      <c r="A181" s="37"/>
      <c r="B181" s="38"/>
      <c r="C181" s="39"/>
      <c r="D181" s="194" t="s">
        <v>199</v>
      </c>
      <c r="E181" s="39"/>
      <c r="F181" s="195" t="s">
        <v>3693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80</v>
      </c>
    </row>
    <row r="182" spans="1:65" s="2" customFormat="1" ht="16.5" customHeight="1">
      <c r="A182" s="37"/>
      <c r="B182" s="38"/>
      <c r="C182" s="181" t="s">
        <v>470</v>
      </c>
      <c r="D182" s="181" t="s">
        <v>193</v>
      </c>
      <c r="E182" s="182" t="s">
        <v>3695</v>
      </c>
      <c r="F182" s="183" t="s">
        <v>3696</v>
      </c>
      <c r="G182" s="184" t="s">
        <v>301</v>
      </c>
      <c r="H182" s="185">
        <v>26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668</v>
      </c>
      <c r="AT182" s="192" t="s">
        <v>193</v>
      </c>
      <c r="AU182" s="192" t="s">
        <v>80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668</v>
      </c>
      <c r="BM182" s="192" t="s">
        <v>3697</v>
      </c>
    </row>
    <row r="183" spans="1:65" s="2" customFormat="1" ht="11.25">
      <c r="A183" s="37"/>
      <c r="B183" s="38"/>
      <c r="C183" s="39"/>
      <c r="D183" s="194" t="s">
        <v>199</v>
      </c>
      <c r="E183" s="39"/>
      <c r="F183" s="195" t="s">
        <v>3696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80</v>
      </c>
    </row>
    <row r="184" spans="1:65" s="2" customFormat="1" ht="16.5" customHeight="1">
      <c r="A184" s="37"/>
      <c r="B184" s="38"/>
      <c r="C184" s="181" t="s">
        <v>480</v>
      </c>
      <c r="D184" s="181" t="s">
        <v>193</v>
      </c>
      <c r="E184" s="182" t="s">
        <v>3698</v>
      </c>
      <c r="F184" s="183" t="s">
        <v>3699</v>
      </c>
      <c r="G184" s="184" t="s">
        <v>1787</v>
      </c>
      <c r="H184" s="185">
        <v>4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668</v>
      </c>
      <c r="AT184" s="192" t="s">
        <v>193</v>
      </c>
      <c r="AU184" s="192" t="s">
        <v>80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668</v>
      </c>
      <c r="BM184" s="192" t="s">
        <v>3700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3699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80</v>
      </c>
    </row>
    <row r="186" spans="1:65" s="12" customFormat="1" ht="25.9" customHeight="1">
      <c r="B186" s="165"/>
      <c r="C186" s="166"/>
      <c r="D186" s="167" t="s">
        <v>72</v>
      </c>
      <c r="E186" s="168" t="s">
        <v>3701</v>
      </c>
      <c r="F186" s="168" t="s">
        <v>3702</v>
      </c>
      <c r="G186" s="166"/>
      <c r="H186" s="166"/>
      <c r="I186" s="169"/>
      <c r="J186" s="170">
        <f>BK186</f>
        <v>0</v>
      </c>
      <c r="K186" s="166"/>
      <c r="L186" s="171"/>
      <c r="M186" s="172"/>
      <c r="N186" s="173"/>
      <c r="O186" s="173"/>
      <c r="P186" s="174">
        <f>SUM(P187:P232)</f>
        <v>0</v>
      </c>
      <c r="Q186" s="173"/>
      <c r="R186" s="174">
        <f>SUM(R187:R232)</f>
        <v>0</v>
      </c>
      <c r="S186" s="173"/>
      <c r="T186" s="175">
        <f>SUM(T187:T232)</f>
        <v>0</v>
      </c>
      <c r="AR186" s="176" t="s">
        <v>80</v>
      </c>
      <c r="AT186" s="177" t="s">
        <v>72</v>
      </c>
      <c r="AU186" s="177" t="s">
        <v>73</v>
      </c>
      <c r="AY186" s="176" t="s">
        <v>191</v>
      </c>
      <c r="BK186" s="178">
        <f>SUM(BK187:BK232)</f>
        <v>0</v>
      </c>
    </row>
    <row r="187" spans="1:65" s="2" customFormat="1" ht="16.5" customHeight="1">
      <c r="A187" s="37"/>
      <c r="B187" s="38"/>
      <c r="C187" s="181" t="s">
        <v>492</v>
      </c>
      <c r="D187" s="181" t="s">
        <v>193</v>
      </c>
      <c r="E187" s="182" t="s">
        <v>3703</v>
      </c>
      <c r="F187" s="183" t="s">
        <v>3704</v>
      </c>
      <c r="G187" s="184" t="s">
        <v>3025</v>
      </c>
      <c r="H187" s="185">
        <v>56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668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668</v>
      </c>
      <c r="BM187" s="192" t="s">
        <v>3705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3704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499</v>
      </c>
      <c r="D189" s="181" t="s">
        <v>193</v>
      </c>
      <c r="E189" s="182" t="s">
        <v>3706</v>
      </c>
      <c r="F189" s="183" t="s">
        <v>3707</v>
      </c>
      <c r="G189" s="184" t="s">
        <v>3025</v>
      </c>
      <c r="H189" s="185">
        <v>3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668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668</v>
      </c>
      <c r="BM189" s="192" t="s">
        <v>3708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3707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506</v>
      </c>
      <c r="D191" s="181" t="s">
        <v>193</v>
      </c>
      <c r="E191" s="182" t="s">
        <v>3709</v>
      </c>
      <c r="F191" s="183" t="s">
        <v>3710</v>
      </c>
      <c r="G191" s="184" t="s">
        <v>3025</v>
      </c>
      <c r="H191" s="185">
        <v>28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668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668</v>
      </c>
      <c r="BM191" s="192" t="s">
        <v>3711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3710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513</v>
      </c>
      <c r="D193" s="181" t="s">
        <v>193</v>
      </c>
      <c r="E193" s="182" t="s">
        <v>3712</v>
      </c>
      <c r="F193" s="183" t="s">
        <v>3713</v>
      </c>
      <c r="G193" s="184" t="s">
        <v>3025</v>
      </c>
      <c r="H193" s="185">
        <v>3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668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668</v>
      </c>
      <c r="BM193" s="192" t="s">
        <v>3714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3713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520</v>
      </c>
      <c r="D195" s="181" t="s">
        <v>193</v>
      </c>
      <c r="E195" s="182" t="s">
        <v>3715</v>
      </c>
      <c r="F195" s="183" t="s">
        <v>3716</v>
      </c>
      <c r="G195" s="184" t="s">
        <v>3025</v>
      </c>
      <c r="H195" s="185">
        <v>3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668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668</v>
      </c>
      <c r="BM195" s="192" t="s">
        <v>3717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3716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24.2" customHeight="1">
      <c r="A197" s="37"/>
      <c r="B197" s="38"/>
      <c r="C197" s="181" t="s">
        <v>527</v>
      </c>
      <c r="D197" s="181" t="s">
        <v>193</v>
      </c>
      <c r="E197" s="182" t="s">
        <v>3718</v>
      </c>
      <c r="F197" s="183" t="s">
        <v>3719</v>
      </c>
      <c r="G197" s="184" t="s">
        <v>3025</v>
      </c>
      <c r="H197" s="185">
        <v>3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668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668</v>
      </c>
      <c r="BM197" s="192" t="s">
        <v>3720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3719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532</v>
      </c>
      <c r="D199" s="181" t="s">
        <v>193</v>
      </c>
      <c r="E199" s="182" t="s">
        <v>3721</v>
      </c>
      <c r="F199" s="183" t="s">
        <v>3722</v>
      </c>
      <c r="G199" s="184" t="s">
        <v>3025</v>
      </c>
      <c r="H199" s="185">
        <v>4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668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668</v>
      </c>
      <c r="BM199" s="192" t="s">
        <v>3723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3722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2" customFormat="1" ht="16.5" customHeight="1">
      <c r="A201" s="37"/>
      <c r="B201" s="38"/>
      <c r="C201" s="181" t="s">
        <v>539</v>
      </c>
      <c r="D201" s="181" t="s">
        <v>193</v>
      </c>
      <c r="E201" s="182" t="s">
        <v>3724</v>
      </c>
      <c r="F201" s="183" t="s">
        <v>3725</v>
      </c>
      <c r="G201" s="184" t="s">
        <v>3025</v>
      </c>
      <c r="H201" s="185">
        <v>5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668</v>
      </c>
      <c r="AT201" s="192" t="s">
        <v>193</v>
      </c>
      <c r="AU201" s="192" t="s">
        <v>80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668</v>
      </c>
      <c r="BM201" s="192" t="s">
        <v>3726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3725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80</v>
      </c>
    </row>
    <row r="203" spans="1:65" s="2" customFormat="1" ht="16.5" customHeight="1">
      <c r="A203" s="37"/>
      <c r="B203" s="38"/>
      <c r="C203" s="181" t="s">
        <v>546</v>
      </c>
      <c r="D203" s="181" t="s">
        <v>193</v>
      </c>
      <c r="E203" s="182" t="s">
        <v>3727</v>
      </c>
      <c r="F203" s="183" t="s">
        <v>3728</v>
      </c>
      <c r="G203" s="184" t="s">
        <v>3025</v>
      </c>
      <c r="H203" s="185">
        <v>5</v>
      </c>
      <c r="I203" s="186"/>
      <c r="J203" s="187">
        <f>ROUND(I203*H203,2)</f>
        <v>0</v>
      </c>
      <c r="K203" s="183" t="s">
        <v>19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668</v>
      </c>
      <c r="AT203" s="192" t="s">
        <v>193</v>
      </c>
      <c r="AU203" s="192" t="s">
        <v>80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668</v>
      </c>
      <c r="BM203" s="192" t="s">
        <v>3729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3728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80</v>
      </c>
    </row>
    <row r="205" spans="1:65" s="2" customFormat="1" ht="16.5" customHeight="1">
      <c r="A205" s="37"/>
      <c r="B205" s="38"/>
      <c r="C205" s="181" t="s">
        <v>551</v>
      </c>
      <c r="D205" s="181" t="s">
        <v>193</v>
      </c>
      <c r="E205" s="182" t="s">
        <v>3730</v>
      </c>
      <c r="F205" s="183" t="s">
        <v>3731</v>
      </c>
      <c r="G205" s="184" t="s">
        <v>3025</v>
      </c>
      <c r="H205" s="185">
        <v>3</v>
      </c>
      <c r="I205" s="186"/>
      <c r="J205" s="187">
        <f>ROUND(I205*H205,2)</f>
        <v>0</v>
      </c>
      <c r="K205" s="183" t="s">
        <v>19</v>
      </c>
      <c r="L205" s="42"/>
      <c r="M205" s="188" t="s">
        <v>19</v>
      </c>
      <c r="N205" s="189" t="s">
        <v>44</v>
      </c>
      <c r="O205" s="67"/>
      <c r="P205" s="190">
        <f>O205*H205</f>
        <v>0</v>
      </c>
      <c r="Q205" s="190">
        <v>0</v>
      </c>
      <c r="R205" s="190">
        <f>Q205*H205</f>
        <v>0</v>
      </c>
      <c r="S205" s="190">
        <v>0</v>
      </c>
      <c r="T205" s="191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2" t="s">
        <v>668</v>
      </c>
      <c r="AT205" s="192" t="s">
        <v>193</v>
      </c>
      <c r="AU205" s="192" t="s">
        <v>80</v>
      </c>
      <c r="AY205" s="20" t="s">
        <v>191</v>
      </c>
      <c r="BE205" s="193">
        <f>IF(N205="základní",J205,0)</f>
        <v>0</v>
      </c>
      <c r="BF205" s="193">
        <f>IF(N205="snížená",J205,0)</f>
        <v>0</v>
      </c>
      <c r="BG205" s="193">
        <f>IF(N205="zákl. přenesená",J205,0)</f>
        <v>0</v>
      </c>
      <c r="BH205" s="193">
        <f>IF(N205="sníž. přenesená",J205,0)</f>
        <v>0</v>
      </c>
      <c r="BI205" s="193">
        <f>IF(N205="nulová",J205,0)</f>
        <v>0</v>
      </c>
      <c r="BJ205" s="20" t="s">
        <v>80</v>
      </c>
      <c r="BK205" s="193">
        <f>ROUND(I205*H205,2)</f>
        <v>0</v>
      </c>
      <c r="BL205" s="20" t="s">
        <v>668</v>
      </c>
      <c r="BM205" s="192" t="s">
        <v>3732</v>
      </c>
    </row>
    <row r="206" spans="1:65" s="2" customFormat="1" ht="11.25">
      <c r="A206" s="37"/>
      <c r="B206" s="38"/>
      <c r="C206" s="39"/>
      <c r="D206" s="194" t="s">
        <v>199</v>
      </c>
      <c r="E206" s="39"/>
      <c r="F206" s="195" t="s">
        <v>3731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199</v>
      </c>
      <c r="AU206" s="20" t="s">
        <v>80</v>
      </c>
    </row>
    <row r="207" spans="1:65" s="2" customFormat="1" ht="16.5" customHeight="1">
      <c r="A207" s="37"/>
      <c r="B207" s="38"/>
      <c r="C207" s="181" t="s">
        <v>600</v>
      </c>
      <c r="D207" s="181" t="s">
        <v>193</v>
      </c>
      <c r="E207" s="182" t="s">
        <v>3733</v>
      </c>
      <c r="F207" s="183" t="s">
        <v>3734</v>
      </c>
      <c r="G207" s="184" t="s">
        <v>3025</v>
      </c>
      <c r="H207" s="185">
        <v>4</v>
      </c>
      <c r="I207" s="186"/>
      <c r="J207" s="187">
        <f>ROUND(I207*H207,2)</f>
        <v>0</v>
      </c>
      <c r="K207" s="183" t="s">
        <v>19</v>
      </c>
      <c r="L207" s="42"/>
      <c r="M207" s="188" t="s">
        <v>19</v>
      </c>
      <c r="N207" s="189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668</v>
      </c>
      <c r="AT207" s="192" t="s">
        <v>193</v>
      </c>
      <c r="AU207" s="192" t="s">
        <v>80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668</v>
      </c>
      <c r="BM207" s="192" t="s">
        <v>3735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3734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80</v>
      </c>
    </row>
    <row r="209" spans="1:65" s="2" customFormat="1" ht="16.5" customHeight="1">
      <c r="A209" s="37"/>
      <c r="B209" s="38"/>
      <c r="C209" s="181" t="s">
        <v>609</v>
      </c>
      <c r="D209" s="181" t="s">
        <v>193</v>
      </c>
      <c r="E209" s="182" t="s">
        <v>3736</v>
      </c>
      <c r="F209" s="183" t="s">
        <v>3737</v>
      </c>
      <c r="G209" s="184" t="s">
        <v>3025</v>
      </c>
      <c r="H209" s="185">
        <v>9</v>
      </c>
      <c r="I209" s="186"/>
      <c r="J209" s="187">
        <f>ROUND(I209*H209,2)</f>
        <v>0</v>
      </c>
      <c r="K209" s="183" t="s">
        <v>19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668</v>
      </c>
      <c r="AT209" s="192" t="s">
        <v>193</v>
      </c>
      <c r="AU209" s="192" t="s">
        <v>80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668</v>
      </c>
      <c r="BM209" s="192" t="s">
        <v>3738</v>
      </c>
    </row>
    <row r="210" spans="1:65" s="2" customFormat="1" ht="11.25">
      <c r="A210" s="37"/>
      <c r="B210" s="38"/>
      <c r="C210" s="39"/>
      <c r="D210" s="194" t="s">
        <v>199</v>
      </c>
      <c r="E210" s="39"/>
      <c r="F210" s="195" t="s">
        <v>3737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80</v>
      </c>
    </row>
    <row r="211" spans="1:65" s="2" customFormat="1" ht="16.5" customHeight="1">
      <c r="A211" s="37"/>
      <c r="B211" s="38"/>
      <c r="C211" s="181" t="s">
        <v>616</v>
      </c>
      <c r="D211" s="181" t="s">
        <v>193</v>
      </c>
      <c r="E211" s="182" t="s">
        <v>3739</v>
      </c>
      <c r="F211" s="183" t="s">
        <v>3740</v>
      </c>
      <c r="G211" s="184" t="s">
        <v>3025</v>
      </c>
      <c r="H211" s="185">
        <v>7</v>
      </c>
      <c r="I211" s="186"/>
      <c r="J211" s="187">
        <f>ROUND(I211*H211,2)</f>
        <v>0</v>
      </c>
      <c r="K211" s="183" t="s">
        <v>19</v>
      </c>
      <c r="L211" s="42"/>
      <c r="M211" s="188" t="s">
        <v>19</v>
      </c>
      <c r="N211" s="189" t="s">
        <v>44</v>
      </c>
      <c r="O211" s="67"/>
      <c r="P211" s="190">
        <f>O211*H211</f>
        <v>0</v>
      </c>
      <c r="Q211" s="190">
        <v>0</v>
      </c>
      <c r="R211" s="190">
        <f>Q211*H211</f>
        <v>0</v>
      </c>
      <c r="S211" s="190">
        <v>0</v>
      </c>
      <c r="T211" s="191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2" t="s">
        <v>668</v>
      </c>
      <c r="AT211" s="192" t="s">
        <v>193</v>
      </c>
      <c r="AU211" s="192" t="s">
        <v>80</v>
      </c>
      <c r="AY211" s="20" t="s">
        <v>191</v>
      </c>
      <c r="BE211" s="193">
        <f>IF(N211="základní",J211,0)</f>
        <v>0</v>
      </c>
      <c r="BF211" s="193">
        <f>IF(N211="snížená",J211,0)</f>
        <v>0</v>
      </c>
      <c r="BG211" s="193">
        <f>IF(N211="zákl. přenesená",J211,0)</f>
        <v>0</v>
      </c>
      <c r="BH211" s="193">
        <f>IF(N211="sníž. přenesená",J211,0)</f>
        <v>0</v>
      </c>
      <c r="BI211" s="193">
        <f>IF(N211="nulová",J211,0)</f>
        <v>0</v>
      </c>
      <c r="BJ211" s="20" t="s">
        <v>80</v>
      </c>
      <c r="BK211" s="193">
        <f>ROUND(I211*H211,2)</f>
        <v>0</v>
      </c>
      <c r="BL211" s="20" t="s">
        <v>668</v>
      </c>
      <c r="BM211" s="192" t="s">
        <v>3741</v>
      </c>
    </row>
    <row r="212" spans="1:65" s="2" customFormat="1" ht="11.25">
      <c r="A212" s="37"/>
      <c r="B212" s="38"/>
      <c r="C212" s="39"/>
      <c r="D212" s="194" t="s">
        <v>199</v>
      </c>
      <c r="E212" s="39"/>
      <c r="F212" s="195" t="s">
        <v>3740</v>
      </c>
      <c r="G212" s="39"/>
      <c r="H212" s="39"/>
      <c r="I212" s="196"/>
      <c r="J212" s="39"/>
      <c r="K212" s="39"/>
      <c r="L212" s="42"/>
      <c r="M212" s="197"/>
      <c r="N212" s="198"/>
      <c r="O212" s="67"/>
      <c r="P212" s="67"/>
      <c r="Q212" s="67"/>
      <c r="R212" s="67"/>
      <c r="S212" s="67"/>
      <c r="T212" s="68"/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T212" s="20" t="s">
        <v>199</v>
      </c>
      <c r="AU212" s="20" t="s">
        <v>80</v>
      </c>
    </row>
    <row r="213" spans="1:65" s="2" customFormat="1" ht="16.5" customHeight="1">
      <c r="A213" s="37"/>
      <c r="B213" s="38"/>
      <c r="C213" s="181" t="s">
        <v>621</v>
      </c>
      <c r="D213" s="181" t="s">
        <v>193</v>
      </c>
      <c r="E213" s="182" t="s">
        <v>3742</v>
      </c>
      <c r="F213" s="183" t="s">
        <v>3743</v>
      </c>
      <c r="G213" s="184" t="s">
        <v>3025</v>
      </c>
      <c r="H213" s="185">
        <v>44</v>
      </c>
      <c r="I213" s="186"/>
      <c r="J213" s="187">
        <f>ROUND(I213*H213,2)</f>
        <v>0</v>
      </c>
      <c r="K213" s="183" t="s">
        <v>19</v>
      </c>
      <c r="L213" s="42"/>
      <c r="M213" s="188" t="s">
        <v>19</v>
      </c>
      <c r="N213" s="189" t="s">
        <v>44</v>
      </c>
      <c r="O213" s="6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2" t="s">
        <v>668</v>
      </c>
      <c r="AT213" s="192" t="s">
        <v>193</v>
      </c>
      <c r="AU213" s="192" t="s">
        <v>80</v>
      </c>
      <c r="AY213" s="20" t="s">
        <v>191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0" t="s">
        <v>80</v>
      </c>
      <c r="BK213" s="193">
        <f>ROUND(I213*H213,2)</f>
        <v>0</v>
      </c>
      <c r="BL213" s="20" t="s">
        <v>668</v>
      </c>
      <c r="BM213" s="192" t="s">
        <v>3744</v>
      </c>
    </row>
    <row r="214" spans="1:65" s="2" customFormat="1" ht="11.25">
      <c r="A214" s="37"/>
      <c r="B214" s="38"/>
      <c r="C214" s="39"/>
      <c r="D214" s="194" t="s">
        <v>199</v>
      </c>
      <c r="E214" s="39"/>
      <c r="F214" s="195" t="s">
        <v>3743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199</v>
      </c>
      <c r="AU214" s="20" t="s">
        <v>80</v>
      </c>
    </row>
    <row r="215" spans="1:65" s="2" customFormat="1" ht="16.5" customHeight="1">
      <c r="A215" s="37"/>
      <c r="B215" s="38"/>
      <c r="C215" s="181" t="s">
        <v>628</v>
      </c>
      <c r="D215" s="181" t="s">
        <v>193</v>
      </c>
      <c r="E215" s="182" t="s">
        <v>3745</v>
      </c>
      <c r="F215" s="183" t="s">
        <v>3746</v>
      </c>
      <c r="G215" s="184" t="s">
        <v>3025</v>
      </c>
      <c r="H215" s="185">
        <v>86</v>
      </c>
      <c r="I215" s="186"/>
      <c r="J215" s="187">
        <f>ROUND(I215*H215,2)</f>
        <v>0</v>
      </c>
      <c r="K215" s="183" t="s">
        <v>19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668</v>
      </c>
      <c r="AT215" s="192" t="s">
        <v>193</v>
      </c>
      <c r="AU215" s="192" t="s">
        <v>80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668</v>
      </c>
      <c r="BM215" s="192" t="s">
        <v>3747</v>
      </c>
    </row>
    <row r="216" spans="1:65" s="2" customFormat="1" ht="11.25">
      <c r="A216" s="37"/>
      <c r="B216" s="38"/>
      <c r="C216" s="39"/>
      <c r="D216" s="194" t="s">
        <v>199</v>
      </c>
      <c r="E216" s="39"/>
      <c r="F216" s="195" t="s">
        <v>3746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80</v>
      </c>
    </row>
    <row r="217" spans="1:65" s="2" customFormat="1" ht="16.5" customHeight="1">
      <c r="A217" s="37"/>
      <c r="B217" s="38"/>
      <c r="C217" s="181" t="s">
        <v>633</v>
      </c>
      <c r="D217" s="181" t="s">
        <v>193</v>
      </c>
      <c r="E217" s="182" t="s">
        <v>3748</v>
      </c>
      <c r="F217" s="183" t="s">
        <v>3749</v>
      </c>
      <c r="G217" s="184" t="s">
        <v>3025</v>
      </c>
      <c r="H217" s="185">
        <v>14</v>
      </c>
      <c r="I217" s="186"/>
      <c r="J217" s="187">
        <f>ROUND(I217*H217,2)</f>
        <v>0</v>
      </c>
      <c r="K217" s="183" t="s">
        <v>19</v>
      </c>
      <c r="L217" s="42"/>
      <c r="M217" s="188" t="s">
        <v>19</v>
      </c>
      <c r="N217" s="189" t="s">
        <v>44</v>
      </c>
      <c r="O217" s="6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2" t="s">
        <v>668</v>
      </c>
      <c r="AT217" s="192" t="s">
        <v>193</v>
      </c>
      <c r="AU217" s="192" t="s">
        <v>80</v>
      </c>
      <c r="AY217" s="20" t="s">
        <v>191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0" t="s">
        <v>80</v>
      </c>
      <c r="BK217" s="193">
        <f>ROUND(I217*H217,2)</f>
        <v>0</v>
      </c>
      <c r="BL217" s="20" t="s">
        <v>668</v>
      </c>
      <c r="BM217" s="192" t="s">
        <v>3750</v>
      </c>
    </row>
    <row r="218" spans="1:65" s="2" customFormat="1" ht="11.25">
      <c r="A218" s="37"/>
      <c r="B218" s="38"/>
      <c r="C218" s="39"/>
      <c r="D218" s="194" t="s">
        <v>199</v>
      </c>
      <c r="E218" s="39"/>
      <c r="F218" s="195" t="s">
        <v>3749</v>
      </c>
      <c r="G218" s="39"/>
      <c r="H218" s="39"/>
      <c r="I218" s="196"/>
      <c r="J218" s="39"/>
      <c r="K218" s="39"/>
      <c r="L218" s="42"/>
      <c r="M218" s="197"/>
      <c r="N218" s="198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199</v>
      </c>
      <c r="AU218" s="20" t="s">
        <v>80</v>
      </c>
    </row>
    <row r="219" spans="1:65" s="2" customFormat="1" ht="16.5" customHeight="1">
      <c r="A219" s="37"/>
      <c r="B219" s="38"/>
      <c r="C219" s="181" t="s">
        <v>640</v>
      </c>
      <c r="D219" s="181" t="s">
        <v>193</v>
      </c>
      <c r="E219" s="182" t="s">
        <v>3751</v>
      </c>
      <c r="F219" s="183" t="s">
        <v>3752</v>
      </c>
      <c r="G219" s="184" t="s">
        <v>3025</v>
      </c>
      <c r="H219" s="185">
        <v>133</v>
      </c>
      <c r="I219" s="186"/>
      <c r="J219" s="187">
        <f>ROUND(I219*H219,2)</f>
        <v>0</v>
      </c>
      <c r="K219" s="183" t="s">
        <v>19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668</v>
      </c>
      <c r="AT219" s="192" t="s">
        <v>193</v>
      </c>
      <c r="AU219" s="192" t="s">
        <v>80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668</v>
      </c>
      <c r="BM219" s="192" t="s">
        <v>3753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3752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80</v>
      </c>
    </row>
    <row r="221" spans="1:65" s="2" customFormat="1" ht="16.5" customHeight="1">
      <c r="A221" s="37"/>
      <c r="B221" s="38"/>
      <c r="C221" s="181" t="s">
        <v>645</v>
      </c>
      <c r="D221" s="181" t="s">
        <v>193</v>
      </c>
      <c r="E221" s="182" t="s">
        <v>3754</v>
      </c>
      <c r="F221" s="183" t="s">
        <v>3755</v>
      </c>
      <c r="G221" s="184" t="s">
        <v>3025</v>
      </c>
      <c r="H221" s="185">
        <v>142</v>
      </c>
      <c r="I221" s="186"/>
      <c r="J221" s="187">
        <f>ROUND(I221*H221,2)</f>
        <v>0</v>
      </c>
      <c r="K221" s="183" t="s">
        <v>19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668</v>
      </c>
      <c r="AT221" s="192" t="s">
        <v>193</v>
      </c>
      <c r="AU221" s="192" t="s">
        <v>80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668</v>
      </c>
      <c r="BM221" s="192" t="s">
        <v>3756</v>
      </c>
    </row>
    <row r="222" spans="1:65" s="2" customFormat="1" ht="11.25">
      <c r="A222" s="37"/>
      <c r="B222" s="38"/>
      <c r="C222" s="39"/>
      <c r="D222" s="194" t="s">
        <v>199</v>
      </c>
      <c r="E222" s="39"/>
      <c r="F222" s="195" t="s">
        <v>3755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80</v>
      </c>
    </row>
    <row r="223" spans="1:65" s="2" customFormat="1" ht="16.5" customHeight="1">
      <c r="A223" s="37"/>
      <c r="B223" s="38"/>
      <c r="C223" s="181" t="s">
        <v>652</v>
      </c>
      <c r="D223" s="181" t="s">
        <v>193</v>
      </c>
      <c r="E223" s="182" t="s">
        <v>3757</v>
      </c>
      <c r="F223" s="183" t="s">
        <v>3758</v>
      </c>
      <c r="G223" s="184" t="s">
        <v>3025</v>
      </c>
      <c r="H223" s="185">
        <v>15</v>
      </c>
      <c r="I223" s="186"/>
      <c r="J223" s="187">
        <f>ROUND(I223*H223,2)</f>
        <v>0</v>
      </c>
      <c r="K223" s="183" t="s">
        <v>19</v>
      </c>
      <c r="L223" s="42"/>
      <c r="M223" s="188" t="s">
        <v>19</v>
      </c>
      <c r="N223" s="189" t="s">
        <v>44</v>
      </c>
      <c r="O223" s="6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2" t="s">
        <v>668</v>
      </c>
      <c r="AT223" s="192" t="s">
        <v>193</v>
      </c>
      <c r="AU223" s="192" t="s">
        <v>80</v>
      </c>
      <c r="AY223" s="20" t="s">
        <v>191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0" t="s">
        <v>80</v>
      </c>
      <c r="BK223" s="193">
        <f>ROUND(I223*H223,2)</f>
        <v>0</v>
      </c>
      <c r="BL223" s="20" t="s">
        <v>668</v>
      </c>
      <c r="BM223" s="192" t="s">
        <v>3759</v>
      </c>
    </row>
    <row r="224" spans="1:65" s="2" customFormat="1" ht="11.25">
      <c r="A224" s="37"/>
      <c r="B224" s="38"/>
      <c r="C224" s="39"/>
      <c r="D224" s="194" t="s">
        <v>199</v>
      </c>
      <c r="E224" s="39"/>
      <c r="F224" s="195" t="s">
        <v>3758</v>
      </c>
      <c r="G224" s="39"/>
      <c r="H224" s="39"/>
      <c r="I224" s="196"/>
      <c r="J224" s="39"/>
      <c r="K224" s="39"/>
      <c r="L224" s="42"/>
      <c r="M224" s="197"/>
      <c r="N224" s="198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199</v>
      </c>
      <c r="AU224" s="20" t="s">
        <v>80</v>
      </c>
    </row>
    <row r="225" spans="1:65" s="2" customFormat="1" ht="24.2" customHeight="1">
      <c r="A225" s="37"/>
      <c r="B225" s="38"/>
      <c r="C225" s="181" t="s">
        <v>655</v>
      </c>
      <c r="D225" s="181" t="s">
        <v>193</v>
      </c>
      <c r="E225" s="182" t="s">
        <v>3760</v>
      </c>
      <c r="F225" s="183" t="s">
        <v>3761</v>
      </c>
      <c r="G225" s="184" t="s">
        <v>3025</v>
      </c>
      <c r="H225" s="185">
        <v>22</v>
      </c>
      <c r="I225" s="186"/>
      <c r="J225" s="187">
        <f>ROUND(I225*H225,2)</f>
        <v>0</v>
      </c>
      <c r="K225" s="183" t="s">
        <v>19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668</v>
      </c>
      <c r="AT225" s="192" t="s">
        <v>193</v>
      </c>
      <c r="AU225" s="192" t="s">
        <v>80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668</v>
      </c>
      <c r="BM225" s="192" t="s">
        <v>3762</v>
      </c>
    </row>
    <row r="226" spans="1:65" s="2" customFormat="1" ht="11.25">
      <c r="A226" s="37"/>
      <c r="B226" s="38"/>
      <c r="C226" s="39"/>
      <c r="D226" s="194" t="s">
        <v>199</v>
      </c>
      <c r="E226" s="39"/>
      <c r="F226" s="195" t="s">
        <v>3763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80</v>
      </c>
    </row>
    <row r="227" spans="1:65" s="2" customFormat="1" ht="16.5" customHeight="1">
      <c r="A227" s="37"/>
      <c r="B227" s="38"/>
      <c r="C227" s="181" t="s">
        <v>662</v>
      </c>
      <c r="D227" s="181" t="s">
        <v>193</v>
      </c>
      <c r="E227" s="182" t="s">
        <v>3764</v>
      </c>
      <c r="F227" s="183" t="s">
        <v>3765</v>
      </c>
      <c r="G227" s="184" t="s">
        <v>3025</v>
      </c>
      <c r="H227" s="185">
        <v>7</v>
      </c>
      <c r="I227" s="186"/>
      <c r="J227" s="187">
        <f>ROUND(I227*H227,2)</f>
        <v>0</v>
      </c>
      <c r="K227" s="183" t="s">
        <v>19</v>
      </c>
      <c r="L227" s="42"/>
      <c r="M227" s="188" t="s">
        <v>19</v>
      </c>
      <c r="N227" s="189" t="s">
        <v>44</v>
      </c>
      <c r="O227" s="67"/>
      <c r="P227" s="190">
        <f>O227*H227</f>
        <v>0</v>
      </c>
      <c r="Q227" s="190">
        <v>0</v>
      </c>
      <c r="R227" s="190">
        <f>Q227*H227</f>
        <v>0</v>
      </c>
      <c r="S227" s="190">
        <v>0</v>
      </c>
      <c r="T227" s="191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2" t="s">
        <v>668</v>
      </c>
      <c r="AT227" s="192" t="s">
        <v>193</v>
      </c>
      <c r="AU227" s="192" t="s">
        <v>80</v>
      </c>
      <c r="AY227" s="20" t="s">
        <v>191</v>
      </c>
      <c r="BE227" s="193">
        <f>IF(N227="základní",J227,0)</f>
        <v>0</v>
      </c>
      <c r="BF227" s="193">
        <f>IF(N227="snížená",J227,0)</f>
        <v>0</v>
      </c>
      <c r="BG227" s="193">
        <f>IF(N227="zákl. přenesená",J227,0)</f>
        <v>0</v>
      </c>
      <c r="BH227" s="193">
        <f>IF(N227="sníž. přenesená",J227,0)</f>
        <v>0</v>
      </c>
      <c r="BI227" s="193">
        <f>IF(N227="nulová",J227,0)</f>
        <v>0</v>
      </c>
      <c r="BJ227" s="20" t="s">
        <v>80</v>
      </c>
      <c r="BK227" s="193">
        <f>ROUND(I227*H227,2)</f>
        <v>0</v>
      </c>
      <c r="BL227" s="20" t="s">
        <v>668</v>
      </c>
      <c r="BM227" s="192" t="s">
        <v>3766</v>
      </c>
    </row>
    <row r="228" spans="1:65" s="2" customFormat="1" ht="11.25">
      <c r="A228" s="37"/>
      <c r="B228" s="38"/>
      <c r="C228" s="39"/>
      <c r="D228" s="194" t="s">
        <v>199</v>
      </c>
      <c r="E228" s="39"/>
      <c r="F228" s="195" t="s">
        <v>3765</v>
      </c>
      <c r="G228" s="39"/>
      <c r="H228" s="39"/>
      <c r="I228" s="196"/>
      <c r="J228" s="39"/>
      <c r="K228" s="39"/>
      <c r="L228" s="42"/>
      <c r="M228" s="197"/>
      <c r="N228" s="198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199</v>
      </c>
      <c r="AU228" s="20" t="s">
        <v>80</v>
      </c>
    </row>
    <row r="229" spans="1:65" s="2" customFormat="1" ht="16.5" customHeight="1">
      <c r="A229" s="37"/>
      <c r="B229" s="38"/>
      <c r="C229" s="181" t="s">
        <v>668</v>
      </c>
      <c r="D229" s="181" t="s">
        <v>193</v>
      </c>
      <c r="E229" s="182" t="s">
        <v>3767</v>
      </c>
      <c r="F229" s="183" t="s">
        <v>3768</v>
      </c>
      <c r="G229" s="184" t="s">
        <v>3025</v>
      </c>
      <c r="H229" s="185">
        <v>2</v>
      </c>
      <c r="I229" s="186"/>
      <c r="J229" s="187">
        <f>ROUND(I229*H229,2)</f>
        <v>0</v>
      </c>
      <c r="K229" s="183" t="s">
        <v>19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668</v>
      </c>
      <c r="AT229" s="192" t="s">
        <v>193</v>
      </c>
      <c r="AU229" s="192" t="s">
        <v>80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668</v>
      </c>
      <c r="BM229" s="192" t="s">
        <v>3769</v>
      </c>
    </row>
    <row r="230" spans="1:65" s="2" customFormat="1" ht="11.25">
      <c r="A230" s="37"/>
      <c r="B230" s="38"/>
      <c r="C230" s="39"/>
      <c r="D230" s="194" t="s">
        <v>199</v>
      </c>
      <c r="E230" s="39"/>
      <c r="F230" s="195" t="s">
        <v>3768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80</v>
      </c>
    </row>
    <row r="231" spans="1:65" s="2" customFormat="1" ht="16.5" customHeight="1">
      <c r="A231" s="37"/>
      <c r="B231" s="38"/>
      <c r="C231" s="181" t="s">
        <v>672</v>
      </c>
      <c r="D231" s="181" t="s">
        <v>193</v>
      </c>
      <c r="E231" s="182" t="s">
        <v>3770</v>
      </c>
      <c r="F231" s="183" t="s">
        <v>3771</v>
      </c>
      <c r="G231" s="184" t="s">
        <v>1787</v>
      </c>
      <c r="H231" s="185">
        <v>1</v>
      </c>
      <c r="I231" s="186"/>
      <c r="J231" s="187">
        <f>ROUND(I231*H231,2)</f>
        <v>0</v>
      </c>
      <c r="K231" s="183" t="s">
        <v>19</v>
      </c>
      <c r="L231" s="42"/>
      <c r="M231" s="188" t="s">
        <v>19</v>
      </c>
      <c r="N231" s="189" t="s">
        <v>44</v>
      </c>
      <c r="O231" s="67"/>
      <c r="P231" s="190">
        <f>O231*H231</f>
        <v>0</v>
      </c>
      <c r="Q231" s="190">
        <v>0</v>
      </c>
      <c r="R231" s="190">
        <f>Q231*H231</f>
        <v>0</v>
      </c>
      <c r="S231" s="190">
        <v>0</v>
      </c>
      <c r="T231" s="191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2" t="s">
        <v>668</v>
      </c>
      <c r="AT231" s="192" t="s">
        <v>193</v>
      </c>
      <c r="AU231" s="192" t="s">
        <v>80</v>
      </c>
      <c r="AY231" s="20" t="s">
        <v>191</v>
      </c>
      <c r="BE231" s="193">
        <f>IF(N231="základní",J231,0)</f>
        <v>0</v>
      </c>
      <c r="BF231" s="193">
        <f>IF(N231="snížená",J231,0)</f>
        <v>0</v>
      </c>
      <c r="BG231" s="193">
        <f>IF(N231="zákl. přenesená",J231,0)</f>
        <v>0</v>
      </c>
      <c r="BH231" s="193">
        <f>IF(N231="sníž. přenesená",J231,0)</f>
        <v>0</v>
      </c>
      <c r="BI231" s="193">
        <f>IF(N231="nulová",J231,0)</f>
        <v>0</v>
      </c>
      <c r="BJ231" s="20" t="s">
        <v>80</v>
      </c>
      <c r="BK231" s="193">
        <f>ROUND(I231*H231,2)</f>
        <v>0</v>
      </c>
      <c r="BL231" s="20" t="s">
        <v>668</v>
      </c>
      <c r="BM231" s="192" t="s">
        <v>3772</v>
      </c>
    </row>
    <row r="232" spans="1:65" s="2" customFormat="1" ht="11.25">
      <c r="A232" s="37"/>
      <c r="B232" s="38"/>
      <c r="C232" s="39"/>
      <c r="D232" s="194" t="s">
        <v>199</v>
      </c>
      <c r="E232" s="39"/>
      <c r="F232" s="195" t="s">
        <v>3771</v>
      </c>
      <c r="G232" s="39"/>
      <c r="H232" s="39"/>
      <c r="I232" s="196"/>
      <c r="J232" s="39"/>
      <c r="K232" s="39"/>
      <c r="L232" s="42"/>
      <c r="M232" s="197"/>
      <c r="N232" s="198"/>
      <c r="O232" s="67"/>
      <c r="P232" s="67"/>
      <c r="Q232" s="67"/>
      <c r="R232" s="67"/>
      <c r="S232" s="67"/>
      <c r="T232" s="68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T232" s="20" t="s">
        <v>199</v>
      </c>
      <c r="AU232" s="20" t="s">
        <v>80</v>
      </c>
    </row>
    <row r="233" spans="1:65" s="12" customFormat="1" ht="25.9" customHeight="1">
      <c r="B233" s="165"/>
      <c r="C233" s="166"/>
      <c r="D233" s="167" t="s">
        <v>72</v>
      </c>
      <c r="E233" s="168" t="s">
        <v>3773</v>
      </c>
      <c r="F233" s="168" t="s">
        <v>3774</v>
      </c>
      <c r="G233" s="166"/>
      <c r="H233" s="166"/>
      <c r="I233" s="169"/>
      <c r="J233" s="170">
        <f>BK233</f>
        <v>0</v>
      </c>
      <c r="K233" s="166"/>
      <c r="L233" s="171"/>
      <c r="M233" s="172"/>
      <c r="N233" s="173"/>
      <c r="O233" s="173"/>
      <c r="P233" s="174">
        <f>SUM(P234:P246)</f>
        <v>0</v>
      </c>
      <c r="Q233" s="173"/>
      <c r="R233" s="174">
        <f>SUM(R234:R246)</f>
        <v>0</v>
      </c>
      <c r="S233" s="173"/>
      <c r="T233" s="175">
        <f>SUM(T234:T246)</f>
        <v>0</v>
      </c>
      <c r="AR233" s="176" t="s">
        <v>80</v>
      </c>
      <c r="AT233" s="177" t="s">
        <v>72</v>
      </c>
      <c r="AU233" s="177" t="s">
        <v>73</v>
      </c>
      <c r="AY233" s="176" t="s">
        <v>191</v>
      </c>
      <c r="BK233" s="178">
        <f>SUM(BK234:BK246)</f>
        <v>0</v>
      </c>
    </row>
    <row r="234" spans="1:65" s="2" customFormat="1" ht="16.5" customHeight="1">
      <c r="A234" s="37"/>
      <c r="B234" s="38"/>
      <c r="C234" s="181" t="s">
        <v>679</v>
      </c>
      <c r="D234" s="181" t="s">
        <v>193</v>
      </c>
      <c r="E234" s="182" t="s">
        <v>3775</v>
      </c>
      <c r="F234" s="183" t="s">
        <v>3776</v>
      </c>
      <c r="G234" s="184" t="s">
        <v>1787</v>
      </c>
      <c r="H234" s="185">
        <v>1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668</v>
      </c>
      <c r="AT234" s="192" t="s">
        <v>193</v>
      </c>
      <c r="AU234" s="192" t="s">
        <v>80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668</v>
      </c>
      <c r="BM234" s="192" t="s">
        <v>3777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3776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80</v>
      </c>
    </row>
    <row r="236" spans="1:65" s="2" customFormat="1" ht="19.5">
      <c r="A236" s="37"/>
      <c r="B236" s="38"/>
      <c r="C236" s="39"/>
      <c r="D236" s="194" t="s">
        <v>402</v>
      </c>
      <c r="E236" s="39"/>
      <c r="F236" s="243" t="s">
        <v>3778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402</v>
      </c>
      <c r="AU236" s="20" t="s">
        <v>80</v>
      </c>
    </row>
    <row r="237" spans="1:65" s="2" customFormat="1" ht="16.5" customHeight="1">
      <c r="A237" s="37"/>
      <c r="B237" s="38"/>
      <c r="C237" s="181" t="s">
        <v>685</v>
      </c>
      <c r="D237" s="181" t="s">
        <v>193</v>
      </c>
      <c r="E237" s="182" t="s">
        <v>3779</v>
      </c>
      <c r="F237" s="183" t="s">
        <v>3780</v>
      </c>
      <c r="G237" s="184" t="s">
        <v>1787</v>
      </c>
      <c r="H237" s="185">
        <v>1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668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668</v>
      </c>
      <c r="BM237" s="192" t="s">
        <v>3781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3780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9.5">
      <c r="A239" s="37"/>
      <c r="B239" s="38"/>
      <c r="C239" s="39"/>
      <c r="D239" s="194" t="s">
        <v>402</v>
      </c>
      <c r="E239" s="39"/>
      <c r="F239" s="243" t="s">
        <v>3782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402</v>
      </c>
      <c r="AU239" s="20" t="s">
        <v>80</v>
      </c>
    </row>
    <row r="240" spans="1:65" s="2" customFormat="1" ht="16.5" customHeight="1">
      <c r="A240" s="37"/>
      <c r="B240" s="38"/>
      <c r="C240" s="181" t="s">
        <v>692</v>
      </c>
      <c r="D240" s="181" t="s">
        <v>193</v>
      </c>
      <c r="E240" s="182" t="s">
        <v>3783</v>
      </c>
      <c r="F240" s="183" t="s">
        <v>3784</v>
      </c>
      <c r="G240" s="184" t="s">
        <v>1787</v>
      </c>
      <c r="H240" s="185">
        <v>1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668</v>
      </c>
      <c r="AT240" s="192" t="s">
        <v>193</v>
      </c>
      <c r="AU240" s="192" t="s">
        <v>80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668</v>
      </c>
      <c r="BM240" s="192" t="s">
        <v>3785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3784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80</v>
      </c>
    </row>
    <row r="242" spans="1:65" s="2" customFormat="1" ht="19.5">
      <c r="A242" s="37"/>
      <c r="B242" s="38"/>
      <c r="C242" s="39"/>
      <c r="D242" s="194" t="s">
        <v>402</v>
      </c>
      <c r="E242" s="39"/>
      <c r="F242" s="243" t="s">
        <v>3786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402</v>
      </c>
      <c r="AU242" s="20" t="s">
        <v>80</v>
      </c>
    </row>
    <row r="243" spans="1:65" s="2" customFormat="1" ht="24.2" customHeight="1">
      <c r="A243" s="37"/>
      <c r="B243" s="38"/>
      <c r="C243" s="181" t="s">
        <v>710</v>
      </c>
      <c r="D243" s="181" t="s">
        <v>193</v>
      </c>
      <c r="E243" s="182" t="s">
        <v>3787</v>
      </c>
      <c r="F243" s="183" t="s">
        <v>3788</v>
      </c>
      <c r="G243" s="184" t="s">
        <v>1787</v>
      </c>
      <c r="H243" s="185">
        <v>1</v>
      </c>
      <c r="I243" s="186"/>
      <c r="J243" s="187">
        <f>ROUND(I243*H243,2)</f>
        <v>0</v>
      </c>
      <c r="K243" s="183" t="s">
        <v>19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668</v>
      </c>
      <c r="AT243" s="192" t="s">
        <v>193</v>
      </c>
      <c r="AU243" s="192" t="s">
        <v>80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668</v>
      </c>
      <c r="BM243" s="192" t="s">
        <v>3789</v>
      </c>
    </row>
    <row r="244" spans="1:65" s="2" customFormat="1" ht="19.5">
      <c r="A244" s="37"/>
      <c r="B244" s="38"/>
      <c r="C244" s="39"/>
      <c r="D244" s="194" t="s">
        <v>199</v>
      </c>
      <c r="E244" s="39"/>
      <c r="F244" s="195" t="s">
        <v>3790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80</v>
      </c>
    </row>
    <row r="245" spans="1:65" s="2" customFormat="1" ht="16.5" customHeight="1">
      <c r="A245" s="37"/>
      <c r="B245" s="38"/>
      <c r="C245" s="181" t="s">
        <v>719</v>
      </c>
      <c r="D245" s="181" t="s">
        <v>193</v>
      </c>
      <c r="E245" s="182" t="s">
        <v>3791</v>
      </c>
      <c r="F245" s="183" t="s">
        <v>3792</v>
      </c>
      <c r="G245" s="184" t="s">
        <v>1787</v>
      </c>
      <c r="H245" s="185">
        <v>1</v>
      </c>
      <c r="I245" s="186"/>
      <c r="J245" s="187">
        <f>ROUND(I245*H245,2)</f>
        <v>0</v>
      </c>
      <c r="K245" s="183" t="s">
        <v>19</v>
      </c>
      <c r="L245" s="42"/>
      <c r="M245" s="188" t="s">
        <v>19</v>
      </c>
      <c r="N245" s="189" t="s">
        <v>44</v>
      </c>
      <c r="O245" s="6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2" t="s">
        <v>668</v>
      </c>
      <c r="AT245" s="192" t="s">
        <v>193</v>
      </c>
      <c r="AU245" s="192" t="s">
        <v>80</v>
      </c>
      <c r="AY245" s="20" t="s">
        <v>191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0" t="s">
        <v>80</v>
      </c>
      <c r="BK245" s="193">
        <f>ROUND(I245*H245,2)</f>
        <v>0</v>
      </c>
      <c r="BL245" s="20" t="s">
        <v>668</v>
      </c>
      <c r="BM245" s="192" t="s">
        <v>3793</v>
      </c>
    </row>
    <row r="246" spans="1:65" s="2" customFormat="1" ht="11.25">
      <c r="A246" s="37"/>
      <c r="B246" s="38"/>
      <c r="C246" s="39"/>
      <c r="D246" s="194" t="s">
        <v>199</v>
      </c>
      <c r="E246" s="39"/>
      <c r="F246" s="195" t="s">
        <v>3792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199</v>
      </c>
      <c r="AU246" s="20" t="s">
        <v>80</v>
      </c>
    </row>
    <row r="247" spans="1:65" s="12" customFormat="1" ht="25.9" customHeight="1">
      <c r="B247" s="165"/>
      <c r="C247" s="166"/>
      <c r="D247" s="167" t="s">
        <v>72</v>
      </c>
      <c r="E247" s="168" t="s">
        <v>3794</v>
      </c>
      <c r="F247" s="168" t="s">
        <v>3795</v>
      </c>
      <c r="G247" s="166"/>
      <c r="H247" s="166"/>
      <c r="I247" s="169"/>
      <c r="J247" s="170">
        <f>BK247</f>
        <v>0</v>
      </c>
      <c r="K247" s="166"/>
      <c r="L247" s="171"/>
      <c r="M247" s="172"/>
      <c r="N247" s="173"/>
      <c r="O247" s="173"/>
      <c r="P247" s="174">
        <f>SUM(P248:P269)</f>
        <v>0</v>
      </c>
      <c r="Q247" s="173"/>
      <c r="R247" s="174">
        <f>SUM(R248:R269)</f>
        <v>0</v>
      </c>
      <c r="S247" s="173"/>
      <c r="T247" s="175">
        <f>SUM(T248:T269)</f>
        <v>0</v>
      </c>
      <c r="AR247" s="176" t="s">
        <v>80</v>
      </c>
      <c r="AT247" s="177" t="s">
        <v>72</v>
      </c>
      <c r="AU247" s="177" t="s">
        <v>73</v>
      </c>
      <c r="AY247" s="176" t="s">
        <v>191</v>
      </c>
      <c r="BK247" s="178">
        <f>SUM(BK248:BK269)</f>
        <v>0</v>
      </c>
    </row>
    <row r="248" spans="1:65" s="2" customFormat="1" ht="24.2" customHeight="1">
      <c r="A248" s="37"/>
      <c r="B248" s="38"/>
      <c r="C248" s="181" t="s">
        <v>726</v>
      </c>
      <c r="D248" s="181" t="s">
        <v>193</v>
      </c>
      <c r="E248" s="182" t="s">
        <v>3796</v>
      </c>
      <c r="F248" s="183" t="s">
        <v>3797</v>
      </c>
      <c r="G248" s="184" t="s">
        <v>3025</v>
      </c>
      <c r="H248" s="185">
        <v>33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668</v>
      </c>
      <c r="AT248" s="192" t="s">
        <v>193</v>
      </c>
      <c r="AU248" s="192" t="s">
        <v>80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668</v>
      </c>
      <c r="BM248" s="192" t="s">
        <v>3798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3797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80</v>
      </c>
    </row>
    <row r="250" spans="1:65" s="2" customFormat="1" ht="24.2" customHeight="1">
      <c r="A250" s="37"/>
      <c r="B250" s="38"/>
      <c r="C250" s="181" t="s">
        <v>738</v>
      </c>
      <c r="D250" s="181" t="s">
        <v>193</v>
      </c>
      <c r="E250" s="182" t="s">
        <v>3799</v>
      </c>
      <c r="F250" s="183" t="s">
        <v>3800</v>
      </c>
      <c r="G250" s="184" t="s">
        <v>3025</v>
      </c>
      <c r="H250" s="185">
        <v>18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668</v>
      </c>
      <c r="AT250" s="192" t="s">
        <v>193</v>
      </c>
      <c r="AU250" s="192" t="s">
        <v>80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668</v>
      </c>
      <c r="BM250" s="192" t="s">
        <v>3801</v>
      </c>
    </row>
    <row r="251" spans="1:65" s="2" customFormat="1" ht="19.5">
      <c r="A251" s="37"/>
      <c r="B251" s="38"/>
      <c r="C251" s="39"/>
      <c r="D251" s="194" t="s">
        <v>199</v>
      </c>
      <c r="E251" s="39"/>
      <c r="F251" s="195" t="s">
        <v>3800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80</v>
      </c>
    </row>
    <row r="252" spans="1:65" s="2" customFormat="1" ht="21.75" customHeight="1">
      <c r="A252" s="37"/>
      <c r="B252" s="38"/>
      <c r="C252" s="181" t="s">
        <v>744</v>
      </c>
      <c r="D252" s="181" t="s">
        <v>193</v>
      </c>
      <c r="E252" s="182" t="s">
        <v>3802</v>
      </c>
      <c r="F252" s="183" t="s">
        <v>3803</v>
      </c>
      <c r="G252" s="184" t="s">
        <v>3025</v>
      </c>
      <c r="H252" s="185">
        <v>25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668</v>
      </c>
      <c r="AT252" s="192" t="s">
        <v>193</v>
      </c>
      <c r="AU252" s="192" t="s">
        <v>80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668</v>
      </c>
      <c r="BM252" s="192" t="s">
        <v>3804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3803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80</v>
      </c>
    </row>
    <row r="254" spans="1:65" s="2" customFormat="1" ht="24.2" customHeight="1">
      <c r="A254" s="37"/>
      <c r="B254" s="38"/>
      <c r="C254" s="181" t="s">
        <v>750</v>
      </c>
      <c r="D254" s="181" t="s">
        <v>193</v>
      </c>
      <c r="E254" s="182" t="s">
        <v>3805</v>
      </c>
      <c r="F254" s="183" t="s">
        <v>3806</v>
      </c>
      <c r="G254" s="184" t="s">
        <v>3025</v>
      </c>
      <c r="H254" s="185">
        <v>22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668</v>
      </c>
      <c r="AT254" s="192" t="s">
        <v>193</v>
      </c>
      <c r="AU254" s="192" t="s">
        <v>80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668</v>
      </c>
      <c r="BM254" s="192" t="s">
        <v>3807</v>
      </c>
    </row>
    <row r="255" spans="1:65" s="2" customFormat="1" ht="19.5">
      <c r="A255" s="37"/>
      <c r="B255" s="38"/>
      <c r="C255" s="39"/>
      <c r="D255" s="194" t="s">
        <v>199</v>
      </c>
      <c r="E255" s="39"/>
      <c r="F255" s="195" t="s">
        <v>3806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80</v>
      </c>
    </row>
    <row r="256" spans="1:65" s="2" customFormat="1" ht="37.9" customHeight="1">
      <c r="A256" s="37"/>
      <c r="B256" s="38"/>
      <c r="C256" s="181" t="s">
        <v>756</v>
      </c>
      <c r="D256" s="181" t="s">
        <v>193</v>
      </c>
      <c r="E256" s="182" t="s">
        <v>3808</v>
      </c>
      <c r="F256" s="183" t="s">
        <v>3809</v>
      </c>
      <c r="G256" s="184" t="s">
        <v>3025</v>
      </c>
      <c r="H256" s="185">
        <v>51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668</v>
      </c>
      <c r="AT256" s="192" t="s">
        <v>193</v>
      </c>
      <c r="AU256" s="192" t="s">
        <v>80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668</v>
      </c>
      <c r="BM256" s="192" t="s">
        <v>3810</v>
      </c>
    </row>
    <row r="257" spans="1:65" s="2" customFormat="1" ht="29.25">
      <c r="A257" s="37"/>
      <c r="B257" s="38"/>
      <c r="C257" s="39"/>
      <c r="D257" s="194" t="s">
        <v>199</v>
      </c>
      <c r="E257" s="39"/>
      <c r="F257" s="195" t="s">
        <v>3811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80</v>
      </c>
    </row>
    <row r="258" spans="1:65" s="2" customFormat="1" ht="21.75" customHeight="1">
      <c r="A258" s="37"/>
      <c r="B258" s="38"/>
      <c r="C258" s="181" t="s">
        <v>763</v>
      </c>
      <c r="D258" s="181" t="s">
        <v>193</v>
      </c>
      <c r="E258" s="182" t="s">
        <v>3812</v>
      </c>
      <c r="F258" s="183" t="s">
        <v>3813</v>
      </c>
      <c r="G258" s="184" t="s">
        <v>3025</v>
      </c>
      <c r="H258" s="185">
        <v>8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668</v>
      </c>
      <c r="AT258" s="192" t="s">
        <v>193</v>
      </c>
      <c r="AU258" s="192" t="s">
        <v>80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668</v>
      </c>
      <c r="BM258" s="192" t="s">
        <v>3814</v>
      </c>
    </row>
    <row r="259" spans="1:65" s="2" customFormat="1" ht="11.25">
      <c r="A259" s="37"/>
      <c r="B259" s="38"/>
      <c r="C259" s="39"/>
      <c r="D259" s="194" t="s">
        <v>199</v>
      </c>
      <c r="E259" s="39"/>
      <c r="F259" s="195" t="s">
        <v>3813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80</v>
      </c>
    </row>
    <row r="260" spans="1:65" s="2" customFormat="1" ht="21.75" customHeight="1">
      <c r="A260" s="37"/>
      <c r="B260" s="38"/>
      <c r="C260" s="181" t="s">
        <v>788</v>
      </c>
      <c r="D260" s="181" t="s">
        <v>193</v>
      </c>
      <c r="E260" s="182" t="s">
        <v>3815</v>
      </c>
      <c r="F260" s="183" t="s">
        <v>3816</v>
      </c>
      <c r="G260" s="184" t="s">
        <v>3025</v>
      </c>
      <c r="H260" s="185">
        <v>4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668</v>
      </c>
      <c r="AT260" s="192" t="s">
        <v>193</v>
      </c>
      <c r="AU260" s="192" t="s">
        <v>80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668</v>
      </c>
      <c r="BM260" s="192" t="s">
        <v>3817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3816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80</v>
      </c>
    </row>
    <row r="262" spans="1:65" s="2" customFormat="1" ht="21.75" customHeight="1">
      <c r="A262" s="37"/>
      <c r="B262" s="38"/>
      <c r="C262" s="181" t="s">
        <v>795</v>
      </c>
      <c r="D262" s="181" t="s">
        <v>193</v>
      </c>
      <c r="E262" s="182" t="s">
        <v>3818</v>
      </c>
      <c r="F262" s="183" t="s">
        <v>3819</v>
      </c>
      <c r="G262" s="184" t="s">
        <v>3025</v>
      </c>
      <c r="H262" s="185">
        <v>27</v>
      </c>
      <c r="I262" s="186"/>
      <c r="J262" s="187">
        <f>ROUND(I262*H262,2)</f>
        <v>0</v>
      </c>
      <c r="K262" s="183" t="s">
        <v>19</v>
      </c>
      <c r="L262" s="42"/>
      <c r="M262" s="188" t="s">
        <v>19</v>
      </c>
      <c r="N262" s="189" t="s">
        <v>44</v>
      </c>
      <c r="O262" s="67"/>
      <c r="P262" s="190">
        <f>O262*H262</f>
        <v>0</v>
      </c>
      <c r="Q262" s="190">
        <v>0</v>
      </c>
      <c r="R262" s="190">
        <f>Q262*H262</f>
        <v>0</v>
      </c>
      <c r="S262" s="190">
        <v>0</v>
      </c>
      <c r="T262" s="191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2" t="s">
        <v>668</v>
      </c>
      <c r="AT262" s="192" t="s">
        <v>193</v>
      </c>
      <c r="AU262" s="192" t="s">
        <v>80</v>
      </c>
      <c r="AY262" s="20" t="s">
        <v>191</v>
      </c>
      <c r="BE262" s="193">
        <f>IF(N262="základní",J262,0)</f>
        <v>0</v>
      </c>
      <c r="BF262" s="193">
        <f>IF(N262="snížená",J262,0)</f>
        <v>0</v>
      </c>
      <c r="BG262" s="193">
        <f>IF(N262="zákl. přenesená",J262,0)</f>
        <v>0</v>
      </c>
      <c r="BH262" s="193">
        <f>IF(N262="sníž. přenesená",J262,0)</f>
        <v>0</v>
      </c>
      <c r="BI262" s="193">
        <f>IF(N262="nulová",J262,0)</f>
        <v>0</v>
      </c>
      <c r="BJ262" s="20" t="s">
        <v>80</v>
      </c>
      <c r="BK262" s="193">
        <f>ROUND(I262*H262,2)</f>
        <v>0</v>
      </c>
      <c r="BL262" s="20" t="s">
        <v>668</v>
      </c>
      <c r="BM262" s="192" t="s">
        <v>3820</v>
      </c>
    </row>
    <row r="263" spans="1:65" s="2" customFormat="1" ht="11.25">
      <c r="A263" s="37"/>
      <c r="B263" s="38"/>
      <c r="C263" s="39"/>
      <c r="D263" s="194" t="s">
        <v>199</v>
      </c>
      <c r="E263" s="39"/>
      <c r="F263" s="195" t="s">
        <v>3819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199</v>
      </c>
      <c r="AU263" s="20" t="s">
        <v>80</v>
      </c>
    </row>
    <row r="264" spans="1:65" s="2" customFormat="1" ht="24.2" customHeight="1">
      <c r="A264" s="37"/>
      <c r="B264" s="38"/>
      <c r="C264" s="181" t="s">
        <v>802</v>
      </c>
      <c r="D264" s="181" t="s">
        <v>193</v>
      </c>
      <c r="E264" s="182" t="s">
        <v>3821</v>
      </c>
      <c r="F264" s="183" t="s">
        <v>3822</v>
      </c>
      <c r="G264" s="184" t="s">
        <v>3025</v>
      </c>
      <c r="H264" s="185">
        <v>16</v>
      </c>
      <c r="I264" s="186"/>
      <c r="J264" s="187">
        <f>ROUND(I264*H264,2)</f>
        <v>0</v>
      </c>
      <c r="K264" s="183" t="s">
        <v>19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668</v>
      </c>
      <c r="AT264" s="192" t="s">
        <v>193</v>
      </c>
      <c r="AU264" s="192" t="s">
        <v>80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668</v>
      </c>
      <c r="BM264" s="192" t="s">
        <v>3823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3822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80</v>
      </c>
    </row>
    <row r="266" spans="1:65" s="2" customFormat="1" ht="16.5" customHeight="1">
      <c r="A266" s="37"/>
      <c r="B266" s="38"/>
      <c r="C266" s="181" t="s">
        <v>809</v>
      </c>
      <c r="D266" s="181" t="s">
        <v>193</v>
      </c>
      <c r="E266" s="182" t="s">
        <v>3824</v>
      </c>
      <c r="F266" s="183" t="s">
        <v>3825</v>
      </c>
      <c r="G266" s="184" t="s">
        <v>1787</v>
      </c>
      <c r="H266" s="185">
        <v>3</v>
      </c>
      <c r="I266" s="186"/>
      <c r="J266" s="187">
        <f>ROUND(I266*H266,2)</f>
        <v>0</v>
      </c>
      <c r="K266" s="183" t="s">
        <v>19</v>
      </c>
      <c r="L266" s="42"/>
      <c r="M266" s="188" t="s">
        <v>19</v>
      </c>
      <c r="N266" s="189" t="s">
        <v>44</v>
      </c>
      <c r="O266" s="67"/>
      <c r="P266" s="190">
        <f>O266*H266</f>
        <v>0</v>
      </c>
      <c r="Q266" s="190">
        <v>0</v>
      </c>
      <c r="R266" s="190">
        <f>Q266*H266</f>
        <v>0</v>
      </c>
      <c r="S266" s="190">
        <v>0</v>
      </c>
      <c r="T266" s="191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2" t="s">
        <v>668</v>
      </c>
      <c r="AT266" s="192" t="s">
        <v>193</v>
      </c>
      <c r="AU266" s="192" t="s">
        <v>80</v>
      </c>
      <c r="AY266" s="20" t="s">
        <v>191</v>
      </c>
      <c r="BE266" s="193">
        <f>IF(N266="základní",J266,0)</f>
        <v>0</v>
      </c>
      <c r="BF266" s="193">
        <f>IF(N266="snížená",J266,0)</f>
        <v>0</v>
      </c>
      <c r="BG266" s="193">
        <f>IF(N266="zákl. přenesená",J266,0)</f>
        <v>0</v>
      </c>
      <c r="BH266" s="193">
        <f>IF(N266="sníž. přenesená",J266,0)</f>
        <v>0</v>
      </c>
      <c r="BI266" s="193">
        <f>IF(N266="nulová",J266,0)</f>
        <v>0</v>
      </c>
      <c r="BJ266" s="20" t="s">
        <v>80</v>
      </c>
      <c r="BK266" s="193">
        <f>ROUND(I266*H266,2)</f>
        <v>0</v>
      </c>
      <c r="BL266" s="20" t="s">
        <v>668</v>
      </c>
      <c r="BM266" s="192" t="s">
        <v>3826</v>
      </c>
    </row>
    <row r="267" spans="1:65" s="2" customFormat="1" ht="11.25">
      <c r="A267" s="37"/>
      <c r="B267" s="38"/>
      <c r="C267" s="39"/>
      <c r="D267" s="194" t="s">
        <v>199</v>
      </c>
      <c r="E267" s="39"/>
      <c r="F267" s="195" t="s">
        <v>3827</v>
      </c>
      <c r="G267" s="39"/>
      <c r="H267" s="39"/>
      <c r="I267" s="196"/>
      <c r="J267" s="39"/>
      <c r="K267" s="39"/>
      <c r="L267" s="42"/>
      <c r="M267" s="197"/>
      <c r="N267" s="198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199</v>
      </c>
      <c r="AU267" s="20" t="s">
        <v>80</v>
      </c>
    </row>
    <row r="268" spans="1:65" s="2" customFormat="1" ht="16.5" customHeight="1">
      <c r="A268" s="37"/>
      <c r="B268" s="38"/>
      <c r="C268" s="181" t="s">
        <v>3229</v>
      </c>
      <c r="D268" s="181" t="s">
        <v>193</v>
      </c>
      <c r="E268" s="182" t="s">
        <v>3828</v>
      </c>
      <c r="F268" s="183" t="s">
        <v>3825</v>
      </c>
      <c r="G268" s="184" t="s">
        <v>1787</v>
      </c>
      <c r="H268" s="185">
        <v>1</v>
      </c>
      <c r="I268" s="186"/>
      <c r="J268" s="187">
        <f>ROUND(I268*H268,2)</f>
        <v>0</v>
      </c>
      <c r="K268" s="183" t="s">
        <v>19</v>
      </c>
      <c r="L268" s="42"/>
      <c r="M268" s="188" t="s">
        <v>19</v>
      </c>
      <c r="N268" s="189" t="s">
        <v>44</v>
      </c>
      <c r="O268" s="67"/>
      <c r="P268" s="190">
        <f>O268*H268</f>
        <v>0</v>
      </c>
      <c r="Q268" s="190">
        <v>0</v>
      </c>
      <c r="R268" s="190">
        <f>Q268*H268</f>
        <v>0</v>
      </c>
      <c r="S268" s="190">
        <v>0</v>
      </c>
      <c r="T268" s="191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2" t="s">
        <v>668</v>
      </c>
      <c r="AT268" s="192" t="s">
        <v>193</v>
      </c>
      <c r="AU268" s="192" t="s">
        <v>80</v>
      </c>
      <c r="AY268" s="20" t="s">
        <v>191</v>
      </c>
      <c r="BE268" s="193">
        <f>IF(N268="základní",J268,0)</f>
        <v>0</v>
      </c>
      <c r="BF268" s="193">
        <f>IF(N268="snížená",J268,0)</f>
        <v>0</v>
      </c>
      <c r="BG268" s="193">
        <f>IF(N268="zákl. přenesená",J268,0)</f>
        <v>0</v>
      </c>
      <c r="BH268" s="193">
        <f>IF(N268="sníž. přenesená",J268,0)</f>
        <v>0</v>
      </c>
      <c r="BI268" s="193">
        <f>IF(N268="nulová",J268,0)</f>
        <v>0</v>
      </c>
      <c r="BJ268" s="20" t="s">
        <v>80</v>
      </c>
      <c r="BK268" s="193">
        <f>ROUND(I268*H268,2)</f>
        <v>0</v>
      </c>
      <c r="BL268" s="20" t="s">
        <v>668</v>
      </c>
      <c r="BM268" s="192" t="s">
        <v>3829</v>
      </c>
    </row>
    <row r="269" spans="1:65" s="2" customFormat="1" ht="11.25">
      <c r="A269" s="37"/>
      <c r="B269" s="38"/>
      <c r="C269" s="39"/>
      <c r="D269" s="194" t="s">
        <v>199</v>
      </c>
      <c r="E269" s="39"/>
      <c r="F269" s="195" t="s">
        <v>3825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199</v>
      </c>
      <c r="AU269" s="20" t="s">
        <v>80</v>
      </c>
    </row>
    <row r="270" spans="1:65" s="12" customFormat="1" ht="25.9" customHeight="1">
      <c r="B270" s="165"/>
      <c r="C270" s="166"/>
      <c r="D270" s="167" t="s">
        <v>72</v>
      </c>
      <c r="E270" s="168" t="s">
        <v>3830</v>
      </c>
      <c r="F270" s="168" t="s">
        <v>3831</v>
      </c>
      <c r="G270" s="166"/>
      <c r="H270" s="166"/>
      <c r="I270" s="169"/>
      <c r="J270" s="170">
        <f>BK270</f>
        <v>0</v>
      </c>
      <c r="K270" s="166"/>
      <c r="L270" s="171"/>
      <c r="M270" s="172"/>
      <c r="N270" s="173"/>
      <c r="O270" s="173"/>
      <c r="P270" s="174">
        <f>SUM(P271:P300)</f>
        <v>0</v>
      </c>
      <c r="Q270" s="173"/>
      <c r="R270" s="174">
        <f>SUM(R271:R300)</f>
        <v>0</v>
      </c>
      <c r="S270" s="173"/>
      <c r="T270" s="175">
        <f>SUM(T271:T300)</f>
        <v>0</v>
      </c>
      <c r="AR270" s="176" t="s">
        <v>80</v>
      </c>
      <c r="AT270" s="177" t="s">
        <v>72</v>
      </c>
      <c r="AU270" s="177" t="s">
        <v>73</v>
      </c>
      <c r="AY270" s="176" t="s">
        <v>191</v>
      </c>
      <c r="BK270" s="178">
        <f>SUM(BK271:BK300)</f>
        <v>0</v>
      </c>
    </row>
    <row r="271" spans="1:65" s="2" customFormat="1" ht="16.5" customHeight="1">
      <c r="A271" s="37"/>
      <c r="B271" s="38"/>
      <c r="C271" s="181" t="s">
        <v>826</v>
      </c>
      <c r="D271" s="181" t="s">
        <v>193</v>
      </c>
      <c r="E271" s="182" t="s">
        <v>3832</v>
      </c>
      <c r="F271" s="183" t="s">
        <v>3833</v>
      </c>
      <c r="G271" s="184" t="s">
        <v>301</v>
      </c>
      <c r="H271" s="185">
        <v>254</v>
      </c>
      <c r="I271" s="186"/>
      <c r="J271" s="187">
        <f>ROUND(I271*H271,2)</f>
        <v>0</v>
      </c>
      <c r="K271" s="183" t="s">
        <v>19</v>
      </c>
      <c r="L271" s="42"/>
      <c r="M271" s="188" t="s">
        <v>19</v>
      </c>
      <c r="N271" s="189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668</v>
      </c>
      <c r="AT271" s="192" t="s">
        <v>193</v>
      </c>
      <c r="AU271" s="192" t="s">
        <v>80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668</v>
      </c>
      <c r="BM271" s="192" t="s">
        <v>3834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3833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80</v>
      </c>
    </row>
    <row r="273" spans="1:65" s="2" customFormat="1" ht="16.5" customHeight="1">
      <c r="A273" s="37"/>
      <c r="B273" s="38"/>
      <c r="C273" s="181" t="s">
        <v>834</v>
      </c>
      <c r="D273" s="181" t="s">
        <v>193</v>
      </c>
      <c r="E273" s="182" t="s">
        <v>3835</v>
      </c>
      <c r="F273" s="183" t="s">
        <v>3836</v>
      </c>
      <c r="G273" s="184" t="s">
        <v>301</v>
      </c>
      <c r="H273" s="185">
        <v>58</v>
      </c>
      <c r="I273" s="186"/>
      <c r="J273" s="187">
        <f>ROUND(I273*H273,2)</f>
        <v>0</v>
      </c>
      <c r="K273" s="183" t="s">
        <v>19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668</v>
      </c>
      <c r="AT273" s="192" t="s">
        <v>193</v>
      </c>
      <c r="AU273" s="192" t="s">
        <v>80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668</v>
      </c>
      <c r="BM273" s="192" t="s">
        <v>3837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3838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80</v>
      </c>
    </row>
    <row r="275" spans="1:65" s="2" customFormat="1" ht="16.5" customHeight="1">
      <c r="A275" s="37"/>
      <c r="B275" s="38"/>
      <c r="C275" s="181" t="s">
        <v>841</v>
      </c>
      <c r="D275" s="181" t="s">
        <v>193</v>
      </c>
      <c r="E275" s="182" t="s">
        <v>3839</v>
      </c>
      <c r="F275" s="183" t="s">
        <v>3840</v>
      </c>
      <c r="G275" s="184" t="s">
        <v>3025</v>
      </c>
      <c r="H275" s="185">
        <v>6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668</v>
      </c>
      <c r="AT275" s="192" t="s">
        <v>193</v>
      </c>
      <c r="AU275" s="192" t="s">
        <v>80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668</v>
      </c>
      <c r="BM275" s="192" t="s">
        <v>3841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3840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80</v>
      </c>
    </row>
    <row r="277" spans="1:65" s="2" customFormat="1" ht="16.5" customHeight="1">
      <c r="A277" s="37"/>
      <c r="B277" s="38"/>
      <c r="C277" s="181" t="s">
        <v>845</v>
      </c>
      <c r="D277" s="181" t="s">
        <v>193</v>
      </c>
      <c r="E277" s="182" t="s">
        <v>3842</v>
      </c>
      <c r="F277" s="183" t="s">
        <v>3843</v>
      </c>
      <c r="G277" s="184" t="s">
        <v>3025</v>
      </c>
      <c r="H277" s="185">
        <v>2</v>
      </c>
      <c r="I277" s="186"/>
      <c r="J277" s="187">
        <f>ROUND(I277*H277,2)</f>
        <v>0</v>
      </c>
      <c r="K277" s="183" t="s">
        <v>19</v>
      </c>
      <c r="L277" s="42"/>
      <c r="M277" s="188" t="s">
        <v>19</v>
      </c>
      <c r="N277" s="189" t="s">
        <v>44</v>
      </c>
      <c r="O277" s="67"/>
      <c r="P277" s="190">
        <f>O277*H277</f>
        <v>0</v>
      </c>
      <c r="Q277" s="190">
        <v>0</v>
      </c>
      <c r="R277" s="190">
        <f>Q277*H277</f>
        <v>0</v>
      </c>
      <c r="S277" s="190">
        <v>0</v>
      </c>
      <c r="T277" s="191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2" t="s">
        <v>668</v>
      </c>
      <c r="AT277" s="192" t="s">
        <v>193</v>
      </c>
      <c r="AU277" s="192" t="s">
        <v>80</v>
      </c>
      <c r="AY277" s="20" t="s">
        <v>191</v>
      </c>
      <c r="BE277" s="193">
        <f>IF(N277="základní",J277,0)</f>
        <v>0</v>
      </c>
      <c r="BF277" s="193">
        <f>IF(N277="snížená",J277,0)</f>
        <v>0</v>
      </c>
      <c r="BG277" s="193">
        <f>IF(N277="zákl. přenesená",J277,0)</f>
        <v>0</v>
      </c>
      <c r="BH277" s="193">
        <f>IF(N277="sníž. přenesená",J277,0)</f>
        <v>0</v>
      </c>
      <c r="BI277" s="193">
        <f>IF(N277="nulová",J277,0)</f>
        <v>0</v>
      </c>
      <c r="BJ277" s="20" t="s">
        <v>80</v>
      </c>
      <c r="BK277" s="193">
        <f>ROUND(I277*H277,2)</f>
        <v>0</v>
      </c>
      <c r="BL277" s="20" t="s">
        <v>668</v>
      </c>
      <c r="BM277" s="192" t="s">
        <v>3844</v>
      </c>
    </row>
    <row r="278" spans="1:65" s="2" customFormat="1" ht="11.25">
      <c r="A278" s="37"/>
      <c r="B278" s="38"/>
      <c r="C278" s="39"/>
      <c r="D278" s="194" t="s">
        <v>199</v>
      </c>
      <c r="E278" s="39"/>
      <c r="F278" s="195" t="s">
        <v>3843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199</v>
      </c>
      <c r="AU278" s="20" t="s">
        <v>80</v>
      </c>
    </row>
    <row r="279" spans="1:65" s="2" customFormat="1" ht="16.5" customHeight="1">
      <c r="A279" s="37"/>
      <c r="B279" s="38"/>
      <c r="C279" s="181" t="s">
        <v>855</v>
      </c>
      <c r="D279" s="181" t="s">
        <v>193</v>
      </c>
      <c r="E279" s="182" t="s">
        <v>3845</v>
      </c>
      <c r="F279" s="183" t="s">
        <v>3846</v>
      </c>
      <c r="G279" s="184" t="s">
        <v>3025</v>
      </c>
      <c r="H279" s="185">
        <v>144</v>
      </c>
      <c r="I279" s="186"/>
      <c r="J279" s="187">
        <f>ROUND(I279*H279,2)</f>
        <v>0</v>
      </c>
      <c r="K279" s="183" t="s">
        <v>19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668</v>
      </c>
      <c r="AT279" s="192" t="s">
        <v>193</v>
      </c>
      <c r="AU279" s="192" t="s">
        <v>80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668</v>
      </c>
      <c r="BM279" s="192" t="s">
        <v>3847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3846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80</v>
      </c>
    </row>
    <row r="281" spans="1:65" s="2" customFormat="1" ht="16.5" customHeight="1">
      <c r="A281" s="37"/>
      <c r="B281" s="38"/>
      <c r="C281" s="181" t="s">
        <v>862</v>
      </c>
      <c r="D281" s="181" t="s">
        <v>193</v>
      </c>
      <c r="E281" s="182" t="s">
        <v>3848</v>
      </c>
      <c r="F281" s="183" t="s">
        <v>3849</v>
      </c>
      <c r="G281" s="184" t="s">
        <v>3025</v>
      </c>
      <c r="H281" s="185">
        <v>56</v>
      </c>
      <c r="I281" s="186"/>
      <c r="J281" s="187">
        <f>ROUND(I281*H281,2)</f>
        <v>0</v>
      </c>
      <c r="K281" s="183" t="s">
        <v>19</v>
      </c>
      <c r="L281" s="42"/>
      <c r="M281" s="188" t="s">
        <v>19</v>
      </c>
      <c r="N281" s="189" t="s">
        <v>44</v>
      </c>
      <c r="O281" s="67"/>
      <c r="P281" s="190">
        <f>O281*H281</f>
        <v>0</v>
      </c>
      <c r="Q281" s="190">
        <v>0</v>
      </c>
      <c r="R281" s="190">
        <f>Q281*H281</f>
        <v>0</v>
      </c>
      <c r="S281" s="190">
        <v>0</v>
      </c>
      <c r="T281" s="191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2" t="s">
        <v>668</v>
      </c>
      <c r="AT281" s="192" t="s">
        <v>193</v>
      </c>
      <c r="AU281" s="192" t="s">
        <v>80</v>
      </c>
      <c r="AY281" s="20" t="s">
        <v>191</v>
      </c>
      <c r="BE281" s="193">
        <f>IF(N281="základní",J281,0)</f>
        <v>0</v>
      </c>
      <c r="BF281" s="193">
        <f>IF(N281="snížená",J281,0)</f>
        <v>0</v>
      </c>
      <c r="BG281" s="193">
        <f>IF(N281="zákl. přenesená",J281,0)</f>
        <v>0</v>
      </c>
      <c r="BH281" s="193">
        <f>IF(N281="sníž. přenesená",J281,0)</f>
        <v>0</v>
      </c>
      <c r="BI281" s="193">
        <f>IF(N281="nulová",J281,0)</f>
        <v>0</v>
      </c>
      <c r="BJ281" s="20" t="s">
        <v>80</v>
      </c>
      <c r="BK281" s="193">
        <f>ROUND(I281*H281,2)</f>
        <v>0</v>
      </c>
      <c r="BL281" s="20" t="s">
        <v>668</v>
      </c>
      <c r="BM281" s="192" t="s">
        <v>3850</v>
      </c>
    </row>
    <row r="282" spans="1:65" s="2" customFormat="1" ht="11.25">
      <c r="A282" s="37"/>
      <c r="B282" s="38"/>
      <c r="C282" s="39"/>
      <c r="D282" s="194" t="s">
        <v>199</v>
      </c>
      <c r="E282" s="39"/>
      <c r="F282" s="195" t="s">
        <v>3849</v>
      </c>
      <c r="G282" s="39"/>
      <c r="H282" s="39"/>
      <c r="I282" s="196"/>
      <c r="J282" s="39"/>
      <c r="K282" s="39"/>
      <c r="L282" s="42"/>
      <c r="M282" s="197"/>
      <c r="N282" s="198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199</v>
      </c>
      <c r="AU282" s="20" t="s">
        <v>80</v>
      </c>
    </row>
    <row r="283" spans="1:65" s="2" customFormat="1" ht="16.5" customHeight="1">
      <c r="A283" s="37"/>
      <c r="B283" s="38"/>
      <c r="C283" s="181" t="s">
        <v>871</v>
      </c>
      <c r="D283" s="181" t="s">
        <v>193</v>
      </c>
      <c r="E283" s="182" t="s">
        <v>3851</v>
      </c>
      <c r="F283" s="183" t="s">
        <v>3852</v>
      </c>
      <c r="G283" s="184" t="s">
        <v>3025</v>
      </c>
      <c r="H283" s="185">
        <v>1</v>
      </c>
      <c r="I283" s="186"/>
      <c r="J283" s="187">
        <f>ROUND(I283*H283,2)</f>
        <v>0</v>
      </c>
      <c r="K283" s="183" t="s">
        <v>19</v>
      </c>
      <c r="L283" s="42"/>
      <c r="M283" s="188" t="s">
        <v>19</v>
      </c>
      <c r="N283" s="189" t="s">
        <v>44</v>
      </c>
      <c r="O283" s="67"/>
      <c r="P283" s="190">
        <f>O283*H283</f>
        <v>0</v>
      </c>
      <c r="Q283" s="190">
        <v>0</v>
      </c>
      <c r="R283" s="190">
        <f>Q283*H283</f>
        <v>0</v>
      </c>
      <c r="S283" s="190">
        <v>0</v>
      </c>
      <c r="T283" s="191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2" t="s">
        <v>668</v>
      </c>
      <c r="AT283" s="192" t="s">
        <v>193</v>
      </c>
      <c r="AU283" s="192" t="s">
        <v>80</v>
      </c>
      <c r="AY283" s="20" t="s">
        <v>191</v>
      </c>
      <c r="BE283" s="193">
        <f>IF(N283="základní",J283,0)</f>
        <v>0</v>
      </c>
      <c r="BF283" s="193">
        <f>IF(N283="snížená",J283,0)</f>
        <v>0</v>
      </c>
      <c r="BG283" s="193">
        <f>IF(N283="zákl. přenesená",J283,0)</f>
        <v>0</v>
      </c>
      <c r="BH283" s="193">
        <f>IF(N283="sníž. přenesená",J283,0)</f>
        <v>0</v>
      </c>
      <c r="BI283" s="193">
        <f>IF(N283="nulová",J283,0)</f>
        <v>0</v>
      </c>
      <c r="BJ283" s="20" t="s">
        <v>80</v>
      </c>
      <c r="BK283" s="193">
        <f>ROUND(I283*H283,2)</f>
        <v>0</v>
      </c>
      <c r="BL283" s="20" t="s">
        <v>668</v>
      </c>
      <c r="BM283" s="192" t="s">
        <v>3853</v>
      </c>
    </row>
    <row r="284" spans="1:65" s="2" customFormat="1" ht="11.25">
      <c r="A284" s="37"/>
      <c r="B284" s="38"/>
      <c r="C284" s="39"/>
      <c r="D284" s="194" t="s">
        <v>199</v>
      </c>
      <c r="E284" s="39"/>
      <c r="F284" s="195" t="s">
        <v>3852</v>
      </c>
      <c r="G284" s="39"/>
      <c r="H284" s="39"/>
      <c r="I284" s="196"/>
      <c r="J284" s="39"/>
      <c r="K284" s="39"/>
      <c r="L284" s="42"/>
      <c r="M284" s="197"/>
      <c r="N284" s="198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199</v>
      </c>
      <c r="AU284" s="20" t="s">
        <v>80</v>
      </c>
    </row>
    <row r="285" spans="1:65" s="2" customFormat="1" ht="16.5" customHeight="1">
      <c r="A285" s="37"/>
      <c r="B285" s="38"/>
      <c r="C285" s="181" t="s">
        <v>877</v>
      </c>
      <c r="D285" s="181" t="s">
        <v>193</v>
      </c>
      <c r="E285" s="182" t="s">
        <v>3854</v>
      </c>
      <c r="F285" s="183" t="s">
        <v>3855</v>
      </c>
      <c r="G285" s="184" t="s">
        <v>3025</v>
      </c>
      <c r="H285" s="185">
        <v>3</v>
      </c>
      <c r="I285" s="186"/>
      <c r="J285" s="187">
        <f>ROUND(I285*H285,2)</f>
        <v>0</v>
      </c>
      <c r="K285" s="183" t="s">
        <v>19</v>
      </c>
      <c r="L285" s="42"/>
      <c r="M285" s="188" t="s">
        <v>19</v>
      </c>
      <c r="N285" s="189" t="s">
        <v>44</v>
      </c>
      <c r="O285" s="67"/>
      <c r="P285" s="190">
        <f>O285*H285</f>
        <v>0</v>
      </c>
      <c r="Q285" s="190">
        <v>0</v>
      </c>
      <c r="R285" s="190">
        <f>Q285*H285</f>
        <v>0</v>
      </c>
      <c r="S285" s="190">
        <v>0</v>
      </c>
      <c r="T285" s="191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2" t="s">
        <v>668</v>
      </c>
      <c r="AT285" s="192" t="s">
        <v>193</v>
      </c>
      <c r="AU285" s="192" t="s">
        <v>80</v>
      </c>
      <c r="AY285" s="20" t="s">
        <v>191</v>
      </c>
      <c r="BE285" s="193">
        <f>IF(N285="základní",J285,0)</f>
        <v>0</v>
      </c>
      <c r="BF285" s="193">
        <f>IF(N285="snížená",J285,0)</f>
        <v>0</v>
      </c>
      <c r="BG285" s="193">
        <f>IF(N285="zákl. přenesená",J285,0)</f>
        <v>0</v>
      </c>
      <c r="BH285" s="193">
        <f>IF(N285="sníž. přenesená",J285,0)</f>
        <v>0</v>
      </c>
      <c r="BI285" s="193">
        <f>IF(N285="nulová",J285,0)</f>
        <v>0</v>
      </c>
      <c r="BJ285" s="20" t="s">
        <v>80</v>
      </c>
      <c r="BK285" s="193">
        <f>ROUND(I285*H285,2)</f>
        <v>0</v>
      </c>
      <c r="BL285" s="20" t="s">
        <v>668</v>
      </c>
      <c r="BM285" s="192" t="s">
        <v>3856</v>
      </c>
    </row>
    <row r="286" spans="1:65" s="2" customFormat="1" ht="11.25">
      <c r="A286" s="37"/>
      <c r="B286" s="38"/>
      <c r="C286" s="39"/>
      <c r="D286" s="194" t="s">
        <v>199</v>
      </c>
      <c r="E286" s="39"/>
      <c r="F286" s="195" t="s">
        <v>3855</v>
      </c>
      <c r="G286" s="39"/>
      <c r="H286" s="39"/>
      <c r="I286" s="196"/>
      <c r="J286" s="39"/>
      <c r="K286" s="39"/>
      <c r="L286" s="42"/>
      <c r="M286" s="197"/>
      <c r="N286" s="198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199</v>
      </c>
      <c r="AU286" s="20" t="s">
        <v>80</v>
      </c>
    </row>
    <row r="287" spans="1:65" s="2" customFormat="1" ht="16.5" customHeight="1">
      <c r="A287" s="37"/>
      <c r="B287" s="38"/>
      <c r="C287" s="181" t="s">
        <v>926</v>
      </c>
      <c r="D287" s="181" t="s">
        <v>193</v>
      </c>
      <c r="E287" s="182" t="s">
        <v>3857</v>
      </c>
      <c r="F287" s="183" t="s">
        <v>3858</v>
      </c>
      <c r="G287" s="184" t="s">
        <v>2285</v>
      </c>
      <c r="H287" s="185">
        <v>12</v>
      </c>
      <c r="I287" s="186"/>
      <c r="J287" s="187">
        <f>ROUND(I287*H287,2)</f>
        <v>0</v>
      </c>
      <c r="K287" s="183" t="s">
        <v>19</v>
      </c>
      <c r="L287" s="42"/>
      <c r="M287" s="188" t="s">
        <v>19</v>
      </c>
      <c r="N287" s="189" t="s">
        <v>44</v>
      </c>
      <c r="O287" s="67"/>
      <c r="P287" s="190">
        <f>O287*H287</f>
        <v>0</v>
      </c>
      <c r="Q287" s="190">
        <v>0</v>
      </c>
      <c r="R287" s="190">
        <f>Q287*H287</f>
        <v>0</v>
      </c>
      <c r="S287" s="190">
        <v>0</v>
      </c>
      <c r="T287" s="191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2" t="s">
        <v>668</v>
      </c>
      <c r="AT287" s="192" t="s">
        <v>193</v>
      </c>
      <c r="AU287" s="192" t="s">
        <v>80</v>
      </c>
      <c r="AY287" s="20" t="s">
        <v>191</v>
      </c>
      <c r="BE287" s="193">
        <f>IF(N287="základní",J287,0)</f>
        <v>0</v>
      </c>
      <c r="BF287" s="193">
        <f>IF(N287="snížená",J287,0)</f>
        <v>0</v>
      </c>
      <c r="BG287" s="193">
        <f>IF(N287="zákl. přenesená",J287,0)</f>
        <v>0</v>
      </c>
      <c r="BH287" s="193">
        <f>IF(N287="sníž. přenesená",J287,0)</f>
        <v>0</v>
      </c>
      <c r="BI287" s="193">
        <f>IF(N287="nulová",J287,0)</f>
        <v>0</v>
      </c>
      <c r="BJ287" s="20" t="s">
        <v>80</v>
      </c>
      <c r="BK287" s="193">
        <f>ROUND(I287*H287,2)</f>
        <v>0</v>
      </c>
      <c r="BL287" s="20" t="s">
        <v>668</v>
      </c>
      <c r="BM287" s="192" t="s">
        <v>3859</v>
      </c>
    </row>
    <row r="288" spans="1:65" s="2" customFormat="1" ht="11.25">
      <c r="A288" s="37"/>
      <c r="B288" s="38"/>
      <c r="C288" s="39"/>
      <c r="D288" s="194" t="s">
        <v>199</v>
      </c>
      <c r="E288" s="39"/>
      <c r="F288" s="195" t="s">
        <v>3858</v>
      </c>
      <c r="G288" s="39"/>
      <c r="H288" s="39"/>
      <c r="I288" s="196"/>
      <c r="J288" s="39"/>
      <c r="K288" s="39"/>
      <c r="L288" s="42"/>
      <c r="M288" s="197"/>
      <c r="N288" s="198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199</v>
      </c>
      <c r="AU288" s="20" t="s">
        <v>80</v>
      </c>
    </row>
    <row r="289" spans="1:65" s="2" customFormat="1" ht="16.5" customHeight="1">
      <c r="A289" s="37"/>
      <c r="B289" s="38"/>
      <c r="C289" s="181" t="s">
        <v>937</v>
      </c>
      <c r="D289" s="181" t="s">
        <v>193</v>
      </c>
      <c r="E289" s="182" t="s">
        <v>3860</v>
      </c>
      <c r="F289" s="183" t="s">
        <v>3861</v>
      </c>
      <c r="G289" s="184" t="s">
        <v>3025</v>
      </c>
      <c r="H289" s="185">
        <v>2</v>
      </c>
      <c r="I289" s="186"/>
      <c r="J289" s="187">
        <f>ROUND(I289*H289,2)</f>
        <v>0</v>
      </c>
      <c r="K289" s="183" t="s">
        <v>19</v>
      </c>
      <c r="L289" s="42"/>
      <c r="M289" s="188" t="s">
        <v>19</v>
      </c>
      <c r="N289" s="189" t="s">
        <v>44</v>
      </c>
      <c r="O289" s="67"/>
      <c r="P289" s="190">
        <f>O289*H289</f>
        <v>0</v>
      </c>
      <c r="Q289" s="190">
        <v>0</v>
      </c>
      <c r="R289" s="190">
        <f>Q289*H289</f>
        <v>0</v>
      </c>
      <c r="S289" s="190">
        <v>0</v>
      </c>
      <c r="T289" s="191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2" t="s">
        <v>668</v>
      </c>
      <c r="AT289" s="192" t="s">
        <v>193</v>
      </c>
      <c r="AU289" s="192" t="s">
        <v>80</v>
      </c>
      <c r="AY289" s="20" t="s">
        <v>191</v>
      </c>
      <c r="BE289" s="193">
        <f>IF(N289="základní",J289,0)</f>
        <v>0</v>
      </c>
      <c r="BF289" s="193">
        <f>IF(N289="snížená",J289,0)</f>
        <v>0</v>
      </c>
      <c r="BG289" s="193">
        <f>IF(N289="zákl. přenesená",J289,0)</f>
        <v>0</v>
      </c>
      <c r="BH289" s="193">
        <f>IF(N289="sníž. přenesená",J289,0)</f>
        <v>0</v>
      </c>
      <c r="BI289" s="193">
        <f>IF(N289="nulová",J289,0)</f>
        <v>0</v>
      </c>
      <c r="BJ289" s="20" t="s">
        <v>80</v>
      </c>
      <c r="BK289" s="193">
        <f>ROUND(I289*H289,2)</f>
        <v>0</v>
      </c>
      <c r="BL289" s="20" t="s">
        <v>668</v>
      </c>
      <c r="BM289" s="192" t="s">
        <v>3862</v>
      </c>
    </row>
    <row r="290" spans="1:65" s="2" customFormat="1" ht="11.25">
      <c r="A290" s="37"/>
      <c r="B290" s="38"/>
      <c r="C290" s="39"/>
      <c r="D290" s="194" t="s">
        <v>199</v>
      </c>
      <c r="E290" s="39"/>
      <c r="F290" s="195" t="s">
        <v>3861</v>
      </c>
      <c r="G290" s="39"/>
      <c r="H290" s="39"/>
      <c r="I290" s="196"/>
      <c r="J290" s="39"/>
      <c r="K290" s="39"/>
      <c r="L290" s="42"/>
      <c r="M290" s="197"/>
      <c r="N290" s="198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199</v>
      </c>
      <c r="AU290" s="20" t="s">
        <v>80</v>
      </c>
    </row>
    <row r="291" spans="1:65" s="2" customFormat="1" ht="16.5" customHeight="1">
      <c r="A291" s="37"/>
      <c r="B291" s="38"/>
      <c r="C291" s="181" t="s">
        <v>948</v>
      </c>
      <c r="D291" s="181" t="s">
        <v>193</v>
      </c>
      <c r="E291" s="182" t="s">
        <v>3863</v>
      </c>
      <c r="F291" s="183" t="s">
        <v>3864</v>
      </c>
      <c r="G291" s="184" t="s">
        <v>3574</v>
      </c>
      <c r="H291" s="185">
        <v>104</v>
      </c>
      <c r="I291" s="186"/>
      <c r="J291" s="187">
        <f>ROUND(I291*H291,2)</f>
        <v>0</v>
      </c>
      <c r="K291" s="183" t="s">
        <v>19</v>
      </c>
      <c r="L291" s="42"/>
      <c r="M291" s="188" t="s">
        <v>19</v>
      </c>
      <c r="N291" s="189" t="s">
        <v>44</v>
      </c>
      <c r="O291" s="67"/>
      <c r="P291" s="190">
        <f>O291*H291</f>
        <v>0</v>
      </c>
      <c r="Q291" s="190">
        <v>0</v>
      </c>
      <c r="R291" s="190">
        <f>Q291*H291</f>
        <v>0</v>
      </c>
      <c r="S291" s="190">
        <v>0</v>
      </c>
      <c r="T291" s="191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2" t="s">
        <v>668</v>
      </c>
      <c r="AT291" s="192" t="s">
        <v>193</v>
      </c>
      <c r="AU291" s="192" t="s">
        <v>80</v>
      </c>
      <c r="AY291" s="20" t="s">
        <v>191</v>
      </c>
      <c r="BE291" s="193">
        <f>IF(N291="základní",J291,0)</f>
        <v>0</v>
      </c>
      <c r="BF291" s="193">
        <f>IF(N291="snížená",J291,0)</f>
        <v>0</v>
      </c>
      <c r="BG291" s="193">
        <f>IF(N291="zákl. přenesená",J291,0)</f>
        <v>0</v>
      </c>
      <c r="BH291" s="193">
        <f>IF(N291="sníž. přenesená",J291,0)</f>
        <v>0</v>
      </c>
      <c r="BI291" s="193">
        <f>IF(N291="nulová",J291,0)</f>
        <v>0</v>
      </c>
      <c r="BJ291" s="20" t="s">
        <v>80</v>
      </c>
      <c r="BK291" s="193">
        <f>ROUND(I291*H291,2)</f>
        <v>0</v>
      </c>
      <c r="BL291" s="20" t="s">
        <v>668</v>
      </c>
      <c r="BM291" s="192" t="s">
        <v>3865</v>
      </c>
    </row>
    <row r="292" spans="1:65" s="2" customFormat="1" ht="11.25">
      <c r="A292" s="37"/>
      <c r="B292" s="38"/>
      <c r="C292" s="39"/>
      <c r="D292" s="194" t="s">
        <v>199</v>
      </c>
      <c r="E292" s="39"/>
      <c r="F292" s="195" t="s">
        <v>3864</v>
      </c>
      <c r="G292" s="39"/>
      <c r="H292" s="39"/>
      <c r="I292" s="196"/>
      <c r="J292" s="39"/>
      <c r="K292" s="39"/>
      <c r="L292" s="42"/>
      <c r="M292" s="197"/>
      <c r="N292" s="198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199</v>
      </c>
      <c r="AU292" s="20" t="s">
        <v>80</v>
      </c>
    </row>
    <row r="293" spans="1:65" s="2" customFormat="1" ht="16.5" customHeight="1">
      <c r="A293" s="37"/>
      <c r="B293" s="38"/>
      <c r="C293" s="181" t="s">
        <v>964</v>
      </c>
      <c r="D293" s="181" t="s">
        <v>193</v>
      </c>
      <c r="E293" s="182" t="s">
        <v>3866</v>
      </c>
      <c r="F293" s="183" t="s">
        <v>3867</v>
      </c>
      <c r="G293" s="184" t="s">
        <v>3025</v>
      </c>
      <c r="H293" s="185">
        <v>60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668</v>
      </c>
      <c r="AT293" s="192" t="s">
        <v>193</v>
      </c>
      <c r="AU293" s="192" t="s">
        <v>80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668</v>
      </c>
      <c r="BM293" s="192" t="s">
        <v>3868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3867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80</v>
      </c>
    </row>
    <row r="295" spans="1:65" s="2" customFormat="1" ht="16.5" customHeight="1">
      <c r="A295" s="37"/>
      <c r="B295" s="38"/>
      <c r="C295" s="181" t="s">
        <v>971</v>
      </c>
      <c r="D295" s="181" t="s">
        <v>193</v>
      </c>
      <c r="E295" s="182" t="s">
        <v>3869</v>
      </c>
      <c r="F295" s="183" t="s">
        <v>3870</v>
      </c>
      <c r="G295" s="184" t="s">
        <v>3025</v>
      </c>
      <c r="H295" s="185">
        <v>55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668</v>
      </c>
      <c r="AT295" s="192" t="s">
        <v>193</v>
      </c>
      <c r="AU295" s="192" t="s">
        <v>80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668</v>
      </c>
      <c r="BM295" s="192" t="s">
        <v>3871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3870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80</v>
      </c>
    </row>
    <row r="297" spans="1:65" s="2" customFormat="1" ht="16.5" customHeight="1">
      <c r="A297" s="37"/>
      <c r="B297" s="38"/>
      <c r="C297" s="181" t="s">
        <v>979</v>
      </c>
      <c r="D297" s="181" t="s">
        <v>193</v>
      </c>
      <c r="E297" s="182" t="s">
        <v>3872</v>
      </c>
      <c r="F297" s="183" t="s">
        <v>3873</v>
      </c>
      <c r="G297" s="184" t="s">
        <v>3025</v>
      </c>
      <c r="H297" s="185">
        <v>12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668</v>
      </c>
      <c r="AT297" s="192" t="s">
        <v>193</v>
      </c>
      <c r="AU297" s="192" t="s">
        <v>80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668</v>
      </c>
      <c r="BM297" s="192" t="s">
        <v>3874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3873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80</v>
      </c>
    </row>
    <row r="299" spans="1:65" s="2" customFormat="1" ht="16.5" customHeight="1">
      <c r="A299" s="37"/>
      <c r="B299" s="38"/>
      <c r="C299" s="181" t="s">
        <v>985</v>
      </c>
      <c r="D299" s="181" t="s">
        <v>193</v>
      </c>
      <c r="E299" s="182" t="s">
        <v>3875</v>
      </c>
      <c r="F299" s="183" t="s">
        <v>3876</v>
      </c>
      <c r="G299" s="184" t="s">
        <v>3025</v>
      </c>
      <c r="H299" s="185">
        <v>2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668</v>
      </c>
      <c r="AT299" s="192" t="s">
        <v>193</v>
      </c>
      <c r="AU299" s="192" t="s">
        <v>80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668</v>
      </c>
      <c r="BM299" s="192" t="s">
        <v>3877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3876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80</v>
      </c>
    </row>
    <row r="301" spans="1:65" s="12" customFormat="1" ht="25.9" customHeight="1">
      <c r="B301" s="165"/>
      <c r="C301" s="166"/>
      <c r="D301" s="167" t="s">
        <v>72</v>
      </c>
      <c r="E301" s="168" t="s">
        <v>3878</v>
      </c>
      <c r="F301" s="168" t="s">
        <v>3879</v>
      </c>
      <c r="G301" s="166"/>
      <c r="H301" s="166"/>
      <c r="I301" s="169"/>
      <c r="J301" s="170">
        <f>BK301</f>
        <v>0</v>
      </c>
      <c r="K301" s="166"/>
      <c r="L301" s="171"/>
      <c r="M301" s="172"/>
      <c r="N301" s="173"/>
      <c r="O301" s="173"/>
      <c r="P301" s="174">
        <f>SUM(P302:P311)</f>
        <v>0</v>
      </c>
      <c r="Q301" s="173"/>
      <c r="R301" s="174">
        <f>SUM(R302:R311)</f>
        <v>0</v>
      </c>
      <c r="S301" s="173"/>
      <c r="T301" s="175">
        <f>SUM(T302:T311)</f>
        <v>0</v>
      </c>
      <c r="AR301" s="176" t="s">
        <v>80</v>
      </c>
      <c r="AT301" s="177" t="s">
        <v>72</v>
      </c>
      <c r="AU301" s="177" t="s">
        <v>73</v>
      </c>
      <c r="AY301" s="176" t="s">
        <v>191</v>
      </c>
      <c r="BK301" s="178">
        <f>SUM(BK302:BK311)</f>
        <v>0</v>
      </c>
    </row>
    <row r="302" spans="1:65" s="2" customFormat="1" ht="16.5" customHeight="1">
      <c r="A302" s="37"/>
      <c r="B302" s="38"/>
      <c r="C302" s="181" t="s">
        <v>990</v>
      </c>
      <c r="D302" s="181" t="s">
        <v>193</v>
      </c>
      <c r="E302" s="182" t="s">
        <v>3880</v>
      </c>
      <c r="F302" s="183" t="s">
        <v>3881</v>
      </c>
      <c r="G302" s="184" t="s">
        <v>282</v>
      </c>
      <c r="H302" s="185">
        <v>30</v>
      </c>
      <c r="I302" s="186"/>
      <c r="J302" s="187">
        <f>ROUND(I302*H302,2)</f>
        <v>0</v>
      </c>
      <c r="K302" s="183" t="s">
        <v>19</v>
      </c>
      <c r="L302" s="42"/>
      <c r="M302" s="188" t="s">
        <v>19</v>
      </c>
      <c r="N302" s="189" t="s">
        <v>44</v>
      </c>
      <c r="O302" s="6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2" t="s">
        <v>668</v>
      </c>
      <c r="AT302" s="192" t="s">
        <v>193</v>
      </c>
      <c r="AU302" s="192" t="s">
        <v>80</v>
      </c>
      <c r="AY302" s="20" t="s">
        <v>191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0" t="s">
        <v>80</v>
      </c>
      <c r="BK302" s="193">
        <f>ROUND(I302*H302,2)</f>
        <v>0</v>
      </c>
      <c r="BL302" s="20" t="s">
        <v>668</v>
      </c>
      <c r="BM302" s="192" t="s">
        <v>3882</v>
      </c>
    </row>
    <row r="303" spans="1:65" s="2" customFormat="1" ht="11.25">
      <c r="A303" s="37"/>
      <c r="B303" s="38"/>
      <c r="C303" s="39"/>
      <c r="D303" s="194" t="s">
        <v>199</v>
      </c>
      <c r="E303" s="39"/>
      <c r="F303" s="195" t="s">
        <v>3881</v>
      </c>
      <c r="G303" s="39"/>
      <c r="H303" s="39"/>
      <c r="I303" s="196"/>
      <c r="J303" s="39"/>
      <c r="K303" s="39"/>
      <c r="L303" s="42"/>
      <c r="M303" s="197"/>
      <c r="N303" s="198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199</v>
      </c>
      <c r="AU303" s="20" t="s">
        <v>80</v>
      </c>
    </row>
    <row r="304" spans="1:65" s="2" customFormat="1" ht="37.9" customHeight="1">
      <c r="A304" s="37"/>
      <c r="B304" s="38"/>
      <c r="C304" s="181" t="s">
        <v>997</v>
      </c>
      <c r="D304" s="181" t="s">
        <v>193</v>
      </c>
      <c r="E304" s="182" t="s">
        <v>3883</v>
      </c>
      <c r="F304" s="183" t="s">
        <v>3884</v>
      </c>
      <c r="G304" s="184" t="s">
        <v>3025</v>
      </c>
      <c r="H304" s="185">
        <v>2</v>
      </c>
      <c r="I304" s="186"/>
      <c r="J304" s="187">
        <f>ROUND(I304*H304,2)</f>
        <v>0</v>
      </c>
      <c r="K304" s="183" t="s">
        <v>19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668</v>
      </c>
      <c r="AT304" s="192" t="s">
        <v>193</v>
      </c>
      <c r="AU304" s="192" t="s">
        <v>80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668</v>
      </c>
      <c r="BM304" s="192" t="s">
        <v>3885</v>
      </c>
    </row>
    <row r="305" spans="1:65" s="2" customFormat="1" ht="29.25">
      <c r="A305" s="37"/>
      <c r="B305" s="38"/>
      <c r="C305" s="39"/>
      <c r="D305" s="194" t="s">
        <v>199</v>
      </c>
      <c r="E305" s="39"/>
      <c r="F305" s="195" t="s">
        <v>3886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80</v>
      </c>
    </row>
    <row r="306" spans="1:65" s="2" customFormat="1" ht="16.5" customHeight="1">
      <c r="A306" s="37"/>
      <c r="B306" s="38"/>
      <c r="C306" s="181" t="s">
        <v>1003</v>
      </c>
      <c r="D306" s="181" t="s">
        <v>193</v>
      </c>
      <c r="E306" s="182" t="s">
        <v>3887</v>
      </c>
      <c r="F306" s="183" t="s">
        <v>3888</v>
      </c>
      <c r="G306" s="184" t="s">
        <v>3025</v>
      </c>
      <c r="H306" s="185">
        <v>2</v>
      </c>
      <c r="I306" s="186"/>
      <c r="J306" s="187">
        <f>ROUND(I306*H306,2)</f>
        <v>0</v>
      </c>
      <c r="K306" s="183" t="s">
        <v>19</v>
      </c>
      <c r="L306" s="42"/>
      <c r="M306" s="188" t="s">
        <v>19</v>
      </c>
      <c r="N306" s="189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668</v>
      </c>
      <c r="AT306" s="192" t="s">
        <v>193</v>
      </c>
      <c r="AU306" s="192" t="s">
        <v>80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668</v>
      </c>
      <c r="BM306" s="192" t="s">
        <v>3889</v>
      </c>
    </row>
    <row r="307" spans="1:65" s="2" customFormat="1" ht="11.25">
      <c r="A307" s="37"/>
      <c r="B307" s="38"/>
      <c r="C307" s="39"/>
      <c r="D307" s="194" t="s">
        <v>199</v>
      </c>
      <c r="E307" s="39"/>
      <c r="F307" s="195" t="s">
        <v>3888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80</v>
      </c>
    </row>
    <row r="308" spans="1:65" s="2" customFormat="1" ht="21.75" customHeight="1">
      <c r="A308" s="37"/>
      <c r="B308" s="38"/>
      <c r="C308" s="181" t="s">
        <v>1007</v>
      </c>
      <c r="D308" s="181" t="s">
        <v>193</v>
      </c>
      <c r="E308" s="182" t="s">
        <v>3890</v>
      </c>
      <c r="F308" s="183" t="s">
        <v>3891</v>
      </c>
      <c r="G308" s="184" t="s">
        <v>3025</v>
      </c>
      <c r="H308" s="185">
        <v>8</v>
      </c>
      <c r="I308" s="186"/>
      <c r="J308" s="187">
        <f>ROUND(I308*H308,2)</f>
        <v>0</v>
      </c>
      <c r="K308" s="183" t="s">
        <v>19</v>
      </c>
      <c r="L308" s="42"/>
      <c r="M308" s="188" t="s">
        <v>19</v>
      </c>
      <c r="N308" s="189" t="s">
        <v>44</v>
      </c>
      <c r="O308" s="67"/>
      <c r="P308" s="190">
        <f>O308*H308</f>
        <v>0</v>
      </c>
      <c r="Q308" s="190">
        <v>0</v>
      </c>
      <c r="R308" s="190">
        <f>Q308*H308</f>
        <v>0</v>
      </c>
      <c r="S308" s="190">
        <v>0</v>
      </c>
      <c r="T308" s="191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2" t="s">
        <v>668</v>
      </c>
      <c r="AT308" s="192" t="s">
        <v>193</v>
      </c>
      <c r="AU308" s="192" t="s">
        <v>80</v>
      </c>
      <c r="AY308" s="20" t="s">
        <v>191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0" t="s">
        <v>80</v>
      </c>
      <c r="BK308" s="193">
        <f>ROUND(I308*H308,2)</f>
        <v>0</v>
      </c>
      <c r="BL308" s="20" t="s">
        <v>668</v>
      </c>
      <c r="BM308" s="192" t="s">
        <v>3892</v>
      </c>
    </row>
    <row r="309" spans="1:65" s="2" customFormat="1" ht="11.25">
      <c r="A309" s="37"/>
      <c r="B309" s="38"/>
      <c r="C309" s="39"/>
      <c r="D309" s="194" t="s">
        <v>199</v>
      </c>
      <c r="E309" s="39"/>
      <c r="F309" s="195" t="s">
        <v>3891</v>
      </c>
      <c r="G309" s="39"/>
      <c r="H309" s="39"/>
      <c r="I309" s="196"/>
      <c r="J309" s="39"/>
      <c r="K309" s="39"/>
      <c r="L309" s="42"/>
      <c r="M309" s="197"/>
      <c r="N309" s="198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199</v>
      </c>
      <c r="AU309" s="20" t="s">
        <v>80</v>
      </c>
    </row>
    <row r="310" spans="1:65" s="2" customFormat="1" ht="16.5" customHeight="1">
      <c r="A310" s="37"/>
      <c r="B310" s="38"/>
      <c r="C310" s="181" t="s">
        <v>1013</v>
      </c>
      <c r="D310" s="181" t="s">
        <v>193</v>
      </c>
      <c r="E310" s="182" t="s">
        <v>3893</v>
      </c>
      <c r="F310" s="183" t="s">
        <v>3894</v>
      </c>
      <c r="G310" s="184" t="s">
        <v>3025</v>
      </c>
      <c r="H310" s="185">
        <v>4</v>
      </c>
      <c r="I310" s="186"/>
      <c r="J310" s="187">
        <f>ROUND(I310*H310,2)</f>
        <v>0</v>
      </c>
      <c r="K310" s="183" t="s">
        <v>19</v>
      </c>
      <c r="L310" s="42"/>
      <c r="M310" s="188" t="s">
        <v>19</v>
      </c>
      <c r="N310" s="189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668</v>
      </c>
      <c r="AT310" s="192" t="s">
        <v>193</v>
      </c>
      <c r="AU310" s="192" t="s">
        <v>80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668</v>
      </c>
      <c r="BM310" s="192" t="s">
        <v>3895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3894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80</v>
      </c>
    </row>
    <row r="312" spans="1:65" s="12" customFormat="1" ht="25.9" customHeight="1">
      <c r="B312" s="165"/>
      <c r="C312" s="166"/>
      <c r="D312" s="167" t="s">
        <v>72</v>
      </c>
      <c r="E312" s="168" t="s">
        <v>3896</v>
      </c>
      <c r="F312" s="168" t="s">
        <v>125</v>
      </c>
      <c r="G312" s="166"/>
      <c r="H312" s="166"/>
      <c r="I312" s="169"/>
      <c r="J312" s="170">
        <f>BK312</f>
        <v>0</v>
      </c>
      <c r="K312" s="166"/>
      <c r="L312" s="171"/>
      <c r="M312" s="172"/>
      <c r="N312" s="173"/>
      <c r="O312" s="173"/>
      <c r="P312" s="174">
        <f>SUM(P313:P324)</f>
        <v>0</v>
      </c>
      <c r="Q312" s="173"/>
      <c r="R312" s="174">
        <f>SUM(R313:R324)</f>
        <v>0</v>
      </c>
      <c r="S312" s="173"/>
      <c r="T312" s="175">
        <f>SUM(T313:T324)</f>
        <v>0</v>
      </c>
      <c r="AR312" s="176" t="s">
        <v>80</v>
      </c>
      <c r="AT312" s="177" t="s">
        <v>72</v>
      </c>
      <c r="AU312" s="177" t="s">
        <v>73</v>
      </c>
      <c r="AY312" s="176" t="s">
        <v>191</v>
      </c>
      <c r="BK312" s="178">
        <f>SUM(BK313:BK324)</f>
        <v>0</v>
      </c>
    </row>
    <row r="313" spans="1:65" s="2" customFormat="1" ht="16.5" customHeight="1">
      <c r="A313" s="37"/>
      <c r="B313" s="38"/>
      <c r="C313" s="181" t="s">
        <v>1017</v>
      </c>
      <c r="D313" s="181" t="s">
        <v>193</v>
      </c>
      <c r="E313" s="182" t="s">
        <v>3897</v>
      </c>
      <c r="F313" s="183" t="s">
        <v>3898</v>
      </c>
      <c r="G313" s="184" t="s">
        <v>1787</v>
      </c>
      <c r="H313" s="185">
        <v>1</v>
      </c>
      <c r="I313" s="186"/>
      <c r="J313" s="187">
        <f>ROUND(I313*H313,2)</f>
        <v>0</v>
      </c>
      <c r="K313" s="183" t="s">
        <v>19</v>
      </c>
      <c r="L313" s="42"/>
      <c r="M313" s="188" t="s">
        <v>19</v>
      </c>
      <c r="N313" s="189" t="s">
        <v>44</v>
      </c>
      <c r="O313" s="67"/>
      <c r="P313" s="190">
        <f>O313*H313</f>
        <v>0</v>
      </c>
      <c r="Q313" s="190">
        <v>0</v>
      </c>
      <c r="R313" s="190">
        <f>Q313*H313</f>
        <v>0</v>
      </c>
      <c r="S313" s="190">
        <v>0</v>
      </c>
      <c r="T313" s="191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2" t="s">
        <v>668</v>
      </c>
      <c r="AT313" s="192" t="s">
        <v>193</v>
      </c>
      <c r="AU313" s="192" t="s">
        <v>80</v>
      </c>
      <c r="AY313" s="20" t="s">
        <v>191</v>
      </c>
      <c r="BE313" s="193">
        <f>IF(N313="základní",J313,0)</f>
        <v>0</v>
      </c>
      <c r="BF313" s="193">
        <f>IF(N313="snížená",J313,0)</f>
        <v>0</v>
      </c>
      <c r="BG313" s="193">
        <f>IF(N313="zákl. přenesená",J313,0)</f>
        <v>0</v>
      </c>
      <c r="BH313" s="193">
        <f>IF(N313="sníž. přenesená",J313,0)</f>
        <v>0</v>
      </c>
      <c r="BI313" s="193">
        <f>IF(N313="nulová",J313,0)</f>
        <v>0</v>
      </c>
      <c r="BJ313" s="20" t="s">
        <v>80</v>
      </c>
      <c r="BK313" s="193">
        <f>ROUND(I313*H313,2)</f>
        <v>0</v>
      </c>
      <c r="BL313" s="20" t="s">
        <v>668</v>
      </c>
      <c r="BM313" s="192" t="s">
        <v>3899</v>
      </c>
    </row>
    <row r="314" spans="1:65" s="2" customFormat="1" ht="11.25">
      <c r="A314" s="37"/>
      <c r="B314" s="38"/>
      <c r="C314" s="39"/>
      <c r="D314" s="194" t="s">
        <v>199</v>
      </c>
      <c r="E314" s="39"/>
      <c r="F314" s="195" t="s">
        <v>3898</v>
      </c>
      <c r="G314" s="39"/>
      <c r="H314" s="39"/>
      <c r="I314" s="196"/>
      <c r="J314" s="39"/>
      <c r="K314" s="39"/>
      <c r="L314" s="42"/>
      <c r="M314" s="197"/>
      <c r="N314" s="198"/>
      <c r="O314" s="67"/>
      <c r="P314" s="67"/>
      <c r="Q314" s="67"/>
      <c r="R314" s="67"/>
      <c r="S314" s="67"/>
      <c r="T314" s="68"/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T314" s="20" t="s">
        <v>199</v>
      </c>
      <c r="AU314" s="20" t="s">
        <v>80</v>
      </c>
    </row>
    <row r="315" spans="1:65" s="2" customFormat="1" ht="16.5" customHeight="1">
      <c r="A315" s="37"/>
      <c r="B315" s="38"/>
      <c r="C315" s="181" t="s">
        <v>1024</v>
      </c>
      <c r="D315" s="181" t="s">
        <v>193</v>
      </c>
      <c r="E315" s="182" t="s">
        <v>3900</v>
      </c>
      <c r="F315" s="183" t="s">
        <v>3901</v>
      </c>
      <c r="G315" s="184" t="s">
        <v>1787</v>
      </c>
      <c r="H315" s="185">
        <v>1</v>
      </c>
      <c r="I315" s="186"/>
      <c r="J315" s="187">
        <f>ROUND(I315*H315,2)</f>
        <v>0</v>
      </c>
      <c r="K315" s="183" t="s">
        <v>19</v>
      </c>
      <c r="L315" s="42"/>
      <c r="M315" s="188" t="s">
        <v>19</v>
      </c>
      <c r="N315" s="189" t="s">
        <v>44</v>
      </c>
      <c r="O315" s="67"/>
      <c r="P315" s="190">
        <f>O315*H315</f>
        <v>0</v>
      </c>
      <c r="Q315" s="190">
        <v>0</v>
      </c>
      <c r="R315" s="190">
        <f>Q315*H315</f>
        <v>0</v>
      </c>
      <c r="S315" s="190">
        <v>0</v>
      </c>
      <c r="T315" s="191">
        <f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2" t="s">
        <v>668</v>
      </c>
      <c r="AT315" s="192" t="s">
        <v>193</v>
      </c>
      <c r="AU315" s="192" t="s">
        <v>80</v>
      </c>
      <c r="AY315" s="20" t="s">
        <v>191</v>
      </c>
      <c r="BE315" s="193">
        <f>IF(N315="základní",J315,0)</f>
        <v>0</v>
      </c>
      <c r="BF315" s="193">
        <f>IF(N315="snížená",J315,0)</f>
        <v>0</v>
      </c>
      <c r="BG315" s="193">
        <f>IF(N315="zákl. přenesená",J315,0)</f>
        <v>0</v>
      </c>
      <c r="BH315" s="193">
        <f>IF(N315="sníž. přenesená",J315,0)</f>
        <v>0</v>
      </c>
      <c r="BI315" s="193">
        <f>IF(N315="nulová",J315,0)</f>
        <v>0</v>
      </c>
      <c r="BJ315" s="20" t="s">
        <v>80</v>
      </c>
      <c r="BK315" s="193">
        <f>ROUND(I315*H315,2)</f>
        <v>0</v>
      </c>
      <c r="BL315" s="20" t="s">
        <v>668</v>
      </c>
      <c r="BM315" s="192" t="s">
        <v>3902</v>
      </c>
    </row>
    <row r="316" spans="1:65" s="2" customFormat="1" ht="11.25">
      <c r="A316" s="37"/>
      <c r="B316" s="38"/>
      <c r="C316" s="39"/>
      <c r="D316" s="194" t="s">
        <v>199</v>
      </c>
      <c r="E316" s="39"/>
      <c r="F316" s="195" t="s">
        <v>3901</v>
      </c>
      <c r="G316" s="39"/>
      <c r="H316" s="39"/>
      <c r="I316" s="196"/>
      <c r="J316" s="39"/>
      <c r="K316" s="39"/>
      <c r="L316" s="42"/>
      <c r="M316" s="197"/>
      <c r="N316" s="198"/>
      <c r="O316" s="67"/>
      <c r="P316" s="67"/>
      <c r="Q316" s="67"/>
      <c r="R316" s="67"/>
      <c r="S316" s="67"/>
      <c r="T316" s="68"/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T316" s="20" t="s">
        <v>199</v>
      </c>
      <c r="AU316" s="20" t="s">
        <v>80</v>
      </c>
    </row>
    <row r="317" spans="1:65" s="2" customFormat="1" ht="16.5" customHeight="1">
      <c r="A317" s="37"/>
      <c r="B317" s="38"/>
      <c r="C317" s="181" t="s">
        <v>1031</v>
      </c>
      <c r="D317" s="181" t="s">
        <v>193</v>
      </c>
      <c r="E317" s="182" t="s">
        <v>3903</v>
      </c>
      <c r="F317" s="183" t="s">
        <v>3904</v>
      </c>
      <c r="G317" s="184" t="s">
        <v>1787</v>
      </c>
      <c r="H317" s="185">
        <v>1</v>
      </c>
      <c r="I317" s="186"/>
      <c r="J317" s="187">
        <f>ROUND(I317*H317,2)</f>
        <v>0</v>
      </c>
      <c r="K317" s="183" t="s">
        <v>19</v>
      </c>
      <c r="L317" s="42"/>
      <c r="M317" s="188" t="s">
        <v>19</v>
      </c>
      <c r="N317" s="189" t="s">
        <v>44</v>
      </c>
      <c r="O317" s="67"/>
      <c r="P317" s="190">
        <f>O317*H317</f>
        <v>0</v>
      </c>
      <c r="Q317" s="190">
        <v>0</v>
      </c>
      <c r="R317" s="190">
        <f>Q317*H317</f>
        <v>0</v>
      </c>
      <c r="S317" s="190">
        <v>0</v>
      </c>
      <c r="T317" s="191">
        <f>S317*H317</f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2" t="s">
        <v>668</v>
      </c>
      <c r="AT317" s="192" t="s">
        <v>193</v>
      </c>
      <c r="AU317" s="192" t="s">
        <v>80</v>
      </c>
      <c r="AY317" s="20" t="s">
        <v>191</v>
      </c>
      <c r="BE317" s="193">
        <f>IF(N317="základní",J317,0)</f>
        <v>0</v>
      </c>
      <c r="BF317" s="193">
        <f>IF(N317="snížená",J317,0)</f>
        <v>0</v>
      </c>
      <c r="BG317" s="193">
        <f>IF(N317="zákl. přenesená",J317,0)</f>
        <v>0</v>
      </c>
      <c r="BH317" s="193">
        <f>IF(N317="sníž. přenesená",J317,0)</f>
        <v>0</v>
      </c>
      <c r="BI317" s="193">
        <f>IF(N317="nulová",J317,0)</f>
        <v>0</v>
      </c>
      <c r="BJ317" s="20" t="s">
        <v>80</v>
      </c>
      <c r="BK317" s="193">
        <f>ROUND(I317*H317,2)</f>
        <v>0</v>
      </c>
      <c r="BL317" s="20" t="s">
        <v>668</v>
      </c>
      <c r="BM317" s="192" t="s">
        <v>3905</v>
      </c>
    </row>
    <row r="318" spans="1:65" s="2" customFormat="1" ht="11.25">
      <c r="A318" s="37"/>
      <c r="B318" s="38"/>
      <c r="C318" s="39"/>
      <c r="D318" s="194" t="s">
        <v>199</v>
      </c>
      <c r="E318" s="39"/>
      <c r="F318" s="195" t="s">
        <v>3904</v>
      </c>
      <c r="G318" s="39"/>
      <c r="H318" s="39"/>
      <c r="I318" s="196"/>
      <c r="J318" s="39"/>
      <c r="K318" s="39"/>
      <c r="L318" s="42"/>
      <c r="M318" s="197"/>
      <c r="N318" s="198"/>
      <c r="O318" s="67"/>
      <c r="P318" s="67"/>
      <c r="Q318" s="67"/>
      <c r="R318" s="67"/>
      <c r="S318" s="67"/>
      <c r="T318" s="68"/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T318" s="20" t="s">
        <v>199</v>
      </c>
      <c r="AU318" s="20" t="s">
        <v>80</v>
      </c>
    </row>
    <row r="319" spans="1:65" s="2" customFormat="1" ht="16.5" customHeight="1">
      <c r="A319" s="37"/>
      <c r="B319" s="38"/>
      <c r="C319" s="181" t="s">
        <v>1045</v>
      </c>
      <c r="D319" s="181" t="s">
        <v>193</v>
      </c>
      <c r="E319" s="182" t="s">
        <v>3906</v>
      </c>
      <c r="F319" s="183" t="s">
        <v>3907</v>
      </c>
      <c r="G319" s="184" t="s">
        <v>1787</v>
      </c>
      <c r="H319" s="185">
        <v>1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668</v>
      </c>
      <c r="AT319" s="192" t="s">
        <v>193</v>
      </c>
      <c r="AU319" s="192" t="s">
        <v>80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668</v>
      </c>
      <c r="BM319" s="192" t="s">
        <v>3908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3907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80</v>
      </c>
    </row>
    <row r="321" spans="1:65" s="2" customFormat="1" ht="16.5" customHeight="1">
      <c r="A321" s="37"/>
      <c r="B321" s="38"/>
      <c r="C321" s="181" t="s">
        <v>1053</v>
      </c>
      <c r="D321" s="181" t="s">
        <v>193</v>
      </c>
      <c r="E321" s="182" t="s">
        <v>3909</v>
      </c>
      <c r="F321" s="183" t="s">
        <v>3910</v>
      </c>
      <c r="G321" s="184" t="s">
        <v>1787</v>
      </c>
      <c r="H321" s="185">
        <v>1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668</v>
      </c>
      <c r="AT321" s="192" t="s">
        <v>193</v>
      </c>
      <c r="AU321" s="192" t="s">
        <v>80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668</v>
      </c>
      <c r="BM321" s="192" t="s">
        <v>3911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3910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80</v>
      </c>
    </row>
    <row r="323" spans="1:65" s="2" customFormat="1" ht="16.5" customHeight="1">
      <c r="A323" s="37"/>
      <c r="B323" s="38"/>
      <c r="C323" s="181" t="s">
        <v>1059</v>
      </c>
      <c r="D323" s="181" t="s">
        <v>193</v>
      </c>
      <c r="E323" s="182" t="s">
        <v>3912</v>
      </c>
      <c r="F323" s="183" t="s">
        <v>3913</v>
      </c>
      <c r="G323" s="184" t="s">
        <v>1787</v>
      </c>
      <c r="H323" s="185">
        <v>1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668</v>
      </c>
      <c r="AT323" s="192" t="s">
        <v>193</v>
      </c>
      <c r="AU323" s="192" t="s">
        <v>80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668</v>
      </c>
      <c r="BM323" s="192" t="s">
        <v>3914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3913</v>
      </c>
      <c r="G324" s="39"/>
      <c r="H324" s="39"/>
      <c r="I324" s="196"/>
      <c r="J324" s="39"/>
      <c r="K324" s="39"/>
      <c r="L324" s="42"/>
      <c r="M324" s="245"/>
      <c r="N324" s="246"/>
      <c r="O324" s="247"/>
      <c r="P324" s="247"/>
      <c r="Q324" s="247"/>
      <c r="R324" s="247"/>
      <c r="S324" s="247"/>
      <c r="T324" s="24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80</v>
      </c>
    </row>
    <row r="325" spans="1:65" s="2" customFormat="1" ht="6.95" customHeight="1">
      <c r="A325" s="37"/>
      <c r="B325" s="50"/>
      <c r="C325" s="51"/>
      <c r="D325" s="51"/>
      <c r="E325" s="51"/>
      <c r="F325" s="51"/>
      <c r="G325" s="51"/>
      <c r="H325" s="51"/>
      <c r="I325" s="51"/>
      <c r="J325" s="51"/>
      <c r="K325" s="51"/>
      <c r="L325" s="42"/>
      <c r="M325" s="37"/>
      <c r="O325" s="37"/>
      <c r="P325" s="37"/>
      <c r="Q325" s="37"/>
      <c r="R325" s="37"/>
      <c r="S325" s="37"/>
      <c r="T325" s="37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</row>
  </sheetData>
  <sheetProtection algorithmName="SHA-512" hashValue="v7buiYytQd5nKYYiwI43W340mkrt92LcffUGQKuW3XXjz3BGVv+iwOficnNDphgop/DmwTQV1QzT5JWFU3xF6w==" saltValue="qP4NbWiIfVOV57EHBk6yY/DnKobzo3N06V12JuF85upz95e7ikjhEDle3HUlWquEQke9e0TARld0Mulb3IU8Kg==" spinCount="100000" sheet="1" objects="1" scenarios="1" formatColumns="0" formatRows="0" autoFilter="0"/>
  <autoFilter ref="C98:K324" xr:uid="{00000000-0009-0000-0000-000004000000}"/>
  <mergeCells count="15">
    <mergeCell ref="E85:H85"/>
    <mergeCell ref="E89:H89"/>
    <mergeCell ref="E87:H87"/>
    <mergeCell ref="E91:H91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103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3915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ROUND(J97,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ROUND((SUM(BE97:BE243)),  2)</f>
        <v>0</v>
      </c>
      <c r="G37" s="37"/>
      <c r="H37" s="37"/>
      <c r="I37" s="127">
        <v>0.21</v>
      </c>
      <c r="J37" s="126">
        <f>ROUND(((SUM(BE97:BE243))*I37),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ROUND((SUM(BF97:BF243)),  2)</f>
        <v>0</v>
      </c>
      <c r="G38" s="37"/>
      <c r="H38" s="37"/>
      <c r="I38" s="127">
        <v>0.12</v>
      </c>
      <c r="J38" s="126">
        <f>ROUND(((SUM(BF97:BF243))*I38),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ROUND((SUM(BG97:BG243)),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ROUND((SUM(BH97:BH243)),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ROUND((SUM(BI97:BI243)),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D.1.4-MaR - Měření a regulace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J97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3916</v>
      </c>
      <c r="E68" s="146"/>
      <c r="F68" s="146"/>
      <c r="G68" s="146"/>
      <c r="H68" s="146"/>
      <c r="I68" s="146"/>
      <c r="J68" s="147">
        <f>J98</f>
        <v>0</v>
      </c>
      <c r="K68" s="144"/>
      <c r="L68" s="148"/>
    </row>
    <row r="69" spans="1:47" s="9" customFormat="1" ht="24.95" customHeight="1">
      <c r="B69" s="143"/>
      <c r="C69" s="144"/>
      <c r="D69" s="145" t="s">
        <v>3917</v>
      </c>
      <c r="E69" s="146"/>
      <c r="F69" s="146"/>
      <c r="G69" s="146"/>
      <c r="H69" s="146"/>
      <c r="I69" s="146"/>
      <c r="J69" s="147">
        <f>J159</f>
        <v>0</v>
      </c>
      <c r="K69" s="144"/>
      <c r="L69" s="148"/>
    </row>
    <row r="70" spans="1:47" s="9" customFormat="1" ht="24.95" customHeight="1">
      <c r="B70" s="143"/>
      <c r="C70" s="144"/>
      <c r="D70" s="145" t="s">
        <v>3918</v>
      </c>
      <c r="E70" s="146"/>
      <c r="F70" s="146"/>
      <c r="G70" s="146"/>
      <c r="H70" s="146"/>
      <c r="I70" s="146"/>
      <c r="J70" s="147">
        <f>J174</f>
        <v>0</v>
      </c>
      <c r="K70" s="144"/>
      <c r="L70" s="148"/>
    </row>
    <row r="71" spans="1:47" s="9" customFormat="1" ht="24.95" customHeight="1">
      <c r="B71" s="143"/>
      <c r="C71" s="144"/>
      <c r="D71" s="145" t="s">
        <v>3919</v>
      </c>
      <c r="E71" s="146"/>
      <c r="F71" s="146"/>
      <c r="G71" s="146"/>
      <c r="H71" s="146"/>
      <c r="I71" s="146"/>
      <c r="J71" s="147">
        <f>J191</f>
        <v>0</v>
      </c>
      <c r="K71" s="144"/>
      <c r="L71" s="148"/>
    </row>
    <row r="72" spans="1:47" s="9" customFormat="1" ht="24.95" customHeight="1">
      <c r="B72" s="143"/>
      <c r="C72" s="144"/>
      <c r="D72" s="145" t="s">
        <v>3920</v>
      </c>
      <c r="E72" s="146"/>
      <c r="F72" s="146"/>
      <c r="G72" s="146"/>
      <c r="H72" s="146"/>
      <c r="I72" s="146"/>
      <c r="J72" s="147">
        <f>J212</f>
        <v>0</v>
      </c>
      <c r="K72" s="144"/>
      <c r="L72" s="148"/>
    </row>
    <row r="73" spans="1:47" s="9" customFormat="1" ht="24.95" customHeight="1">
      <c r="B73" s="143"/>
      <c r="C73" s="144"/>
      <c r="D73" s="145" t="s">
        <v>3921</v>
      </c>
      <c r="E73" s="146"/>
      <c r="F73" s="146"/>
      <c r="G73" s="146"/>
      <c r="H73" s="146"/>
      <c r="I73" s="146"/>
      <c r="J73" s="147">
        <f>J227</f>
        <v>0</v>
      </c>
      <c r="K73" s="144"/>
      <c r="L73" s="148"/>
    </row>
    <row r="74" spans="1:47" s="2" customFormat="1" ht="21.75" customHeight="1">
      <c r="A74" s="37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116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47" s="2" customFormat="1" ht="6.95" customHeight="1">
      <c r="A75" s="37"/>
      <c r="B75" s="50"/>
      <c r="C75" s="51"/>
      <c r="D75" s="51"/>
      <c r="E75" s="51"/>
      <c r="F75" s="51"/>
      <c r="G75" s="51"/>
      <c r="H75" s="51"/>
      <c r="I75" s="51"/>
      <c r="J75" s="51"/>
      <c r="K75" s="51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9" spans="1:47" s="2" customFormat="1" ht="6.95" customHeight="1">
      <c r="A79" s="37"/>
      <c r="B79" s="52"/>
      <c r="C79" s="53"/>
      <c r="D79" s="53"/>
      <c r="E79" s="53"/>
      <c r="F79" s="53"/>
      <c r="G79" s="53"/>
      <c r="H79" s="53"/>
      <c r="I79" s="53"/>
      <c r="J79" s="53"/>
      <c r="K79" s="53"/>
      <c r="L79" s="116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47" s="2" customFormat="1" ht="24.95" customHeight="1">
      <c r="A80" s="37"/>
      <c r="B80" s="38"/>
      <c r="C80" s="26" t="s">
        <v>176</v>
      </c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12" customHeight="1">
      <c r="A82" s="37"/>
      <c r="B82" s="38"/>
      <c r="C82" s="32" t="s">
        <v>16</v>
      </c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16.5" customHeight="1">
      <c r="A83" s="37"/>
      <c r="B83" s="38"/>
      <c r="C83" s="39"/>
      <c r="D83" s="39"/>
      <c r="E83" s="399" t="str">
        <f>E7</f>
        <v>Rekonstrukce plaveckého bazénu ZŠ a MŠ Weberova</v>
      </c>
      <c r="F83" s="400"/>
      <c r="G83" s="400"/>
      <c r="H83" s="400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1" customFormat="1" ht="12" customHeight="1">
      <c r="B84" s="24"/>
      <c r="C84" s="32" t="s">
        <v>136</v>
      </c>
      <c r="D84" s="25"/>
      <c r="E84" s="25"/>
      <c r="F84" s="25"/>
      <c r="G84" s="25"/>
      <c r="H84" s="25"/>
      <c r="I84" s="25"/>
      <c r="J84" s="25"/>
      <c r="K84" s="25"/>
      <c r="L84" s="23"/>
    </row>
    <row r="85" spans="1:31" s="1" customFormat="1" ht="16.5" customHeight="1">
      <c r="B85" s="24"/>
      <c r="C85" s="25"/>
      <c r="D85" s="25"/>
      <c r="E85" s="399" t="s">
        <v>137</v>
      </c>
      <c r="F85" s="359"/>
      <c r="G85" s="359"/>
      <c r="H85" s="359"/>
      <c r="I85" s="25"/>
      <c r="J85" s="25"/>
      <c r="K85" s="25"/>
      <c r="L85" s="23"/>
    </row>
    <row r="86" spans="1:31" s="1" customFormat="1" ht="12" customHeight="1">
      <c r="B86" s="24"/>
      <c r="C86" s="32" t="s">
        <v>138</v>
      </c>
      <c r="D86" s="25"/>
      <c r="E86" s="25"/>
      <c r="F86" s="25"/>
      <c r="G86" s="25"/>
      <c r="H86" s="25"/>
      <c r="I86" s="25"/>
      <c r="J86" s="25"/>
      <c r="K86" s="25"/>
      <c r="L86" s="23"/>
    </row>
    <row r="87" spans="1:31" s="2" customFormat="1" ht="16.5" customHeight="1">
      <c r="A87" s="37"/>
      <c r="B87" s="38"/>
      <c r="C87" s="39"/>
      <c r="D87" s="39"/>
      <c r="E87" s="403" t="s">
        <v>2967</v>
      </c>
      <c r="F87" s="401"/>
      <c r="G87" s="401"/>
      <c r="H87" s="401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32" t="s">
        <v>2968</v>
      </c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9"/>
      <c r="D89" s="39"/>
      <c r="E89" s="352" t="str">
        <f>E13</f>
        <v>D.1.4-MaR - Měření a regulace</v>
      </c>
      <c r="F89" s="401"/>
      <c r="G89" s="401"/>
      <c r="H89" s="401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6.95" customHeight="1">
      <c r="A90" s="37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2" customHeight="1">
      <c r="A91" s="37"/>
      <c r="B91" s="38"/>
      <c r="C91" s="32" t="s">
        <v>21</v>
      </c>
      <c r="D91" s="39"/>
      <c r="E91" s="39"/>
      <c r="F91" s="30" t="str">
        <f>F16</f>
        <v>areál ZŠ a MŠ Weberova v Praze 5-Košířích</v>
      </c>
      <c r="G91" s="39"/>
      <c r="H91" s="39"/>
      <c r="I91" s="32" t="s">
        <v>23</v>
      </c>
      <c r="J91" s="62" t="str">
        <f>IF(J16="","",J16)</f>
        <v>Vyplň údaj</v>
      </c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40.15" customHeight="1">
      <c r="A93" s="37"/>
      <c r="B93" s="38"/>
      <c r="C93" s="32" t="s">
        <v>24</v>
      </c>
      <c r="D93" s="39"/>
      <c r="E93" s="39"/>
      <c r="F93" s="30" t="str">
        <f>E19</f>
        <v>Městská část Praha 5, nám. 14. října 4, Praha 5</v>
      </c>
      <c r="G93" s="39"/>
      <c r="H93" s="39"/>
      <c r="I93" s="32" t="s">
        <v>31</v>
      </c>
      <c r="J93" s="35" t="str">
        <f>E25</f>
        <v>Atelier 11 Hradec Králové s.r.o., Jižní 870/2</v>
      </c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5.2" customHeight="1">
      <c r="A94" s="37"/>
      <c r="B94" s="38"/>
      <c r="C94" s="32" t="s">
        <v>29</v>
      </c>
      <c r="D94" s="39"/>
      <c r="E94" s="39"/>
      <c r="F94" s="30" t="str">
        <f>IF(E22="","",E22)</f>
        <v>Vyplň údaj</v>
      </c>
      <c r="G94" s="39"/>
      <c r="H94" s="39"/>
      <c r="I94" s="32" t="s">
        <v>35</v>
      </c>
      <c r="J94" s="35" t="str">
        <f>E28</f>
        <v xml:space="preserve"> </v>
      </c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0.35" customHeight="1">
      <c r="A95" s="37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11" customFormat="1" ht="29.25" customHeight="1">
      <c r="A96" s="154"/>
      <c r="B96" s="155"/>
      <c r="C96" s="156" t="s">
        <v>177</v>
      </c>
      <c r="D96" s="157" t="s">
        <v>58</v>
      </c>
      <c r="E96" s="157" t="s">
        <v>54</v>
      </c>
      <c r="F96" s="157" t="s">
        <v>55</v>
      </c>
      <c r="G96" s="157" t="s">
        <v>178</v>
      </c>
      <c r="H96" s="157" t="s">
        <v>179</v>
      </c>
      <c r="I96" s="157" t="s">
        <v>180</v>
      </c>
      <c r="J96" s="157" t="s">
        <v>142</v>
      </c>
      <c r="K96" s="158" t="s">
        <v>181</v>
      </c>
      <c r="L96" s="159"/>
      <c r="M96" s="71" t="s">
        <v>19</v>
      </c>
      <c r="N96" s="72" t="s">
        <v>43</v>
      </c>
      <c r="O96" s="72" t="s">
        <v>182</v>
      </c>
      <c r="P96" s="72" t="s">
        <v>183</v>
      </c>
      <c r="Q96" s="72" t="s">
        <v>184</v>
      </c>
      <c r="R96" s="72" t="s">
        <v>185</v>
      </c>
      <c r="S96" s="72" t="s">
        <v>186</v>
      </c>
      <c r="T96" s="73" t="s">
        <v>187</v>
      </c>
      <c r="U96" s="154"/>
      <c r="V96" s="154"/>
      <c r="W96" s="154"/>
      <c r="X96" s="154"/>
      <c r="Y96" s="154"/>
      <c r="Z96" s="154"/>
      <c r="AA96" s="154"/>
      <c r="AB96" s="154"/>
      <c r="AC96" s="154"/>
      <c r="AD96" s="154"/>
      <c r="AE96" s="154"/>
    </row>
    <row r="97" spans="1:65" s="2" customFormat="1" ht="22.9" customHeight="1">
      <c r="A97" s="37"/>
      <c r="B97" s="38"/>
      <c r="C97" s="78" t="s">
        <v>188</v>
      </c>
      <c r="D97" s="39"/>
      <c r="E97" s="39"/>
      <c r="F97" s="39"/>
      <c r="G97" s="39"/>
      <c r="H97" s="39"/>
      <c r="I97" s="39"/>
      <c r="J97" s="160">
        <f>BK97</f>
        <v>0</v>
      </c>
      <c r="K97" s="39"/>
      <c r="L97" s="42"/>
      <c r="M97" s="74"/>
      <c r="N97" s="161"/>
      <c r="O97" s="75"/>
      <c r="P97" s="162">
        <f>P98+P159+P174+P191+P212+P227</f>
        <v>0</v>
      </c>
      <c r="Q97" s="75"/>
      <c r="R97" s="162">
        <f>R98+R159+R174+R191+R212+R227</f>
        <v>0</v>
      </c>
      <c r="S97" s="75"/>
      <c r="T97" s="163">
        <f>T98+T159+T174+T191+T212+T227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72</v>
      </c>
      <c r="AU97" s="20" t="s">
        <v>143</v>
      </c>
      <c r="BK97" s="164">
        <f>BK98+BK159+BK174+BK191+BK212+BK227</f>
        <v>0</v>
      </c>
    </row>
    <row r="98" spans="1:65" s="12" customFormat="1" ht="25.9" customHeight="1">
      <c r="B98" s="165"/>
      <c r="C98" s="166"/>
      <c r="D98" s="167" t="s">
        <v>72</v>
      </c>
      <c r="E98" s="168" t="s">
        <v>3570</v>
      </c>
      <c r="F98" s="168" t="s">
        <v>3922</v>
      </c>
      <c r="G98" s="166"/>
      <c r="H98" s="166"/>
      <c r="I98" s="169"/>
      <c r="J98" s="170">
        <f>BK98</f>
        <v>0</v>
      </c>
      <c r="K98" s="166"/>
      <c r="L98" s="171"/>
      <c r="M98" s="172"/>
      <c r="N98" s="173"/>
      <c r="O98" s="173"/>
      <c r="P98" s="174">
        <f>SUM(P99:P158)</f>
        <v>0</v>
      </c>
      <c r="Q98" s="173"/>
      <c r="R98" s="174">
        <f>SUM(R99:R158)</f>
        <v>0</v>
      </c>
      <c r="S98" s="173"/>
      <c r="T98" s="175">
        <f>SUM(T99:T158)</f>
        <v>0</v>
      </c>
      <c r="AR98" s="176" t="s">
        <v>80</v>
      </c>
      <c r="AT98" s="177" t="s">
        <v>72</v>
      </c>
      <c r="AU98" s="177" t="s">
        <v>73</v>
      </c>
      <c r="AY98" s="176" t="s">
        <v>191</v>
      </c>
      <c r="BK98" s="178">
        <f>SUM(BK99:BK158)</f>
        <v>0</v>
      </c>
    </row>
    <row r="99" spans="1:65" s="2" customFormat="1" ht="24.2" customHeight="1">
      <c r="A99" s="37"/>
      <c r="B99" s="38"/>
      <c r="C99" s="181" t="s">
        <v>80</v>
      </c>
      <c r="D99" s="181" t="s">
        <v>193</v>
      </c>
      <c r="E99" s="182" t="s">
        <v>3923</v>
      </c>
      <c r="F99" s="183" t="s">
        <v>3924</v>
      </c>
      <c r="G99" s="184" t="s">
        <v>196</v>
      </c>
      <c r="H99" s="185">
        <v>3</v>
      </c>
      <c r="I99" s="186"/>
      <c r="J99" s="187">
        <f>ROUND(I99*H99,2)</f>
        <v>0</v>
      </c>
      <c r="K99" s="183" t="s">
        <v>19</v>
      </c>
      <c r="L99" s="42"/>
      <c r="M99" s="188" t="s">
        <v>19</v>
      </c>
      <c r="N99" s="189" t="s">
        <v>44</v>
      </c>
      <c r="O99" s="67"/>
      <c r="P99" s="190">
        <f>O99*H99</f>
        <v>0</v>
      </c>
      <c r="Q99" s="190">
        <v>0</v>
      </c>
      <c r="R99" s="190">
        <f>Q99*H99</f>
        <v>0</v>
      </c>
      <c r="S99" s="190">
        <v>0</v>
      </c>
      <c r="T99" s="191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2" t="s">
        <v>668</v>
      </c>
      <c r="AT99" s="192" t="s">
        <v>193</v>
      </c>
      <c r="AU99" s="192" t="s">
        <v>80</v>
      </c>
      <c r="AY99" s="20" t="s">
        <v>191</v>
      </c>
      <c r="BE99" s="193">
        <f>IF(N99="základní",J99,0)</f>
        <v>0</v>
      </c>
      <c r="BF99" s="193">
        <f>IF(N99="snížená",J99,0)</f>
        <v>0</v>
      </c>
      <c r="BG99" s="193">
        <f>IF(N99="zákl. přenesená",J99,0)</f>
        <v>0</v>
      </c>
      <c r="BH99" s="193">
        <f>IF(N99="sníž. přenesená",J99,0)</f>
        <v>0</v>
      </c>
      <c r="BI99" s="193">
        <f>IF(N99="nulová",J99,0)</f>
        <v>0</v>
      </c>
      <c r="BJ99" s="20" t="s">
        <v>80</v>
      </c>
      <c r="BK99" s="193">
        <f>ROUND(I99*H99,2)</f>
        <v>0</v>
      </c>
      <c r="BL99" s="20" t="s">
        <v>668</v>
      </c>
      <c r="BM99" s="192" t="s">
        <v>3925</v>
      </c>
    </row>
    <row r="100" spans="1:65" s="2" customFormat="1" ht="19.5">
      <c r="A100" s="37"/>
      <c r="B100" s="38"/>
      <c r="C100" s="39"/>
      <c r="D100" s="194" t="s">
        <v>199</v>
      </c>
      <c r="E100" s="39"/>
      <c r="F100" s="195" t="s">
        <v>3926</v>
      </c>
      <c r="G100" s="39"/>
      <c r="H100" s="39"/>
      <c r="I100" s="196"/>
      <c r="J100" s="39"/>
      <c r="K100" s="39"/>
      <c r="L100" s="42"/>
      <c r="M100" s="197"/>
      <c r="N100" s="198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199</v>
      </c>
      <c r="AU100" s="20" t="s">
        <v>80</v>
      </c>
    </row>
    <row r="101" spans="1:65" s="2" customFormat="1" ht="24.2" customHeight="1">
      <c r="A101" s="37"/>
      <c r="B101" s="38"/>
      <c r="C101" s="181" t="s">
        <v>82</v>
      </c>
      <c r="D101" s="181" t="s">
        <v>193</v>
      </c>
      <c r="E101" s="182" t="s">
        <v>3927</v>
      </c>
      <c r="F101" s="183" t="s">
        <v>3928</v>
      </c>
      <c r="G101" s="184" t="s">
        <v>196</v>
      </c>
      <c r="H101" s="185">
        <v>9</v>
      </c>
      <c r="I101" s="186"/>
      <c r="J101" s="187">
        <f>ROUND(I101*H101,2)</f>
        <v>0</v>
      </c>
      <c r="K101" s="183" t="s">
        <v>19</v>
      </c>
      <c r="L101" s="42"/>
      <c r="M101" s="188" t="s">
        <v>19</v>
      </c>
      <c r="N101" s="189" t="s">
        <v>44</v>
      </c>
      <c r="O101" s="67"/>
      <c r="P101" s="190">
        <f>O101*H101</f>
        <v>0</v>
      </c>
      <c r="Q101" s="190">
        <v>0</v>
      </c>
      <c r="R101" s="190">
        <f>Q101*H101</f>
        <v>0</v>
      </c>
      <c r="S101" s="190">
        <v>0</v>
      </c>
      <c r="T101" s="191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2" t="s">
        <v>668</v>
      </c>
      <c r="AT101" s="192" t="s">
        <v>193</v>
      </c>
      <c r="AU101" s="192" t="s">
        <v>80</v>
      </c>
      <c r="AY101" s="20" t="s">
        <v>191</v>
      </c>
      <c r="BE101" s="193">
        <f>IF(N101="základní",J101,0)</f>
        <v>0</v>
      </c>
      <c r="BF101" s="193">
        <f>IF(N101="snížená",J101,0)</f>
        <v>0</v>
      </c>
      <c r="BG101" s="193">
        <f>IF(N101="zákl. přenesená",J101,0)</f>
        <v>0</v>
      </c>
      <c r="BH101" s="193">
        <f>IF(N101="sníž. přenesená",J101,0)</f>
        <v>0</v>
      </c>
      <c r="BI101" s="193">
        <f>IF(N101="nulová",J101,0)</f>
        <v>0</v>
      </c>
      <c r="BJ101" s="20" t="s">
        <v>80</v>
      </c>
      <c r="BK101" s="193">
        <f>ROUND(I101*H101,2)</f>
        <v>0</v>
      </c>
      <c r="BL101" s="20" t="s">
        <v>668</v>
      </c>
      <c r="BM101" s="192" t="s">
        <v>3929</v>
      </c>
    </row>
    <row r="102" spans="1:65" s="2" customFormat="1" ht="19.5">
      <c r="A102" s="37"/>
      <c r="B102" s="38"/>
      <c r="C102" s="39"/>
      <c r="D102" s="194" t="s">
        <v>199</v>
      </c>
      <c r="E102" s="39"/>
      <c r="F102" s="195" t="s">
        <v>3930</v>
      </c>
      <c r="G102" s="39"/>
      <c r="H102" s="39"/>
      <c r="I102" s="196"/>
      <c r="J102" s="39"/>
      <c r="K102" s="39"/>
      <c r="L102" s="42"/>
      <c r="M102" s="197"/>
      <c r="N102" s="198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199</v>
      </c>
      <c r="AU102" s="20" t="s">
        <v>80</v>
      </c>
    </row>
    <row r="103" spans="1:65" s="2" customFormat="1" ht="33" customHeight="1">
      <c r="A103" s="37"/>
      <c r="B103" s="38"/>
      <c r="C103" s="181" t="s">
        <v>96</v>
      </c>
      <c r="D103" s="181" t="s">
        <v>193</v>
      </c>
      <c r="E103" s="182" t="s">
        <v>3931</v>
      </c>
      <c r="F103" s="183" t="s">
        <v>3932</v>
      </c>
      <c r="G103" s="184" t="s">
        <v>196</v>
      </c>
      <c r="H103" s="185">
        <v>9</v>
      </c>
      <c r="I103" s="186"/>
      <c r="J103" s="187">
        <f>ROUND(I103*H103,2)</f>
        <v>0</v>
      </c>
      <c r="K103" s="183" t="s">
        <v>19</v>
      </c>
      <c r="L103" s="42"/>
      <c r="M103" s="188" t="s">
        <v>19</v>
      </c>
      <c r="N103" s="189" t="s">
        <v>44</v>
      </c>
      <c r="O103" s="67"/>
      <c r="P103" s="190">
        <f>O103*H103</f>
        <v>0</v>
      </c>
      <c r="Q103" s="190">
        <v>0</v>
      </c>
      <c r="R103" s="190">
        <f>Q103*H103</f>
        <v>0</v>
      </c>
      <c r="S103" s="190">
        <v>0</v>
      </c>
      <c r="T103" s="191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2" t="s">
        <v>668</v>
      </c>
      <c r="AT103" s="192" t="s">
        <v>193</v>
      </c>
      <c r="AU103" s="192" t="s">
        <v>80</v>
      </c>
      <c r="AY103" s="20" t="s">
        <v>191</v>
      </c>
      <c r="BE103" s="193">
        <f>IF(N103="základní",J103,0)</f>
        <v>0</v>
      </c>
      <c r="BF103" s="193">
        <f>IF(N103="snížená",J103,0)</f>
        <v>0</v>
      </c>
      <c r="BG103" s="193">
        <f>IF(N103="zákl. přenesená",J103,0)</f>
        <v>0</v>
      </c>
      <c r="BH103" s="193">
        <f>IF(N103="sníž. přenesená",J103,0)</f>
        <v>0</v>
      </c>
      <c r="BI103" s="193">
        <f>IF(N103="nulová",J103,0)</f>
        <v>0</v>
      </c>
      <c r="BJ103" s="20" t="s">
        <v>80</v>
      </c>
      <c r="BK103" s="193">
        <f>ROUND(I103*H103,2)</f>
        <v>0</v>
      </c>
      <c r="BL103" s="20" t="s">
        <v>668</v>
      </c>
      <c r="BM103" s="192" t="s">
        <v>3933</v>
      </c>
    </row>
    <row r="104" spans="1:65" s="2" customFormat="1" ht="19.5">
      <c r="A104" s="37"/>
      <c r="B104" s="38"/>
      <c r="C104" s="39"/>
      <c r="D104" s="194" t="s">
        <v>199</v>
      </c>
      <c r="E104" s="39"/>
      <c r="F104" s="195" t="s">
        <v>3932</v>
      </c>
      <c r="G104" s="39"/>
      <c r="H104" s="39"/>
      <c r="I104" s="196"/>
      <c r="J104" s="39"/>
      <c r="K104" s="39"/>
      <c r="L104" s="42"/>
      <c r="M104" s="197"/>
      <c r="N104" s="198"/>
      <c r="O104" s="67"/>
      <c r="P104" s="67"/>
      <c r="Q104" s="67"/>
      <c r="R104" s="67"/>
      <c r="S104" s="67"/>
      <c r="T104" s="68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T104" s="20" t="s">
        <v>199</v>
      </c>
      <c r="AU104" s="20" t="s">
        <v>80</v>
      </c>
    </row>
    <row r="105" spans="1:65" s="2" customFormat="1" ht="21.75" customHeight="1">
      <c r="A105" s="37"/>
      <c r="B105" s="38"/>
      <c r="C105" s="181" t="s">
        <v>197</v>
      </c>
      <c r="D105" s="181" t="s">
        <v>193</v>
      </c>
      <c r="E105" s="182" t="s">
        <v>3934</v>
      </c>
      <c r="F105" s="183" t="s">
        <v>3935</v>
      </c>
      <c r="G105" s="184" t="s">
        <v>196</v>
      </c>
      <c r="H105" s="185">
        <v>5</v>
      </c>
      <c r="I105" s="186"/>
      <c r="J105" s="187">
        <f>ROUND(I105*H105,2)</f>
        <v>0</v>
      </c>
      <c r="K105" s="183" t="s">
        <v>19</v>
      </c>
      <c r="L105" s="42"/>
      <c r="M105" s="188" t="s">
        <v>19</v>
      </c>
      <c r="N105" s="189" t="s">
        <v>44</v>
      </c>
      <c r="O105" s="67"/>
      <c r="P105" s="190">
        <f>O105*H105</f>
        <v>0</v>
      </c>
      <c r="Q105" s="190">
        <v>0</v>
      </c>
      <c r="R105" s="190">
        <f>Q105*H105</f>
        <v>0</v>
      </c>
      <c r="S105" s="190">
        <v>0</v>
      </c>
      <c r="T105" s="191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2" t="s">
        <v>668</v>
      </c>
      <c r="AT105" s="192" t="s">
        <v>193</v>
      </c>
      <c r="AU105" s="192" t="s">
        <v>80</v>
      </c>
      <c r="AY105" s="20" t="s">
        <v>191</v>
      </c>
      <c r="BE105" s="193">
        <f>IF(N105="základní",J105,0)</f>
        <v>0</v>
      </c>
      <c r="BF105" s="193">
        <f>IF(N105="snížená",J105,0)</f>
        <v>0</v>
      </c>
      <c r="BG105" s="193">
        <f>IF(N105="zákl. přenesená",J105,0)</f>
        <v>0</v>
      </c>
      <c r="BH105" s="193">
        <f>IF(N105="sníž. přenesená",J105,0)</f>
        <v>0</v>
      </c>
      <c r="BI105" s="193">
        <f>IF(N105="nulová",J105,0)</f>
        <v>0</v>
      </c>
      <c r="BJ105" s="20" t="s">
        <v>80</v>
      </c>
      <c r="BK105" s="193">
        <f>ROUND(I105*H105,2)</f>
        <v>0</v>
      </c>
      <c r="BL105" s="20" t="s">
        <v>668</v>
      </c>
      <c r="BM105" s="192" t="s">
        <v>3936</v>
      </c>
    </row>
    <row r="106" spans="1:65" s="2" customFormat="1" ht="11.25">
      <c r="A106" s="37"/>
      <c r="B106" s="38"/>
      <c r="C106" s="39"/>
      <c r="D106" s="194" t="s">
        <v>199</v>
      </c>
      <c r="E106" s="39"/>
      <c r="F106" s="195" t="s">
        <v>3935</v>
      </c>
      <c r="G106" s="39"/>
      <c r="H106" s="39"/>
      <c r="I106" s="196"/>
      <c r="J106" s="39"/>
      <c r="K106" s="39"/>
      <c r="L106" s="42"/>
      <c r="M106" s="197"/>
      <c r="N106" s="198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199</v>
      </c>
      <c r="AU106" s="20" t="s">
        <v>80</v>
      </c>
    </row>
    <row r="107" spans="1:65" s="2" customFormat="1" ht="24.2" customHeight="1">
      <c r="A107" s="37"/>
      <c r="B107" s="38"/>
      <c r="C107" s="181" t="s">
        <v>216</v>
      </c>
      <c r="D107" s="181" t="s">
        <v>193</v>
      </c>
      <c r="E107" s="182" t="s">
        <v>3937</v>
      </c>
      <c r="F107" s="183" t="s">
        <v>3938</v>
      </c>
      <c r="G107" s="184" t="s">
        <v>196</v>
      </c>
      <c r="H107" s="185">
        <v>4</v>
      </c>
      <c r="I107" s="186"/>
      <c r="J107" s="187">
        <f>ROUND(I107*H107,2)</f>
        <v>0</v>
      </c>
      <c r="K107" s="183" t="s">
        <v>19</v>
      </c>
      <c r="L107" s="42"/>
      <c r="M107" s="188" t="s">
        <v>19</v>
      </c>
      <c r="N107" s="189" t="s">
        <v>44</v>
      </c>
      <c r="O107" s="67"/>
      <c r="P107" s="190">
        <f>O107*H107</f>
        <v>0</v>
      </c>
      <c r="Q107" s="190">
        <v>0</v>
      </c>
      <c r="R107" s="190">
        <f>Q107*H107</f>
        <v>0</v>
      </c>
      <c r="S107" s="190">
        <v>0</v>
      </c>
      <c r="T107" s="191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2" t="s">
        <v>668</v>
      </c>
      <c r="AT107" s="192" t="s">
        <v>193</v>
      </c>
      <c r="AU107" s="192" t="s">
        <v>80</v>
      </c>
      <c r="AY107" s="20" t="s">
        <v>191</v>
      </c>
      <c r="BE107" s="193">
        <f>IF(N107="základní",J107,0)</f>
        <v>0</v>
      </c>
      <c r="BF107" s="193">
        <f>IF(N107="snížená",J107,0)</f>
        <v>0</v>
      </c>
      <c r="BG107" s="193">
        <f>IF(N107="zákl. přenesená",J107,0)</f>
        <v>0</v>
      </c>
      <c r="BH107" s="193">
        <f>IF(N107="sníž. přenesená",J107,0)</f>
        <v>0</v>
      </c>
      <c r="BI107" s="193">
        <f>IF(N107="nulová",J107,0)</f>
        <v>0</v>
      </c>
      <c r="BJ107" s="20" t="s">
        <v>80</v>
      </c>
      <c r="BK107" s="193">
        <f>ROUND(I107*H107,2)</f>
        <v>0</v>
      </c>
      <c r="BL107" s="20" t="s">
        <v>668</v>
      </c>
      <c r="BM107" s="192" t="s">
        <v>3939</v>
      </c>
    </row>
    <row r="108" spans="1:65" s="2" customFormat="1" ht="19.5">
      <c r="A108" s="37"/>
      <c r="B108" s="38"/>
      <c r="C108" s="39"/>
      <c r="D108" s="194" t="s">
        <v>199</v>
      </c>
      <c r="E108" s="39"/>
      <c r="F108" s="195" t="s">
        <v>3938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199</v>
      </c>
      <c r="AU108" s="20" t="s">
        <v>80</v>
      </c>
    </row>
    <row r="109" spans="1:65" s="2" customFormat="1" ht="24.2" customHeight="1">
      <c r="A109" s="37"/>
      <c r="B109" s="38"/>
      <c r="C109" s="181" t="s">
        <v>223</v>
      </c>
      <c r="D109" s="181" t="s">
        <v>193</v>
      </c>
      <c r="E109" s="182" t="s">
        <v>3940</v>
      </c>
      <c r="F109" s="183" t="s">
        <v>3941</v>
      </c>
      <c r="G109" s="184" t="s">
        <v>196</v>
      </c>
      <c r="H109" s="185">
        <v>14</v>
      </c>
      <c r="I109" s="186"/>
      <c r="J109" s="187">
        <f>ROUND(I109*H109,2)</f>
        <v>0</v>
      </c>
      <c r="K109" s="183" t="s">
        <v>19</v>
      </c>
      <c r="L109" s="42"/>
      <c r="M109" s="188" t="s">
        <v>19</v>
      </c>
      <c r="N109" s="189" t="s">
        <v>44</v>
      </c>
      <c r="O109" s="67"/>
      <c r="P109" s="190">
        <f>O109*H109</f>
        <v>0</v>
      </c>
      <c r="Q109" s="190">
        <v>0</v>
      </c>
      <c r="R109" s="190">
        <f>Q109*H109</f>
        <v>0</v>
      </c>
      <c r="S109" s="190">
        <v>0</v>
      </c>
      <c r="T109" s="191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2" t="s">
        <v>668</v>
      </c>
      <c r="AT109" s="192" t="s">
        <v>193</v>
      </c>
      <c r="AU109" s="192" t="s">
        <v>80</v>
      </c>
      <c r="AY109" s="20" t="s">
        <v>191</v>
      </c>
      <c r="BE109" s="193">
        <f>IF(N109="základní",J109,0)</f>
        <v>0</v>
      </c>
      <c r="BF109" s="193">
        <f>IF(N109="snížená",J109,0)</f>
        <v>0</v>
      </c>
      <c r="BG109" s="193">
        <f>IF(N109="zákl. přenesená",J109,0)</f>
        <v>0</v>
      </c>
      <c r="BH109" s="193">
        <f>IF(N109="sníž. přenesená",J109,0)</f>
        <v>0</v>
      </c>
      <c r="BI109" s="193">
        <f>IF(N109="nulová",J109,0)</f>
        <v>0</v>
      </c>
      <c r="BJ109" s="20" t="s">
        <v>80</v>
      </c>
      <c r="BK109" s="193">
        <f>ROUND(I109*H109,2)</f>
        <v>0</v>
      </c>
      <c r="BL109" s="20" t="s">
        <v>668</v>
      </c>
      <c r="BM109" s="192" t="s">
        <v>3942</v>
      </c>
    </row>
    <row r="110" spans="1:65" s="2" customFormat="1" ht="11.25">
      <c r="A110" s="37"/>
      <c r="B110" s="38"/>
      <c r="C110" s="39"/>
      <c r="D110" s="194" t="s">
        <v>199</v>
      </c>
      <c r="E110" s="39"/>
      <c r="F110" s="195" t="s">
        <v>3941</v>
      </c>
      <c r="G110" s="39"/>
      <c r="H110" s="39"/>
      <c r="I110" s="196"/>
      <c r="J110" s="39"/>
      <c r="K110" s="39"/>
      <c r="L110" s="42"/>
      <c r="M110" s="197"/>
      <c r="N110" s="198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199</v>
      </c>
      <c r="AU110" s="20" t="s">
        <v>80</v>
      </c>
    </row>
    <row r="111" spans="1:65" s="2" customFormat="1" ht="24.2" customHeight="1">
      <c r="A111" s="37"/>
      <c r="B111" s="38"/>
      <c r="C111" s="181" t="s">
        <v>230</v>
      </c>
      <c r="D111" s="181" t="s">
        <v>193</v>
      </c>
      <c r="E111" s="182" t="s">
        <v>3943</v>
      </c>
      <c r="F111" s="183" t="s">
        <v>3944</v>
      </c>
      <c r="G111" s="184" t="s">
        <v>196</v>
      </c>
      <c r="H111" s="185">
        <v>1</v>
      </c>
      <c r="I111" s="186"/>
      <c r="J111" s="187">
        <f>ROUND(I111*H111,2)</f>
        <v>0</v>
      </c>
      <c r="K111" s="183" t="s">
        <v>19</v>
      </c>
      <c r="L111" s="42"/>
      <c r="M111" s="188" t="s">
        <v>19</v>
      </c>
      <c r="N111" s="189" t="s">
        <v>44</v>
      </c>
      <c r="O111" s="67"/>
      <c r="P111" s="190">
        <f>O111*H111</f>
        <v>0</v>
      </c>
      <c r="Q111" s="190">
        <v>0</v>
      </c>
      <c r="R111" s="190">
        <f>Q111*H111</f>
        <v>0</v>
      </c>
      <c r="S111" s="190">
        <v>0</v>
      </c>
      <c r="T111" s="191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2" t="s">
        <v>668</v>
      </c>
      <c r="AT111" s="192" t="s">
        <v>193</v>
      </c>
      <c r="AU111" s="192" t="s">
        <v>80</v>
      </c>
      <c r="AY111" s="20" t="s">
        <v>191</v>
      </c>
      <c r="BE111" s="193">
        <f>IF(N111="základní",J111,0)</f>
        <v>0</v>
      </c>
      <c r="BF111" s="193">
        <f>IF(N111="snížená",J111,0)</f>
        <v>0</v>
      </c>
      <c r="BG111" s="193">
        <f>IF(N111="zákl. přenesená",J111,0)</f>
        <v>0</v>
      </c>
      <c r="BH111" s="193">
        <f>IF(N111="sníž. přenesená",J111,0)</f>
        <v>0</v>
      </c>
      <c r="BI111" s="193">
        <f>IF(N111="nulová",J111,0)</f>
        <v>0</v>
      </c>
      <c r="BJ111" s="20" t="s">
        <v>80</v>
      </c>
      <c r="BK111" s="193">
        <f>ROUND(I111*H111,2)</f>
        <v>0</v>
      </c>
      <c r="BL111" s="20" t="s">
        <v>668</v>
      </c>
      <c r="BM111" s="192" t="s">
        <v>3945</v>
      </c>
    </row>
    <row r="112" spans="1:65" s="2" customFormat="1" ht="19.5">
      <c r="A112" s="37"/>
      <c r="B112" s="38"/>
      <c r="C112" s="39"/>
      <c r="D112" s="194" t="s">
        <v>199</v>
      </c>
      <c r="E112" s="39"/>
      <c r="F112" s="195" t="s">
        <v>3944</v>
      </c>
      <c r="G112" s="39"/>
      <c r="H112" s="39"/>
      <c r="I112" s="196"/>
      <c r="J112" s="39"/>
      <c r="K112" s="39"/>
      <c r="L112" s="42"/>
      <c r="M112" s="197"/>
      <c r="N112" s="198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199</v>
      </c>
      <c r="AU112" s="20" t="s">
        <v>80</v>
      </c>
    </row>
    <row r="113" spans="1:65" s="2" customFormat="1" ht="16.5" customHeight="1">
      <c r="A113" s="37"/>
      <c r="B113" s="38"/>
      <c r="C113" s="181" t="s">
        <v>239</v>
      </c>
      <c r="D113" s="181" t="s">
        <v>193</v>
      </c>
      <c r="E113" s="182" t="s">
        <v>3946</v>
      </c>
      <c r="F113" s="183" t="s">
        <v>3947</v>
      </c>
      <c r="G113" s="184" t="s">
        <v>196</v>
      </c>
      <c r="H113" s="185">
        <v>1</v>
      </c>
      <c r="I113" s="186"/>
      <c r="J113" s="187">
        <f>ROUND(I113*H113,2)</f>
        <v>0</v>
      </c>
      <c r="K113" s="183" t="s">
        <v>19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668</v>
      </c>
      <c r="AT113" s="192" t="s">
        <v>193</v>
      </c>
      <c r="AU113" s="192" t="s">
        <v>80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668</v>
      </c>
      <c r="BM113" s="192" t="s">
        <v>3948</v>
      </c>
    </row>
    <row r="114" spans="1:65" s="2" customFormat="1" ht="11.25">
      <c r="A114" s="37"/>
      <c r="B114" s="38"/>
      <c r="C114" s="39"/>
      <c r="D114" s="194" t="s">
        <v>199</v>
      </c>
      <c r="E114" s="39"/>
      <c r="F114" s="195" t="s">
        <v>3947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80</v>
      </c>
    </row>
    <row r="115" spans="1:65" s="2" customFormat="1" ht="16.5" customHeight="1">
      <c r="A115" s="37"/>
      <c r="B115" s="38"/>
      <c r="C115" s="181" t="s">
        <v>246</v>
      </c>
      <c r="D115" s="181" t="s">
        <v>193</v>
      </c>
      <c r="E115" s="182" t="s">
        <v>3949</v>
      </c>
      <c r="F115" s="183" t="s">
        <v>3950</v>
      </c>
      <c r="G115" s="184" t="s">
        <v>196</v>
      </c>
      <c r="H115" s="185">
        <v>1</v>
      </c>
      <c r="I115" s="186"/>
      <c r="J115" s="187">
        <f>ROUND(I115*H115,2)</f>
        <v>0</v>
      </c>
      <c r="K115" s="183" t="s">
        <v>19</v>
      </c>
      <c r="L115" s="42"/>
      <c r="M115" s="188" t="s">
        <v>19</v>
      </c>
      <c r="N115" s="189" t="s">
        <v>44</v>
      </c>
      <c r="O115" s="67"/>
      <c r="P115" s="190">
        <f>O115*H115</f>
        <v>0</v>
      </c>
      <c r="Q115" s="190">
        <v>0</v>
      </c>
      <c r="R115" s="190">
        <f>Q115*H115</f>
        <v>0</v>
      </c>
      <c r="S115" s="190">
        <v>0</v>
      </c>
      <c r="T115" s="191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2" t="s">
        <v>668</v>
      </c>
      <c r="AT115" s="192" t="s">
        <v>193</v>
      </c>
      <c r="AU115" s="192" t="s">
        <v>80</v>
      </c>
      <c r="AY115" s="20" t="s">
        <v>191</v>
      </c>
      <c r="BE115" s="193">
        <f>IF(N115="základní",J115,0)</f>
        <v>0</v>
      </c>
      <c r="BF115" s="193">
        <f>IF(N115="snížená",J115,0)</f>
        <v>0</v>
      </c>
      <c r="BG115" s="193">
        <f>IF(N115="zákl. přenesená",J115,0)</f>
        <v>0</v>
      </c>
      <c r="BH115" s="193">
        <f>IF(N115="sníž. přenesená",J115,0)</f>
        <v>0</v>
      </c>
      <c r="BI115" s="193">
        <f>IF(N115="nulová",J115,0)</f>
        <v>0</v>
      </c>
      <c r="BJ115" s="20" t="s">
        <v>80</v>
      </c>
      <c r="BK115" s="193">
        <f>ROUND(I115*H115,2)</f>
        <v>0</v>
      </c>
      <c r="BL115" s="20" t="s">
        <v>668</v>
      </c>
      <c r="BM115" s="192" t="s">
        <v>3951</v>
      </c>
    </row>
    <row r="116" spans="1:65" s="2" customFormat="1" ht="11.25">
      <c r="A116" s="37"/>
      <c r="B116" s="38"/>
      <c r="C116" s="39"/>
      <c r="D116" s="194" t="s">
        <v>199</v>
      </c>
      <c r="E116" s="39"/>
      <c r="F116" s="195" t="s">
        <v>3950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199</v>
      </c>
      <c r="AU116" s="20" t="s">
        <v>80</v>
      </c>
    </row>
    <row r="117" spans="1:65" s="2" customFormat="1" ht="16.5" customHeight="1">
      <c r="A117" s="37"/>
      <c r="B117" s="38"/>
      <c r="C117" s="181" t="s">
        <v>252</v>
      </c>
      <c r="D117" s="181" t="s">
        <v>193</v>
      </c>
      <c r="E117" s="182" t="s">
        <v>3952</v>
      </c>
      <c r="F117" s="183" t="s">
        <v>3953</v>
      </c>
      <c r="G117" s="184" t="s">
        <v>196</v>
      </c>
      <c r="H117" s="185">
        <v>1</v>
      </c>
      <c r="I117" s="186"/>
      <c r="J117" s="187">
        <f>ROUND(I117*H117,2)</f>
        <v>0</v>
      </c>
      <c r="K117" s="183" t="s">
        <v>19</v>
      </c>
      <c r="L117" s="42"/>
      <c r="M117" s="188" t="s">
        <v>19</v>
      </c>
      <c r="N117" s="189" t="s">
        <v>44</v>
      </c>
      <c r="O117" s="67"/>
      <c r="P117" s="190">
        <f>O117*H117</f>
        <v>0</v>
      </c>
      <c r="Q117" s="190">
        <v>0</v>
      </c>
      <c r="R117" s="190">
        <f>Q117*H117</f>
        <v>0</v>
      </c>
      <c r="S117" s="190">
        <v>0</v>
      </c>
      <c r="T117" s="191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2" t="s">
        <v>668</v>
      </c>
      <c r="AT117" s="192" t="s">
        <v>193</v>
      </c>
      <c r="AU117" s="192" t="s">
        <v>80</v>
      </c>
      <c r="AY117" s="20" t="s">
        <v>191</v>
      </c>
      <c r="BE117" s="193">
        <f>IF(N117="základní",J117,0)</f>
        <v>0</v>
      </c>
      <c r="BF117" s="193">
        <f>IF(N117="snížená",J117,0)</f>
        <v>0</v>
      </c>
      <c r="BG117" s="193">
        <f>IF(N117="zákl. přenesená",J117,0)</f>
        <v>0</v>
      </c>
      <c r="BH117" s="193">
        <f>IF(N117="sníž. přenesená",J117,0)</f>
        <v>0</v>
      </c>
      <c r="BI117" s="193">
        <f>IF(N117="nulová",J117,0)</f>
        <v>0</v>
      </c>
      <c r="BJ117" s="20" t="s">
        <v>80</v>
      </c>
      <c r="BK117" s="193">
        <f>ROUND(I117*H117,2)</f>
        <v>0</v>
      </c>
      <c r="BL117" s="20" t="s">
        <v>668</v>
      </c>
      <c r="BM117" s="192" t="s">
        <v>3954</v>
      </c>
    </row>
    <row r="118" spans="1:65" s="2" customFormat="1" ht="11.25">
      <c r="A118" s="37"/>
      <c r="B118" s="38"/>
      <c r="C118" s="39"/>
      <c r="D118" s="194" t="s">
        <v>199</v>
      </c>
      <c r="E118" s="39"/>
      <c r="F118" s="195" t="s">
        <v>3953</v>
      </c>
      <c r="G118" s="39"/>
      <c r="H118" s="39"/>
      <c r="I118" s="196"/>
      <c r="J118" s="39"/>
      <c r="K118" s="39"/>
      <c r="L118" s="42"/>
      <c r="M118" s="197"/>
      <c r="N118" s="198"/>
      <c r="O118" s="67"/>
      <c r="P118" s="67"/>
      <c r="Q118" s="67"/>
      <c r="R118" s="67"/>
      <c r="S118" s="67"/>
      <c r="T118" s="68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T118" s="20" t="s">
        <v>199</v>
      </c>
      <c r="AU118" s="20" t="s">
        <v>80</v>
      </c>
    </row>
    <row r="119" spans="1:65" s="2" customFormat="1" ht="33" customHeight="1">
      <c r="A119" s="37"/>
      <c r="B119" s="38"/>
      <c r="C119" s="181" t="s">
        <v>260</v>
      </c>
      <c r="D119" s="181" t="s">
        <v>193</v>
      </c>
      <c r="E119" s="182" t="s">
        <v>3955</v>
      </c>
      <c r="F119" s="183" t="s">
        <v>3956</v>
      </c>
      <c r="G119" s="184" t="s">
        <v>196</v>
      </c>
      <c r="H119" s="185">
        <v>4</v>
      </c>
      <c r="I119" s="186"/>
      <c r="J119" s="187">
        <f>ROUND(I119*H119,2)</f>
        <v>0</v>
      </c>
      <c r="K119" s="183" t="s">
        <v>19</v>
      </c>
      <c r="L119" s="42"/>
      <c r="M119" s="188" t="s">
        <v>19</v>
      </c>
      <c r="N119" s="189" t="s">
        <v>44</v>
      </c>
      <c r="O119" s="67"/>
      <c r="P119" s="190">
        <f>O119*H119</f>
        <v>0</v>
      </c>
      <c r="Q119" s="190">
        <v>0</v>
      </c>
      <c r="R119" s="190">
        <f>Q119*H119</f>
        <v>0</v>
      </c>
      <c r="S119" s="190">
        <v>0</v>
      </c>
      <c r="T119" s="191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2" t="s">
        <v>668</v>
      </c>
      <c r="AT119" s="192" t="s">
        <v>193</v>
      </c>
      <c r="AU119" s="192" t="s">
        <v>80</v>
      </c>
      <c r="AY119" s="20" t="s">
        <v>191</v>
      </c>
      <c r="BE119" s="193">
        <f>IF(N119="základní",J119,0)</f>
        <v>0</v>
      </c>
      <c r="BF119" s="193">
        <f>IF(N119="snížená",J119,0)</f>
        <v>0</v>
      </c>
      <c r="BG119" s="193">
        <f>IF(N119="zákl. přenesená",J119,0)</f>
        <v>0</v>
      </c>
      <c r="BH119" s="193">
        <f>IF(N119="sníž. přenesená",J119,0)</f>
        <v>0</v>
      </c>
      <c r="BI119" s="193">
        <f>IF(N119="nulová",J119,0)</f>
        <v>0</v>
      </c>
      <c r="BJ119" s="20" t="s">
        <v>80</v>
      </c>
      <c r="BK119" s="193">
        <f>ROUND(I119*H119,2)</f>
        <v>0</v>
      </c>
      <c r="BL119" s="20" t="s">
        <v>668</v>
      </c>
      <c r="BM119" s="192" t="s">
        <v>3957</v>
      </c>
    </row>
    <row r="120" spans="1:65" s="2" customFormat="1" ht="19.5">
      <c r="A120" s="37"/>
      <c r="B120" s="38"/>
      <c r="C120" s="39"/>
      <c r="D120" s="194" t="s">
        <v>199</v>
      </c>
      <c r="E120" s="39"/>
      <c r="F120" s="195" t="s">
        <v>3956</v>
      </c>
      <c r="G120" s="39"/>
      <c r="H120" s="39"/>
      <c r="I120" s="196"/>
      <c r="J120" s="39"/>
      <c r="K120" s="39"/>
      <c r="L120" s="42"/>
      <c r="M120" s="197"/>
      <c r="N120" s="198"/>
      <c r="O120" s="67"/>
      <c r="P120" s="67"/>
      <c r="Q120" s="67"/>
      <c r="R120" s="67"/>
      <c r="S120" s="67"/>
      <c r="T120" s="68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199</v>
      </c>
      <c r="AU120" s="20" t="s">
        <v>80</v>
      </c>
    </row>
    <row r="121" spans="1:65" s="2" customFormat="1" ht="33" customHeight="1">
      <c r="A121" s="37"/>
      <c r="B121" s="38"/>
      <c r="C121" s="181" t="s">
        <v>8</v>
      </c>
      <c r="D121" s="181" t="s">
        <v>193</v>
      </c>
      <c r="E121" s="182" t="s">
        <v>3958</v>
      </c>
      <c r="F121" s="183" t="s">
        <v>3959</v>
      </c>
      <c r="G121" s="184" t="s">
        <v>196</v>
      </c>
      <c r="H121" s="185">
        <v>2</v>
      </c>
      <c r="I121" s="186"/>
      <c r="J121" s="187">
        <f>ROUND(I121*H121,2)</f>
        <v>0</v>
      </c>
      <c r="K121" s="183" t="s">
        <v>19</v>
      </c>
      <c r="L121" s="42"/>
      <c r="M121" s="188" t="s">
        <v>19</v>
      </c>
      <c r="N121" s="189" t="s">
        <v>44</v>
      </c>
      <c r="O121" s="67"/>
      <c r="P121" s="190">
        <f>O121*H121</f>
        <v>0</v>
      </c>
      <c r="Q121" s="190">
        <v>0</v>
      </c>
      <c r="R121" s="190">
        <f>Q121*H121</f>
        <v>0</v>
      </c>
      <c r="S121" s="190">
        <v>0</v>
      </c>
      <c r="T121" s="191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2" t="s">
        <v>668</v>
      </c>
      <c r="AT121" s="192" t="s">
        <v>193</v>
      </c>
      <c r="AU121" s="192" t="s">
        <v>80</v>
      </c>
      <c r="AY121" s="20" t="s">
        <v>191</v>
      </c>
      <c r="BE121" s="193">
        <f>IF(N121="základní",J121,0)</f>
        <v>0</v>
      </c>
      <c r="BF121" s="193">
        <f>IF(N121="snížená",J121,0)</f>
        <v>0</v>
      </c>
      <c r="BG121" s="193">
        <f>IF(N121="zákl. přenesená",J121,0)</f>
        <v>0</v>
      </c>
      <c r="BH121" s="193">
        <f>IF(N121="sníž. přenesená",J121,0)</f>
        <v>0</v>
      </c>
      <c r="BI121" s="193">
        <f>IF(N121="nulová",J121,0)</f>
        <v>0</v>
      </c>
      <c r="BJ121" s="20" t="s">
        <v>80</v>
      </c>
      <c r="BK121" s="193">
        <f>ROUND(I121*H121,2)</f>
        <v>0</v>
      </c>
      <c r="BL121" s="20" t="s">
        <v>668</v>
      </c>
      <c r="BM121" s="192" t="s">
        <v>3960</v>
      </c>
    </row>
    <row r="122" spans="1:65" s="2" customFormat="1" ht="19.5">
      <c r="A122" s="37"/>
      <c r="B122" s="38"/>
      <c r="C122" s="39"/>
      <c r="D122" s="194" t="s">
        <v>199</v>
      </c>
      <c r="E122" s="39"/>
      <c r="F122" s="195" t="s">
        <v>3959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199</v>
      </c>
      <c r="AU122" s="20" t="s">
        <v>80</v>
      </c>
    </row>
    <row r="123" spans="1:65" s="2" customFormat="1" ht="24.2" customHeight="1">
      <c r="A123" s="37"/>
      <c r="B123" s="38"/>
      <c r="C123" s="181" t="s">
        <v>272</v>
      </c>
      <c r="D123" s="181" t="s">
        <v>193</v>
      </c>
      <c r="E123" s="182" t="s">
        <v>3961</v>
      </c>
      <c r="F123" s="183" t="s">
        <v>3962</v>
      </c>
      <c r="G123" s="184" t="s">
        <v>196</v>
      </c>
      <c r="H123" s="185">
        <v>2</v>
      </c>
      <c r="I123" s="186"/>
      <c r="J123" s="187">
        <f>ROUND(I123*H123,2)</f>
        <v>0</v>
      </c>
      <c r="K123" s="183" t="s">
        <v>19</v>
      </c>
      <c r="L123" s="42"/>
      <c r="M123" s="188" t="s">
        <v>19</v>
      </c>
      <c r="N123" s="189" t="s">
        <v>44</v>
      </c>
      <c r="O123" s="67"/>
      <c r="P123" s="190">
        <f>O123*H123</f>
        <v>0</v>
      </c>
      <c r="Q123" s="190">
        <v>0</v>
      </c>
      <c r="R123" s="190">
        <f>Q123*H123</f>
        <v>0</v>
      </c>
      <c r="S123" s="190">
        <v>0</v>
      </c>
      <c r="T123" s="191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2" t="s">
        <v>668</v>
      </c>
      <c r="AT123" s="192" t="s">
        <v>193</v>
      </c>
      <c r="AU123" s="192" t="s">
        <v>80</v>
      </c>
      <c r="AY123" s="20" t="s">
        <v>191</v>
      </c>
      <c r="BE123" s="193">
        <f>IF(N123="základní",J123,0)</f>
        <v>0</v>
      </c>
      <c r="BF123" s="193">
        <f>IF(N123="snížená",J123,0)</f>
        <v>0</v>
      </c>
      <c r="BG123" s="193">
        <f>IF(N123="zákl. přenesená",J123,0)</f>
        <v>0</v>
      </c>
      <c r="BH123" s="193">
        <f>IF(N123="sníž. přenesená",J123,0)</f>
        <v>0</v>
      </c>
      <c r="BI123" s="193">
        <f>IF(N123="nulová",J123,0)</f>
        <v>0</v>
      </c>
      <c r="BJ123" s="20" t="s">
        <v>80</v>
      </c>
      <c r="BK123" s="193">
        <f>ROUND(I123*H123,2)</f>
        <v>0</v>
      </c>
      <c r="BL123" s="20" t="s">
        <v>668</v>
      </c>
      <c r="BM123" s="192" t="s">
        <v>3963</v>
      </c>
    </row>
    <row r="124" spans="1:65" s="2" customFormat="1" ht="19.5">
      <c r="A124" s="37"/>
      <c r="B124" s="38"/>
      <c r="C124" s="39"/>
      <c r="D124" s="194" t="s">
        <v>199</v>
      </c>
      <c r="E124" s="39"/>
      <c r="F124" s="195" t="s">
        <v>3964</v>
      </c>
      <c r="G124" s="39"/>
      <c r="H124" s="39"/>
      <c r="I124" s="196"/>
      <c r="J124" s="39"/>
      <c r="K124" s="39"/>
      <c r="L124" s="42"/>
      <c r="M124" s="197"/>
      <c r="N124" s="198"/>
      <c r="O124" s="67"/>
      <c r="P124" s="67"/>
      <c r="Q124" s="67"/>
      <c r="R124" s="67"/>
      <c r="S124" s="67"/>
      <c r="T124" s="68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T124" s="20" t="s">
        <v>199</v>
      </c>
      <c r="AU124" s="20" t="s">
        <v>80</v>
      </c>
    </row>
    <row r="125" spans="1:65" s="2" customFormat="1" ht="16.5" customHeight="1">
      <c r="A125" s="37"/>
      <c r="B125" s="38"/>
      <c r="C125" s="181" t="s">
        <v>279</v>
      </c>
      <c r="D125" s="181" t="s">
        <v>193</v>
      </c>
      <c r="E125" s="182" t="s">
        <v>3965</v>
      </c>
      <c r="F125" s="183" t="s">
        <v>3966</v>
      </c>
      <c r="G125" s="184" t="s">
        <v>196</v>
      </c>
      <c r="H125" s="185">
        <v>1</v>
      </c>
      <c r="I125" s="186"/>
      <c r="J125" s="187">
        <f>ROUND(I125*H125,2)</f>
        <v>0</v>
      </c>
      <c r="K125" s="183" t="s">
        <v>19</v>
      </c>
      <c r="L125" s="42"/>
      <c r="M125" s="188" t="s">
        <v>19</v>
      </c>
      <c r="N125" s="189" t="s">
        <v>44</v>
      </c>
      <c r="O125" s="67"/>
      <c r="P125" s="190">
        <f>O125*H125</f>
        <v>0</v>
      </c>
      <c r="Q125" s="190">
        <v>0</v>
      </c>
      <c r="R125" s="190">
        <f>Q125*H125</f>
        <v>0</v>
      </c>
      <c r="S125" s="190">
        <v>0</v>
      </c>
      <c r="T125" s="191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2" t="s">
        <v>668</v>
      </c>
      <c r="AT125" s="192" t="s">
        <v>193</v>
      </c>
      <c r="AU125" s="192" t="s">
        <v>80</v>
      </c>
      <c r="AY125" s="20" t="s">
        <v>191</v>
      </c>
      <c r="BE125" s="193">
        <f>IF(N125="základní",J125,0)</f>
        <v>0</v>
      </c>
      <c r="BF125" s="193">
        <f>IF(N125="snížená",J125,0)</f>
        <v>0</v>
      </c>
      <c r="BG125" s="193">
        <f>IF(N125="zákl. přenesená",J125,0)</f>
        <v>0</v>
      </c>
      <c r="BH125" s="193">
        <f>IF(N125="sníž. přenesená",J125,0)</f>
        <v>0</v>
      </c>
      <c r="BI125" s="193">
        <f>IF(N125="nulová",J125,0)</f>
        <v>0</v>
      </c>
      <c r="BJ125" s="20" t="s">
        <v>80</v>
      </c>
      <c r="BK125" s="193">
        <f>ROUND(I125*H125,2)</f>
        <v>0</v>
      </c>
      <c r="BL125" s="20" t="s">
        <v>668</v>
      </c>
      <c r="BM125" s="192" t="s">
        <v>3967</v>
      </c>
    </row>
    <row r="126" spans="1:65" s="2" customFormat="1" ht="11.25">
      <c r="A126" s="37"/>
      <c r="B126" s="38"/>
      <c r="C126" s="39"/>
      <c r="D126" s="194" t="s">
        <v>199</v>
      </c>
      <c r="E126" s="39"/>
      <c r="F126" s="195" t="s">
        <v>3966</v>
      </c>
      <c r="G126" s="39"/>
      <c r="H126" s="39"/>
      <c r="I126" s="196"/>
      <c r="J126" s="39"/>
      <c r="K126" s="39"/>
      <c r="L126" s="42"/>
      <c r="M126" s="197"/>
      <c r="N126" s="198"/>
      <c r="O126" s="67"/>
      <c r="P126" s="67"/>
      <c r="Q126" s="67"/>
      <c r="R126" s="67"/>
      <c r="S126" s="67"/>
      <c r="T126" s="68"/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199</v>
      </c>
      <c r="AU126" s="20" t="s">
        <v>80</v>
      </c>
    </row>
    <row r="127" spans="1:65" s="2" customFormat="1" ht="24.2" customHeight="1">
      <c r="A127" s="37"/>
      <c r="B127" s="38"/>
      <c r="C127" s="181" t="s">
        <v>287</v>
      </c>
      <c r="D127" s="181" t="s">
        <v>193</v>
      </c>
      <c r="E127" s="182" t="s">
        <v>3968</v>
      </c>
      <c r="F127" s="183" t="s">
        <v>3969</v>
      </c>
      <c r="G127" s="184" t="s">
        <v>196</v>
      </c>
      <c r="H127" s="185">
        <v>1</v>
      </c>
      <c r="I127" s="186"/>
      <c r="J127" s="187">
        <f>ROUND(I127*H127,2)</f>
        <v>0</v>
      </c>
      <c r="K127" s="183" t="s">
        <v>19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668</v>
      </c>
      <c r="AT127" s="192" t="s">
        <v>193</v>
      </c>
      <c r="AU127" s="192" t="s">
        <v>80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668</v>
      </c>
      <c r="BM127" s="192" t="s">
        <v>3970</v>
      </c>
    </row>
    <row r="128" spans="1:65" s="2" customFormat="1" ht="19.5">
      <c r="A128" s="37"/>
      <c r="B128" s="38"/>
      <c r="C128" s="39"/>
      <c r="D128" s="194" t="s">
        <v>199</v>
      </c>
      <c r="E128" s="39"/>
      <c r="F128" s="195" t="s">
        <v>3971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80</v>
      </c>
    </row>
    <row r="129" spans="1:65" s="2" customFormat="1" ht="24.2" customHeight="1">
      <c r="A129" s="37"/>
      <c r="B129" s="38"/>
      <c r="C129" s="181" t="s">
        <v>292</v>
      </c>
      <c r="D129" s="181" t="s">
        <v>193</v>
      </c>
      <c r="E129" s="182" t="s">
        <v>3972</v>
      </c>
      <c r="F129" s="183" t="s">
        <v>3973</v>
      </c>
      <c r="G129" s="184" t="s">
        <v>196</v>
      </c>
      <c r="H129" s="185">
        <v>2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668</v>
      </c>
      <c r="AT129" s="192" t="s">
        <v>193</v>
      </c>
      <c r="AU129" s="192" t="s">
        <v>80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668</v>
      </c>
      <c r="BM129" s="192" t="s">
        <v>3974</v>
      </c>
    </row>
    <row r="130" spans="1:65" s="2" customFormat="1" ht="19.5">
      <c r="A130" s="37"/>
      <c r="B130" s="38"/>
      <c r="C130" s="39"/>
      <c r="D130" s="194" t="s">
        <v>199</v>
      </c>
      <c r="E130" s="39"/>
      <c r="F130" s="195" t="s">
        <v>3973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80</v>
      </c>
    </row>
    <row r="131" spans="1:65" s="2" customFormat="1" ht="16.5" customHeight="1">
      <c r="A131" s="37"/>
      <c r="B131" s="38"/>
      <c r="C131" s="181" t="s">
        <v>298</v>
      </c>
      <c r="D131" s="181" t="s">
        <v>193</v>
      </c>
      <c r="E131" s="182" t="s">
        <v>3975</v>
      </c>
      <c r="F131" s="183" t="s">
        <v>3976</v>
      </c>
      <c r="G131" s="184" t="s">
        <v>196</v>
      </c>
      <c r="H131" s="185">
        <v>1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668</v>
      </c>
      <c r="AT131" s="192" t="s">
        <v>193</v>
      </c>
      <c r="AU131" s="192" t="s">
        <v>80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668</v>
      </c>
      <c r="BM131" s="192" t="s">
        <v>3977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3976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80</v>
      </c>
    </row>
    <row r="133" spans="1:65" s="2" customFormat="1" ht="16.5" customHeight="1">
      <c r="A133" s="37"/>
      <c r="B133" s="38"/>
      <c r="C133" s="181" t="s">
        <v>306</v>
      </c>
      <c r="D133" s="181" t="s">
        <v>193</v>
      </c>
      <c r="E133" s="182" t="s">
        <v>3978</v>
      </c>
      <c r="F133" s="183" t="s">
        <v>3979</v>
      </c>
      <c r="G133" s="184" t="s">
        <v>196</v>
      </c>
      <c r="H133" s="185">
        <v>0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668</v>
      </c>
      <c r="AT133" s="192" t="s">
        <v>193</v>
      </c>
      <c r="AU133" s="192" t="s">
        <v>80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668</v>
      </c>
      <c r="BM133" s="192" t="s">
        <v>3980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3979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80</v>
      </c>
    </row>
    <row r="135" spans="1:65" s="2" customFormat="1" ht="16.5" customHeight="1">
      <c r="A135" s="37"/>
      <c r="B135" s="38"/>
      <c r="C135" s="181" t="s">
        <v>313</v>
      </c>
      <c r="D135" s="181" t="s">
        <v>193</v>
      </c>
      <c r="E135" s="182" t="s">
        <v>3981</v>
      </c>
      <c r="F135" s="183" t="s">
        <v>3982</v>
      </c>
      <c r="G135" s="184" t="s">
        <v>196</v>
      </c>
      <c r="H135" s="185">
        <v>0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668</v>
      </c>
      <c r="AT135" s="192" t="s">
        <v>193</v>
      </c>
      <c r="AU135" s="192" t="s">
        <v>80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668</v>
      </c>
      <c r="BM135" s="192" t="s">
        <v>3983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3982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80</v>
      </c>
    </row>
    <row r="137" spans="1:65" s="2" customFormat="1" ht="16.5" customHeight="1">
      <c r="A137" s="37"/>
      <c r="B137" s="38"/>
      <c r="C137" s="181" t="s">
        <v>320</v>
      </c>
      <c r="D137" s="181" t="s">
        <v>193</v>
      </c>
      <c r="E137" s="182" t="s">
        <v>3984</v>
      </c>
      <c r="F137" s="183" t="s">
        <v>3985</v>
      </c>
      <c r="G137" s="184" t="s">
        <v>196</v>
      </c>
      <c r="H137" s="185">
        <v>2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668</v>
      </c>
      <c r="AT137" s="192" t="s">
        <v>193</v>
      </c>
      <c r="AU137" s="192" t="s">
        <v>80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668</v>
      </c>
      <c r="BM137" s="192" t="s">
        <v>3986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3987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80</v>
      </c>
    </row>
    <row r="139" spans="1:65" s="2" customFormat="1" ht="21.75" customHeight="1">
      <c r="A139" s="37"/>
      <c r="B139" s="38"/>
      <c r="C139" s="181" t="s">
        <v>7</v>
      </c>
      <c r="D139" s="181" t="s">
        <v>193</v>
      </c>
      <c r="E139" s="182" t="s">
        <v>3988</v>
      </c>
      <c r="F139" s="183" t="s">
        <v>3989</v>
      </c>
      <c r="G139" s="184" t="s">
        <v>196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668</v>
      </c>
      <c r="AT139" s="192" t="s">
        <v>193</v>
      </c>
      <c r="AU139" s="192" t="s">
        <v>80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668</v>
      </c>
      <c r="BM139" s="192" t="s">
        <v>3990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3989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80</v>
      </c>
    </row>
    <row r="141" spans="1:65" s="2" customFormat="1" ht="24.2" customHeight="1">
      <c r="A141" s="37"/>
      <c r="B141" s="38"/>
      <c r="C141" s="181" t="s">
        <v>334</v>
      </c>
      <c r="D141" s="181" t="s">
        <v>193</v>
      </c>
      <c r="E141" s="182" t="s">
        <v>3991</v>
      </c>
      <c r="F141" s="183" t="s">
        <v>3992</v>
      </c>
      <c r="G141" s="184" t="s">
        <v>196</v>
      </c>
      <c r="H141" s="185">
        <v>5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668</v>
      </c>
      <c r="AT141" s="192" t="s">
        <v>193</v>
      </c>
      <c r="AU141" s="192" t="s">
        <v>80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668</v>
      </c>
      <c r="BM141" s="192" t="s">
        <v>3993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3992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80</v>
      </c>
    </row>
    <row r="143" spans="1:65" s="2" customFormat="1" ht="24.2" customHeight="1">
      <c r="A143" s="37"/>
      <c r="B143" s="38"/>
      <c r="C143" s="181" t="s">
        <v>340</v>
      </c>
      <c r="D143" s="181" t="s">
        <v>193</v>
      </c>
      <c r="E143" s="182" t="s">
        <v>3994</v>
      </c>
      <c r="F143" s="183" t="s">
        <v>3995</v>
      </c>
      <c r="G143" s="184" t="s">
        <v>196</v>
      </c>
      <c r="H143" s="185">
        <v>2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668</v>
      </c>
      <c r="AT143" s="192" t="s">
        <v>193</v>
      </c>
      <c r="AU143" s="192" t="s">
        <v>80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668</v>
      </c>
      <c r="BM143" s="192" t="s">
        <v>3996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3995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80</v>
      </c>
    </row>
    <row r="145" spans="1:65" s="2" customFormat="1" ht="21.75" customHeight="1">
      <c r="A145" s="37"/>
      <c r="B145" s="38"/>
      <c r="C145" s="181" t="s">
        <v>348</v>
      </c>
      <c r="D145" s="181" t="s">
        <v>193</v>
      </c>
      <c r="E145" s="182" t="s">
        <v>3997</v>
      </c>
      <c r="F145" s="183" t="s">
        <v>3998</v>
      </c>
      <c r="G145" s="184" t="s">
        <v>196</v>
      </c>
      <c r="H145" s="185">
        <v>3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668</v>
      </c>
      <c r="AT145" s="192" t="s">
        <v>193</v>
      </c>
      <c r="AU145" s="192" t="s">
        <v>80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668</v>
      </c>
      <c r="BM145" s="192" t="s">
        <v>3999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4000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80</v>
      </c>
    </row>
    <row r="147" spans="1:65" s="2" customFormat="1" ht="16.5" customHeight="1">
      <c r="A147" s="37"/>
      <c r="B147" s="38"/>
      <c r="C147" s="181" t="s">
        <v>356</v>
      </c>
      <c r="D147" s="181" t="s">
        <v>193</v>
      </c>
      <c r="E147" s="182" t="s">
        <v>4001</v>
      </c>
      <c r="F147" s="183" t="s">
        <v>4002</v>
      </c>
      <c r="G147" s="184" t="s">
        <v>196</v>
      </c>
      <c r="H147" s="185">
        <v>2</v>
      </c>
      <c r="I147" s="186"/>
      <c r="J147" s="187">
        <f>ROUND(I147*H147,2)</f>
        <v>0</v>
      </c>
      <c r="K147" s="183" t="s">
        <v>19</v>
      </c>
      <c r="L147" s="42"/>
      <c r="M147" s="188" t="s">
        <v>19</v>
      </c>
      <c r="N147" s="189" t="s">
        <v>44</v>
      </c>
      <c r="O147" s="67"/>
      <c r="P147" s="190">
        <f>O147*H147</f>
        <v>0</v>
      </c>
      <c r="Q147" s="190">
        <v>0</v>
      </c>
      <c r="R147" s="190">
        <f>Q147*H147</f>
        <v>0</v>
      </c>
      <c r="S147" s="190">
        <v>0</v>
      </c>
      <c r="T147" s="191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2" t="s">
        <v>668</v>
      </c>
      <c r="AT147" s="192" t="s">
        <v>193</v>
      </c>
      <c r="AU147" s="192" t="s">
        <v>80</v>
      </c>
      <c r="AY147" s="20" t="s">
        <v>191</v>
      </c>
      <c r="BE147" s="193">
        <f>IF(N147="základní",J147,0)</f>
        <v>0</v>
      </c>
      <c r="BF147" s="193">
        <f>IF(N147="snížená",J147,0)</f>
        <v>0</v>
      </c>
      <c r="BG147" s="193">
        <f>IF(N147="zákl. přenesená",J147,0)</f>
        <v>0</v>
      </c>
      <c r="BH147" s="193">
        <f>IF(N147="sníž. přenesená",J147,0)</f>
        <v>0</v>
      </c>
      <c r="BI147" s="193">
        <f>IF(N147="nulová",J147,0)</f>
        <v>0</v>
      </c>
      <c r="BJ147" s="20" t="s">
        <v>80</v>
      </c>
      <c r="BK147" s="193">
        <f>ROUND(I147*H147,2)</f>
        <v>0</v>
      </c>
      <c r="BL147" s="20" t="s">
        <v>668</v>
      </c>
      <c r="BM147" s="192" t="s">
        <v>4003</v>
      </c>
    </row>
    <row r="148" spans="1:65" s="2" customFormat="1" ht="11.25">
      <c r="A148" s="37"/>
      <c r="B148" s="38"/>
      <c r="C148" s="39"/>
      <c r="D148" s="194" t="s">
        <v>199</v>
      </c>
      <c r="E148" s="39"/>
      <c r="F148" s="195" t="s">
        <v>4002</v>
      </c>
      <c r="G148" s="39"/>
      <c r="H148" s="39"/>
      <c r="I148" s="196"/>
      <c r="J148" s="39"/>
      <c r="K148" s="39"/>
      <c r="L148" s="42"/>
      <c r="M148" s="197"/>
      <c r="N148" s="198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199</v>
      </c>
      <c r="AU148" s="20" t="s">
        <v>80</v>
      </c>
    </row>
    <row r="149" spans="1:65" s="2" customFormat="1" ht="16.5" customHeight="1">
      <c r="A149" s="37"/>
      <c r="B149" s="38"/>
      <c r="C149" s="181" t="s">
        <v>363</v>
      </c>
      <c r="D149" s="181" t="s">
        <v>193</v>
      </c>
      <c r="E149" s="182" t="s">
        <v>4004</v>
      </c>
      <c r="F149" s="183" t="s">
        <v>4005</v>
      </c>
      <c r="G149" s="184" t="s">
        <v>196</v>
      </c>
      <c r="H149" s="185">
        <v>4</v>
      </c>
      <c r="I149" s="186"/>
      <c r="J149" s="187">
        <f>ROUND(I149*H149,2)</f>
        <v>0</v>
      </c>
      <c r="K149" s="183" t="s">
        <v>19</v>
      </c>
      <c r="L149" s="42"/>
      <c r="M149" s="188" t="s">
        <v>19</v>
      </c>
      <c r="N149" s="189" t="s">
        <v>44</v>
      </c>
      <c r="O149" s="67"/>
      <c r="P149" s="190">
        <f>O149*H149</f>
        <v>0</v>
      </c>
      <c r="Q149" s="190">
        <v>0</v>
      </c>
      <c r="R149" s="190">
        <f>Q149*H149</f>
        <v>0</v>
      </c>
      <c r="S149" s="190">
        <v>0</v>
      </c>
      <c r="T149" s="191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2" t="s">
        <v>668</v>
      </c>
      <c r="AT149" s="192" t="s">
        <v>193</v>
      </c>
      <c r="AU149" s="192" t="s">
        <v>80</v>
      </c>
      <c r="AY149" s="20" t="s">
        <v>191</v>
      </c>
      <c r="BE149" s="193">
        <f>IF(N149="základní",J149,0)</f>
        <v>0</v>
      </c>
      <c r="BF149" s="193">
        <f>IF(N149="snížená",J149,0)</f>
        <v>0</v>
      </c>
      <c r="BG149" s="193">
        <f>IF(N149="zákl. přenesená",J149,0)</f>
        <v>0</v>
      </c>
      <c r="BH149" s="193">
        <f>IF(N149="sníž. přenesená",J149,0)</f>
        <v>0</v>
      </c>
      <c r="BI149" s="193">
        <f>IF(N149="nulová",J149,0)</f>
        <v>0</v>
      </c>
      <c r="BJ149" s="20" t="s">
        <v>80</v>
      </c>
      <c r="BK149" s="193">
        <f>ROUND(I149*H149,2)</f>
        <v>0</v>
      </c>
      <c r="BL149" s="20" t="s">
        <v>668</v>
      </c>
      <c r="BM149" s="192" t="s">
        <v>4006</v>
      </c>
    </row>
    <row r="150" spans="1:65" s="2" customFormat="1" ht="11.25">
      <c r="A150" s="37"/>
      <c r="B150" s="38"/>
      <c r="C150" s="39"/>
      <c r="D150" s="194" t="s">
        <v>199</v>
      </c>
      <c r="E150" s="39"/>
      <c r="F150" s="195" t="s">
        <v>4005</v>
      </c>
      <c r="G150" s="39"/>
      <c r="H150" s="39"/>
      <c r="I150" s="196"/>
      <c r="J150" s="39"/>
      <c r="K150" s="39"/>
      <c r="L150" s="42"/>
      <c r="M150" s="197"/>
      <c r="N150" s="198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199</v>
      </c>
      <c r="AU150" s="20" t="s">
        <v>80</v>
      </c>
    </row>
    <row r="151" spans="1:65" s="2" customFormat="1" ht="16.5" customHeight="1">
      <c r="A151" s="37"/>
      <c r="B151" s="38"/>
      <c r="C151" s="181" t="s">
        <v>370</v>
      </c>
      <c r="D151" s="181" t="s">
        <v>193</v>
      </c>
      <c r="E151" s="182" t="s">
        <v>4007</v>
      </c>
      <c r="F151" s="183" t="s">
        <v>4008</v>
      </c>
      <c r="G151" s="184" t="s">
        <v>196</v>
      </c>
      <c r="H151" s="185">
        <v>1</v>
      </c>
      <c r="I151" s="186"/>
      <c r="J151" s="187">
        <f>ROUND(I151*H151,2)</f>
        <v>0</v>
      </c>
      <c r="K151" s="183" t="s">
        <v>19</v>
      </c>
      <c r="L151" s="42"/>
      <c r="M151" s="188" t="s">
        <v>19</v>
      </c>
      <c r="N151" s="189" t="s">
        <v>44</v>
      </c>
      <c r="O151" s="67"/>
      <c r="P151" s="190">
        <f>O151*H151</f>
        <v>0</v>
      </c>
      <c r="Q151" s="190">
        <v>0</v>
      </c>
      <c r="R151" s="190">
        <f>Q151*H151</f>
        <v>0</v>
      </c>
      <c r="S151" s="190">
        <v>0</v>
      </c>
      <c r="T151" s="191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2" t="s">
        <v>668</v>
      </c>
      <c r="AT151" s="192" t="s">
        <v>193</v>
      </c>
      <c r="AU151" s="192" t="s">
        <v>80</v>
      </c>
      <c r="AY151" s="20" t="s">
        <v>191</v>
      </c>
      <c r="BE151" s="193">
        <f>IF(N151="základní",J151,0)</f>
        <v>0</v>
      </c>
      <c r="BF151" s="193">
        <f>IF(N151="snížená",J151,0)</f>
        <v>0</v>
      </c>
      <c r="BG151" s="193">
        <f>IF(N151="zákl. přenesená",J151,0)</f>
        <v>0</v>
      </c>
      <c r="BH151" s="193">
        <f>IF(N151="sníž. přenesená",J151,0)</f>
        <v>0</v>
      </c>
      <c r="BI151" s="193">
        <f>IF(N151="nulová",J151,0)</f>
        <v>0</v>
      </c>
      <c r="BJ151" s="20" t="s">
        <v>80</v>
      </c>
      <c r="BK151" s="193">
        <f>ROUND(I151*H151,2)</f>
        <v>0</v>
      </c>
      <c r="BL151" s="20" t="s">
        <v>668</v>
      </c>
      <c r="BM151" s="192" t="s">
        <v>4009</v>
      </c>
    </row>
    <row r="152" spans="1:65" s="2" customFormat="1" ht="11.25">
      <c r="A152" s="37"/>
      <c r="B152" s="38"/>
      <c r="C152" s="39"/>
      <c r="D152" s="194" t="s">
        <v>199</v>
      </c>
      <c r="E152" s="39"/>
      <c r="F152" s="195" t="s">
        <v>4008</v>
      </c>
      <c r="G152" s="39"/>
      <c r="H152" s="39"/>
      <c r="I152" s="196"/>
      <c r="J152" s="39"/>
      <c r="K152" s="39"/>
      <c r="L152" s="42"/>
      <c r="M152" s="197"/>
      <c r="N152" s="198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199</v>
      </c>
      <c r="AU152" s="20" t="s">
        <v>80</v>
      </c>
    </row>
    <row r="153" spans="1:65" s="2" customFormat="1" ht="16.5" customHeight="1">
      <c r="A153" s="37"/>
      <c r="B153" s="38"/>
      <c r="C153" s="181" t="s">
        <v>377</v>
      </c>
      <c r="D153" s="181" t="s">
        <v>193</v>
      </c>
      <c r="E153" s="182" t="s">
        <v>4010</v>
      </c>
      <c r="F153" s="183" t="s">
        <v>4011</v>
      </c>
      <c r="G153" s="184" t="s">
        <v>196</v>
      </c>
      <c r="H153" s="185">
        <v>14</v>
      </c>
      <c r="I153" s="186"/>
      <c r="J153" s="187">
        <f>ROUND(I153*H153,2)</f>
        <v>0</v>
      </c>
      <c r="K153" s="183" t="s">
        <v>19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668</v>
      </c>
      <c r="AT153" s="192" t="s">
        <v>193</v>
      </c>
      <c r="AU153" s="192" t="s">
        <v>80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668</v>
      </c>
      <c r="BM153" s="192" t="s">
        <v>4012</v>
      </c>
    </row>
    <row r="154" spans="1:65" s="2" customFormat="1" ht="11.25">
      <c r="A154" s="37"/>
      <c r="B154" s="38"/>
      <c r="C154" s="39"/>
      <c r="D154" s="194" t="s">
        <v>199</v>
      </c>
      <c r="E154" s="39"/>
      <c r="F154" s="195" t="s">
        <v>4011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80</v>
      </c>
    </row>
    <row r="155" spans="1:65" s="2" customFormat="1" ht="16.5" customHeight="1">
      <c r="A155" s="37"/>
      <c r="B155" s="38"/>
      <c r="C155" s="181" t="s">
        <v>384</v>
      </c>
      <c r="D155" s="181" t="s">
        <v>193</v>
      </c>
      <c r="E155" s="182" t="s">
        <v>4013</v>
      </c>
      <c r="F155" s="183" t="s">
        <v>4014</v>
      </c>
      <c r="G155" s="184" t="s">
        <v>196</v>
      </c>
      <c r="H155" s="185">
        <v>12</v>
      </c>
      <c r="I155" s="186"/>
      <c r="J155" s="187">
        <f>ROUND(I155*H155,2)</f>
        <v>0</v>
      </c>
      <c r="K155" s="183" t="s">
        <v>19</v>
      </c>
      <c r="L155" s="42"/>
      <c r="M155" s="188" t="s">
        <v>19</v>
      </c>
      <c r="N155" s="189" t="s">
        <v>44</v>
      </c>
      <c r="O155" s="67"/>
      <c r="P155" s="190">
        <f>O155*H155</f>
        <v>0</v>
      </c>
      <c r="Q155" s="190">
        <v>0</v>
      </c>
      <c r="R155" s="190">
        <f>Q155*H155</f>
        <v>0</v>
      </c>
      <c r="S155" s="190">
        <v>0</v>
      </c>
      <c r="T155" s="191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2" t="s">
        <v>668</v>
      </c>
      <c r="AT155" s="192" t="s">
        <v>193</v>
      </c>
      <c r="AU155" s="192" t="s">
        <v>80</v>
      </c>
      <c r="AY155" s="20" t="s">
        <v>191</v>
      </c>
      <c r="BE155" s="193">
        <f>IF(N155="základní",J155,0)</f>
        <v>0</v>
      </c>
      <c r="BF155" s="193">
        <f>IF(N155="snížená",J155,0)</f>
        <v>0</v>
      </c>
      <c r="BG155" s="193">
        <f>IF(N155="zákl. přenesená",J155,0)</f>
        <v>0</v>
      </c>
      <c r="BH155" s="193">
        <f>IF(N155="sníž. přenesená",J155,0)</f>
        <v>0</v>
      </c>
      <c r="BI155" s="193">
        <f>IF(N155="nulová",J155,0)</f>
        <v>0</v>
      </c>
      <c r="BJ155" s="20" t="s">
        <v>80</v>
      </c>
      <c r="BK155" s="193">
        <f>ROUND(I155*H155,2)</f>
        <v>0</v>
      </c>
      <c r="BL155" s="20" t="s">
        <v>668</v>
      </c>
      <c r="BM155" s="192" t="s">
        <v>4015</v>
      </c>
    </row>
    <row r="156" spans="1:65" s="2" customFormat="1" ht="11.25">
      <c r="A156" s="37"/>
      <c r="B156" s="38"/>
      <c r="C156" s="39"/>
      <c r="D156" s="194" t="s">
        <v>199</v>
      </c>
      <c r="E156" s="39"/>
      <c r="F156" s="195" t="s">
        <v>4014</v>
      </c>
      <c r="G156" s="39"/>
      <c r="H156" s="39"/>
      <c r="I156" s="196"/>
      <c r="J156" s="39"/>
      <c r="K156" s="39"/>
      <c r="L156" s="42"/>
      <c r="M156" s="197"/>
      <c r="N156" s="198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199</v>
      </c>
      <c r="AU156" s="20" t="s">
        <v>80</v>
      </c>
    </row>
    <row r="157" spans="1:65" s="2" customFormat="1" ht="16.5" customHeight="1">
      <c r="A157" s="37"/>
      <c r="B157" s="38"/>
      <c r="C157" s="181" t="s">
        <v>391</v>
      </c>
      <c r="D157" s="181" t="s">
        <v>193</v>
      </c>
      <c r="E157" s="182" t="s">
        <v>4016</v>
      </c>
      <c r="F157" s="183" t="s">
        <v>4017</v>
      </c>
      <c r="G157" s="184" t="s">
        <v>196</v>
      </c>
      <c r="H157" s="185">
        <v>1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668</v>
      </c>
      <c r="AT157" s="192" t="s">
        <v>193</v>
      </c>
      <c r="AU157" s="192" t="s">
        <v>80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668</v>
      </c>
      <c r="BM157" s="192" t="s">
        <v>4018</v>
      </c>
    </row>
    <row r="158" spans="1:65" s="2" customFormat="1" ht="11.25">
      <c r="A158" s="37"/>
      <c r="B158" s="38"/>
      <c r="C158" s="39"/>
      <c r="D158" s="194" t="s">
        <v>199</v>
      </c>
      <c r="E158" s="39"/>
      <c r="F158" s="195" t="s">
        <v>4017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80</v>
      </c>
    </row>
    <row r="159" spans="1:65" s="12" customFormat="1" ht="25.9" customHeight="1">
      <c r="B159" s="165"/>
      <c r="C159" s="166"/>
      <c r="D159" s="167" t="s">
        <v>72</v>
      </c>
      <c r="E159" s="168" t="s">
        <v>3630</v>
      </c>
      <c r="F159" s="168" t="s">
        <v>4019</v>
      </c>
      <c r="G159" s="166"/>
      <c r="H159" s="166"/>
      <c r="I159" s="169"/>
      <c r="J159" s="170">
        <f>BK159</f>
        <v>0</v>
      </c>
      <c r="K159" s="166"/>
      <c r="L159" s="171"/>
      <c r="M159" s="172"/>
      <c r="N159" s="173"/>
      <c r="O159" s="173"/>
      <c r="P159" s="174">
        <f>SUM(P160:P173)</f>
        <v>0</v>
      </c>
      <c r="Q159" s="173"/>
      <c r="R159" s="174">
        <f>SUM(R160:R173)</f>
        <v>0</v>
      </c>
      <c r="S159" s="173"/>
      <c r="T159" s="175">
        <f>SUM(T160:T173)</f>
        <v>0</v>
      </c>
      <c r="AR159" s="176" t="s">
        <v>80</v>
      </c>
      <c r="AT159" s="177" t="s">
        <v>72</v>
      </c>
      <c r="AU159" s="177" t="s">
        <v>73</v>
      </c>
      <c r="AY159" s="176" t="s">
        <v>191</v>
      </c>
      <c r="BK159" s="178">
        <f>SUM(BK160:BK173)</f>
        <v>0</v>
      </c>
    </row>
    <row r="160" spans="1:65" s="2" customFormat="1" ht="37.9" customHeight="1">
      <c r="A160" s="37"/>
      <c r="B160" s="38"/>
      <c r="C160" s="181" t="s">
        <v>397</v>
      </c>
      <c r="D160" s="181" t="s">
        <v>193</v>
      </c>
      <c r="E160" s="182" t="s">
        <v>4020</v>
      </c>
      <c r="F160" s="183" t="s">
        <v>4021</v>
      </c>
      <c r="G160" s="184" t="s">
        <v>196</v>
      </c>
      <c r="H160" s="185">
        <v>1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668</v>
      </c>
      <c r="AT160" s="192" t="s">
        <v>193</v>
      </c>
      <c r="AU160" s="192" t="s">
        <v>80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668</v>
      </c>
      <c r="BM160" s="192" t="s">
        <v>4022</v>
      </c>
    </row>
    <row r="161" spans="1:65" s="2" customFormat="1" ht="19.5">
      <c r="A161" s="37"/>
      <c r="B161" s="38"/>
      <c r="C161" s="39"/>
      <c r="D161" s="194" t="s">
        <v>199</v>
      </c>
      <c r="E161" s="39"/>
      <c r="F161" s="195" t="s">
        <v>4021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80</v>
      </c>
    </row>
    <row r="162" spans="1:65" s="2" customFormat="1" ht="37.9" customHeight="1">
      <c r="A162" s="37"/>
      <c r="B162" s="38"/>
      <c r="C162" s="181" t="s">
        <v>405</v>
      </c>
      <c r="D162" s="181" t="s">
        <v>193</v>
      </c>
      <c r="E162" s="182" t="s">
        <v>4023</v>
      </c>
      <c r="F162" s="183" t="s">
        <v>4024</v>
      </c>
      <c r="G162" s="184" t="s">
        <v>196</v>
      </c>
      <c r="H162" s="185">
        <v>1</v>
      </c>
      <c r="I162" s="186"/>
      <c r="J162" s="187">
        <f>ROUND(I162*H162,2)</f>
        <v>0</v>
      </c>
      <c r="K162" s="183" t="s">
        <v>19</v>
      </c>
      <c r="L162" s="42"/>
      <c r="M162" s="188" t="s">
        <v>19</v>
      </c>
      <c r="N162" s="189" t="s">
        <v>44</v>
      </c>
      <c r="O162" s="67"/>
      <c r="P162" s="190">
        <f>O162*H162</f>
        <v>0</v>
      </c>
      <c r="Q162" s="190">
        <v>0</v>
      </c>
      <c r="R162" s="190">
        <f>Q162*H162</f>
        <v>0</v>
      </c>
      <c r="S162" s="190">
        <v>0</v>
      </c>
      <c r="T162" s="191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2" t="s">
        <v>668</v>
      </c>
      <c r="AT162" s="192" t="s">
        <v>193</v>
      </c>
      <c r="AU162" s="192" t="s">
        <v>80</v>
      </c>
      <c r="AY162" s="20" t="s">
        <v>191</v>
      </c>
      <c r="BE162" s="193">
        <f>IF(N162="základní",J162,0)</f>
        <v>0</v>
      </c>
      <c r="BF162" s="193">
        <f>IF(N162="snížená",J162,0)</f>
        <v>0</v>
      </c>
      <c r="BG162" s="193">
        <f>IF(N162="zákl. přenesená",J162,0)</f>
        <v>0</v>
      </c>
      <c r="BH162" s="193">
        <f>IF(N162="sníž. přenesená",J162,0)</f>
        <v>0</v>
      </c>
      <c r="BI162" s="193">
        <f>IF(N162="nulová",J162,0)</f>
        <v>0</v>
      </c>
      <c r="BJ162" s="20" t="s">
        <v>80</v>
      </c>
      <c r="BK162" s="193">
        <f>ROUND(I162*H162,2)</f>
        <v>0</v>
      </c>
      <c r="BL162" s="20" t="s">
        <v>668</v>
      </c>
      <c r="BM162" s="192" t="s">
        <v>4025</v>
      </c>
    </row>
    <row r="163" spans="1:65" s="2" customFormat="1" ht="19.5">
      <c r="A163" s="37"/>
      <c r="B163" s="38"/>
      <c r="C163" s="39"/>
      <c r="D163" s="194" t="s">
        <v>199</v>
      </c>
      <c r="E163" s="39"/>
      <c r="F163" s="195" t="s">
        <v>4024</v>
      </c>
      <c r="G163" s="39"/>
      <c r="H163" s="39"/>
      <c r="I163" s="196"/>
      <c r="J163" s="39"/>
      <c r="K163" s="39"/>
      <c r="L163" s="42"/>
      <c r="M163" s="197"/>
      <c r="N163" s="198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199</v>
      </c>
      <c r="AU163" s="20" t="s">
        <v>80</v>
      </c>
    </row>
    <row r="164" spans="1:65" s="2" customFormat="1" ht="16.5" customHeight="1">
      <c r="A164" s="37"/>
      <c r="B164" s="38"/>
      <c r="C164" s="181" t="s">
        <v>413</v>
      </c>
      <c r="D164" s="181" t="s">
        <v>193</v>
      </c>
      <c r="E164" s="182" t="s">
        <v>4026</v>
      </c>
      <c r="F164" s="183" t="s">
        <v>4027</v>
      </c>
      <c r="G164" s="184" t="s">
        <v>196</v>
      </c>
      <c r="H164" s="185">
        <v>1</v>
      </c>
      <c r="I164" s="186"/>
      <c r="J164" s="187">
        <f>ROUND(I164*H164,2)</f>
        <v>0</v>
      </c>
      <c r="K164" s="183" t="s">
        <v>19</v>
      </c>
      <c r="L164" s="42"/>
      <c r="M164" s="188" t="s">
        <v>19</v>
      </c>
      <c r="N164" s="189" t="s">
        <v>44</v>
      </c>
      <c r="O164" s="67"/>
      <c r="P164" s="190">
        <f>O164*H164</f>
        <v>0</v>
      </c>
      <c r="Q164" s="190">
        <v>0</v>
      </c>
      <c r="R164" s="190">
        <f>Q164*H164</f>
        <v>0</v>
      </c>
      <c r="S164" s="190">
        <v>0</v>
      </c>
      <c r="T164" s="191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2" t="s">
        <v>668</v>
      </c>
      <c r="AT164" s="192" t="s">
        <v>193</v>
      </c>
      <c r="AU164" s="192" t="s">
        <v>80</v>
      </c>
      <c r="AY164" s="20" t="s">
        <v>191</v>
      </c>
      <c r="BE164" s="193">
        <f>IF(N164="základní",J164,0)</f>
        <v>0</v>
      </c>
      <c r="BF164" s="193">
        <f>IF(N164="snížená",J164,0)</f>
        <v>0</v>
      </c>
      <c r="BG164" s="193">
        <f>IF(N164="zákl. přenesená",J164,0)</f>
        <v>0</v>
      </c>
      <c r="BH164" s="193">
        <f>IF(N164="sníž. přenesená",J164,0)</f>
        <v>0</v>
      </c>
      <c r="BI164" s="193">
        <f>IF(N164="nulová",J164,0)</f>
        <v>0</v>
      </c>
      <c r="BJ164" s="20" t="s">
        <v>80</v>
      </c>
      <c r="BK164" s="193">
        <f>ROUND(I164*H164,2)</f>
        <v>0</v>
      </c>
      <c r="BL164" s="20" t="s">
        <v>668</v>
      </c>
      <c r="BM164" s="192" t="s">
        <v>4028</v>
      </c>
    </row>
    <row r="165" spans="1:65" s="2" customFormat="1" ht="11.25">
      <c r="A165" s="37"/>
      <c r="B165" s="38"/>
      <c r="C165" s="39"/>
      <c r="D165" s="194" t="s">
        <v>199</v>
      </c>
      <c r="E165" s="39"/>
      <c r="F165" s="195" t="s">
        <v>4027</v>
      </c>
      <c r="G165" s="39"/>
      <c r="H165" s="39"/>
      <c r="I165" s="196"/>
      <c r="J165" s="39"/>
      <c r="K165" s="39"/>
      <c r="L165" s="42"/>
      <c r="M165" s="197"/>
      <c r="N165" s="198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199</v>
      </c>
      <c r="AU165" s="20" t="s">
        <v>80</v>
      </c>
    </row>
    <row r="166" spans="1:65" s="2" customFormat="1" ht="37.9" customHeight="1">
      <c r="A166" s="37"/>
      <c r="B166" s="38"/>
      <c r="C166" s="181" t="s">
        <v>420</v>
      </c>
      <c r="D166" s="181" t="s">
        <v>193</v>
      </c>
      <c r="E166" s="182" t="s">
        <v>4029</v>
      </c>
      <c r="F166" s="183" t="s">
        <v>4030</v>
      </c>
      <c r="G166" s="184" t="s">
        <v>196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668</v>
      </c>
      <c r="AT166" s="192" t="s">
        <v>193</v>
      </c>
      <c r="AU166" s="192" t="s">
        <v>80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668</v>
      </c>
      <c r="BM166" s="192" t="s">
        <v>4031</v>
      </c>
    </row>
    <row r="167" spans="1:65" s="2" customFormat="1" ht="19.5">
      <c r="A167" s="37"/>
      <c r="B167" s="38"/>
      <c r="C167" s="39"/>
      <c r="D167" s="194" t="s">
        <v>199</v>
      </c>
      <c r="E167" s="39"/>
      <c r="F167" s="195" t="s">
        <v>4030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80</v>
      </c>
    </row>
    <row r="168" spans="1:65" s="2" customFormat="1" ht="16.5" customHeight="1">
      <c r="A168" s="37"/>
      <c r="B168" s="38"/>
      <c r="C168" s="181" t="s">
        <v>427</v>
      </c>
      <c r="D168" s="181" t="s">
        <v>193</v>
      </c>
      <c r="E168" s="182" t="s">
        <v>4032</v>
      </c>
      <c r="F168" s="183" t="s">
        <v>4033</v>
      </c>
      <c r="G168" s="184" t="s">
        <v>196</v>
      </c>
      <c r="H168" s="185">
        <v>1</v>
      </c>
      <c r="I168" s="186"/>
      <c r="J168" s="187">
        <f>ROUND(I168*H168,2)</f>
        <v>0</v>
      </c>
      <c r="K168" s="183" t="s">
        <v>19</v>
      </c>
      <c r="L168" s="42"/>
      <c r="M168" s="188" t="s">
        <v>19</v>
      </c>
      <c r="N168" s="189" t="s">
        <v>44</v>
      </c>
      <c r="O168" s="67"/>
      <c r="P168" s="190">
        <f>O168*H168</f>
        <v>0</v>
      </c>
      <c r="Q168" s="190">
        <v>0</v>
      </c>
      <c r="R168" s="190">
        <f>Q168*H168</f>
        <v>0</v>
      </c>
      <c r="S168" s="190">
        <v>0</v>
      </c>
      <c r="T168" s="191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2" t="s">
        <v>668</v>
      </c>
      <c r="AT168" s="192" t="s">
        <v>193</v>
      </c>
      <c r="AU168" s="192" t="s">
        <v>80</v>
      </c>
      <c r="AY168" s="20" t="s">
        <v>191</v>
      </c>
      <c r="BE168" s="193">
        <f>IF(N168="základní",J168,0)</f>
        <v>0</v>
      </c>
      <c r="BF168" s="193">
        <f>IF(N168="snížená",J168,0)</f>
        <v>0</v>
      </c>
      <c r="BG168" s="193">
        <f>IF(N168="zákl. přenesená",J168,0)</f>
        <v>0</v>
      </c>
      <c r="BH168" s="193">
        <f>IF(N168="sníž. přenesená",J168,0)</f>
        <v>0</v>
      </c>
      <c r="BI168" s="193">
        <f>IF(N168="nulová",J168,0)</f>
        <v>0</v>
      </c>
      <c r="BJ168" s="20" t="s">
        <v>80</v>
      </c>
      <c r="BK168" s="193">
        <f>ROUND(I168*H168,2)</f>
        <v>0</v>
      </c>
      <c r="BL168" s="20" t="s">
        <v>668</v>
      </c>
      <c r="BM168" s="192" t="s">
        <v>4034</v>
      </c>
    </row>
    <row r="169" spans="1:65" s="2" customFormat="1" ht="11.25">
      <c r="A169" s="37"/>
      <c r="B169" s="38"/>
      <c r="C169" s="39"/>
      <c r="D169" s="194" t="s">
        <v>199</v>
      </c>
      <c r="E169" s="39"/>
      <c r="F169" s="195" t="s">
        <v>4033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199</v>
      </c>
      <c r="AU169" s="20" t="s">
        <v>80</v>
      </c>
    </row>
    <row r="170" spans="1:65" s="2" customFormat="1" ht="16.5" customHeight="1">
      <c r="A170" s="37"/>
      <c r="B170" s="38"/>
      <c r="C170" s="181" t="s">
        <v>434</v>
      </c>
      <c r="D170" s="181" t="s">
        <v>193</v>
      </c>
      <c r="E170" s="182" t="s">
        <v>4035</v>
      </c>
      <c r="F170" s="183" t="s">
        <v>4036</v>
      </c>
      <c r="G170" s="184" t="s">
        <v>196</v>
      </c>
      <c r="H170" s="185">
        <v>1</v>
      </c>
      <c r="I170" s="186"/>
      <c r="J170" s="187">
        <f>ROUND(I170*H170,2)</f>
        <v>0</v>
      </c>
      <c r="K170" s="183" t="s">
        <v>19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668</v>
      </c>
      <c r="AT170" s="192" t="s">
        <v>193</v>
      </c>
      <c r="AU170" s="192" t="s">
        <v>80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668</v>
      </c>
      <c r="BM170" s="192" t="s">
        <v>4037</v>
      </c>
    </row>
    <row r="171" spans="1:65" s="2" customFormat="1" ht="11.25">
      <c r="A171" s="37"/>
      <c r="B171" s="38"/>
      <c r="C171" s="39"/>
      <c r="D171" s="194" t="s">
        <v>199</v>
      </c>
      <c r="E171" s="39"/>
      <c r="F171" s="195" t="s">
        <v>4036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80</v>
      </c>
    </row>
    <row r="172" spans="1:65" s="2" customFormat="1" ht="16.5" customHeight="1">
      <c r="A172" s="37"/>
      <c r="B172" s="38"/>
      <c r="C172" s="181" t="s">
        <v>441</v>
      </c>
      <c r="D172" s="181" t="s">
        <v>193</v>
      </c>
      <c r="E172" s="182" t="s">
        <v>4038</v>
      </c>
      <c r="F172" s="183" t="s">
        <v>4039</v>
      </c>
      <c r="G172" s="184" t="s">
        <v>196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668</v>
      </c>
      <c r="AT172" s="192" t="s">
        <v>193</v>
      </c>
      <c r="AU172" s="192" t="s">
        <v>80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668</v>
      </c>
      <c r="BM172" s="192" t="s">
        <v>4040</v>
      </c>
    </row>
    <row r="173" spans="1:65" s="2" customFormat="1" ht="11.25">
      <c r="A173" s="37"/>
      <c r="B173" s="38"/>
      <c r="C173" s="39"/>
      <c r="D173" s="194" t="s">
        <v>199</v>
      </c>
      <c r="E173" s="39"/>
      <c r="F173" s="195" t="s">
        <v>4039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80</v>
      </c>
    </row>
    <row r="174" spans="1:65" s="12" customFormat="1" ht="25.9" customHeight="1">
      <c r="B174" s="165"/>
      <c r="C174" s="166"/>
      <c r="D174" s="167" t="s">
        <v>72</v>
      </c>
      <c r="E174" s="168" t="s">
        <v>3701</v>
      </c>
      <c r="F174" s="168" t="s">
        <v>4041</v>
      </c>
      <c r="G174" s="166"/>
      <c r="H174" s="166"/>
      <c r="I174" s="169"/>
      <c r="J174" s="170">
        <f>BK174</f>
        <v>0</v>
      </c>
      <c r="K174" s="166"/>
      <c r="L174" s="171"/>
      <c r="M174" s="172"/>
      <c r="N174" s="173"/>
      <c r="O174" s="173"/>
      <c r="P174" s="174">
        <f>SUM(P175:P190)</f>
        <v>0</v>
      </c>
      <c r="Q174" s="173"/>
      <c r="R174" s="174">
        <f>SUM(R175:R190)</f>
        <v>0</v>
      </c>
      <c r="S174" s="173"/>
      <c r="T174" s="175">
        <f>SUM(T175:T190)</f>
        <v>0</v>
      </c>
      <c r="AR174" s="176" t="s">
        <v>80</v>
      </c>
      <c r="AT174" s="177" t="s">
        <v>72</v>
      </c>
      <c r="AU174" s="177" t="s">
        <v>73</v>
      </c>
      <c r="AY174" s="176" t="s">
        <v>191</v>
      </c>
      <c r="BK174" s="178">
        <f>SUM(BK175:BK190)</f>
        <v>0</v>
      </c>
    </row>
    <row r="175" spans="1:65" s="2" customFormat="1" ht="37.9" customHeight="1">
      <c r="A175" s="37"/>
      <c r="B175" s="38"/>
      <c r="C175" s="181" t="s">
        <v>448</v>
      </c>
      <c r="D175" s="181" t="s">
        <v>193</v>
      </c>
      <c r="E175" s="182" t="s">
        <v>4042</v>
      </c>
      <c r="F175" s="183" t="s">
        <v>4043</v>
      </c>
      <c r="G175" s="184" t="s">
        <v>196</v>
      </c>
      <c r="H175" s="185">
        <v>1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668</v>
      </c>
      <c r="AT175" s="192" t="s">
        <v>193</v>
      </c>
      <c r="AU175" s="192" t="s">
        <v>80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668</v>
      </c>
      <c r="BM175" s="192" t="s">
        <v>4044</v>
      </c>
    </row>
    <row r="176" spans="1:65" s="2" customFormat="1" ht="19.5">
      <c r="A176" s="37"/>
      <c r="B176" s="38"/>
      <c r="C176" s="39"/>
      <c r="D176" s="194" t="s">
        <v>199</v>
      </c>
      <c r="E176" s="39"/>
      <c r="F176" s="195" t="s">
        <v>4045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80</v>
      </c>
    </row>
    <row r="177" spans="1:65" s="2" customFormat="1" ht="16.5" customHeight="1">
      <c r="A177" s="37"/>
      <c r="B177" s="38"/>
      <c r="C177" s="181" t="s">
        <v>455</v>
      </c>
      <c r="D177" s="181" t="s">
        <v>193</v>
      </c>
      <c r="E177" s="182" t="s">
        <v>4046</v>
      </c>
      <c r="F177" s="183" t="s">
        <v>4047</v>
      </c>
      <c r="G177" s="184" t="s">
        <v>196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668</v>
      </c>
      <c r="AT177" s="192" t="s">
        <v>193</v>
      </c>
      <c r="AU177" s="192" t="s">
        <v>80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668</v>
      </c>
      <c r="BM177" s="192" t="s">
        <v>4048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4047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80</v>
      </c>
    </row>
    <row r="179" spans="1:65" s="2" customFormat="1" ht="37.9" customHeight="1">
      <c r="A179" s="37"/>
      <c r="B179" s="38"/>
      <c r="C179" s="181" t="s">
        <v>463</v>
      </c>
      <c r="D179" s="181" t="s">
        <v>193</v>
      </c>
      <c r="E179" s="182" t="s">
        <v>4049</v>
      </c>
      <c r="F179" s="183" t="s">
        <v>4050</v>
      </c>
      <c r="G179" s="184" t="s">
        <v>196</v>
      </c>
      <c r="H179" s="185">
        <v>1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668</v>
      </c>
      <c r="AT179" s="192" t="s">
        <v>193</v>
      </c>
      <c r="AU179" s="192" t="s">
        <v>80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668</v>
      </c>
      <c r="BM179" s="192" t="s">
        <v>4051</v>
      </c>
    </row>
    <row r="180" spans="1:65" s="2" customFormat="1" ht="29.25">
      <c r="A180" s="37"/>
      <c r="B180" s="38"/>
      <c r="C180" s="39"/>
      <c r="D180" s="194" t="s">
        <v>199</v>
      </c>
      <c r="E180" s="39"/>
      <c r="F180" s="195" t="s">
        <v>4052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80</v>
      </c>
    </row>
    <row r="181" spans="1:65" s="2" customFormat="1" ht="16.5" customHeight="1">
      <c r="A181" s="37"/>
      <c r="B181" s="38"/>
      <c r="C181" s="181" t="s">
        <v>470</v>
      </c>
      <c r="D181" s="181" t="s">
        <v>193</v>
      </c>
      <c r="E181" s="182" t="s">
        <v>4053</v>
      </c>
      <c r="F181" s="183" t="s">
        <v>4047</v>
      </c>
      <c r="G181" s="184" t="s">
        <v>196</v>
      </c>
      <c r="H181" s="185">
        <v>1</v>
      </c>
      <c r="I181" s="186"/>
      <c r="J181" s="187">
        <f>ROUND(I181*H181,2)</f>
        <v>0</v>
      </c>
      <c r="K181" s="183" t="s">
        <v>19</v>
      </c>
      <c r="L181" s="42"/>
      <c r="M181" s="188" t="s">
        <v>19</v>
      </c>
      <c r="N181" s="189" t="s">
        <v>44</v>
      </c>
      <c r="O181" s="6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2" t="s">
        <v>668</v>
      </c>
      <c r="AT181" s="192" t="s">
        <v>193</v>
      </c>
      <c r="AU181" s="192" t="s">
        <v>80</v>
      </c>
      <c r="AY181" s="20" t="s">
        <v>191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0" t="s">
        <v>80</v>
      </c>
      <c r="BK181" s="193">
        <f>ROUND(I181*H181,2)</f>
        <v>0</v>
      </c>
      <c r="BL181" s="20" t="s">
        <v>668</v>
      </c>
      <c r="BM181" s="192" t="s">
        <v>4054</v>
      </c>
    </row>
    <row r="182" spans="1:65" s="2" customFormat="1" ht="11.25">
      <c r="A182" s="37"/>
      <c r="B182" s="38"/>
      <c r="C182" s="39"/>
      <c r="D182" s="194" t="s">
        <v>199</v>
      </c>
      <c r="E182" s="39"/>
      <c r="F182" s="195" t="s">
        <v>4047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199</v>
      </c>
      <c r="AU182" s="20" t="s">
        <v>80</v>
      </c>
    </row>
    <row r="183" spans="1:65" s="2" customFormat="1" ht="37.9" customHeight="1">
      <c r="A183" s="37"/>
      <c r="B183" s="38"/>
      <c r="C183" s="181" t="s">
        <v>480</v>
      </c>
      <c r="D183" s="181" t="s">
        <v>193</v>
      </c>
      <c r="E183" s="182" t="s">
        <v>4055</v>
      </c>
      <c r="F183" s="183" t="s">
        <v>4056</v>
      </c>
      <c r="G183" s="184" t="s">
        <v>196</v>
      </c>
      <c r="H183" s="185">
        <v>1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668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668</v>
      </c>
      <c r="BM183" s="192" t="s">
        <v>4057</v>
      </c>
    </row>
    <row r="184" spans="1:65" s="2" customFormat="1" ht="29.25">
      <c r="A184" s="37"/>
      <c r="B184" s="38"/>
      <c r="C184" s="39"/>
      <c r="D184" s="194" t="s">
        <v>199</v>
      </c>
      <c r="E184" s="39"/>
      <c r="F184" s="195" t="s">
        <v>4058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492</v>
      </c>
      <c r="D185" s="181" t="s">
        <v>193</v>
      </c>
      <c r="E185" s="182" t="s">
        <v>4059</v>
      </c>
      <c r="F185" s="183" t="s">
        <v>4060</v>
      </c>
      <c r="G185" s="184" t="s">
        <v>196</v>
      </c>
      <c r="H185" s="185">
        <v>2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668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668</v>
      </c>
      <c r="BM185" s="192" t="s">
        <v>4061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4060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499</v>
      </c>
      <c r="D187" s="181" t="s">
        <v>193</v>
      </c>
      <c r="E187" s="182" t="s">
        <v>4062</v>
      </c>
      <c r="F187" s="183" t="s">
        <v>4047</v>
      </c>
      <c r="G187" s="184" t="s">
        <v>196</v>
      </c>
      <c r="H187" s="185">
        <v>1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668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668</v>
      </c>
      <c r="BM187" s="192" t="s">
        <v>4063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4047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44.25" customHeight="1">
      <c r="A189" s="37"/>
      <c r="B189" s="38"/>
      <c r="C189" s="181" t="s">
        <v>506</v>
      </c>
      <c r="D189" s="181" t="s">
        <v>193</v>
      </c>
      <c r="E189" s="182" t="s">
        <v>4064</v>
      </c>
      <c r="F189" s="183" t="s">
        <v>4065</v>
      </c>
      <c r="G189" s="184" t="s">
        <v>196</v>
      </c>
      <c r="H189" s="185">
        <v>1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668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668</v>
      </c>
      <c r="BM189" s="192" t="s">
        <v>4066</v>
      </c>
    </row>
    <row r="190" spans="1:65" s="2" customFormat="1" ht="29.25">
      <c r="A190" s="37"/>
      <c r="B190" s="38"/>
      <c r="C190" s="39"/>
      <c r="D190" s="194" t="s">
        <v>199</v>
      </c>
      <c r="E190" s="39"/>
      <c r="F190" s="195" t="s">
        <v>4067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12" customFormat="1" ht="25.9" customHeight="1">
      <c r="B191" s="165"/>
      <c r="C191" s="166"/>
      <c r="D191" s="167" t="s">
        <v>72</v>
      </c>
      <c r="E191" s="168" t="s">
        <v>3773</v>
      </c>
      <c r="F191" s="168" t="s">
        <v>4068</v>
      </c>
      <c r="G191" s="166"/>
      <c r="H191" s="166"/>
      <c r="I191" s="169"/>
      <c r="J191" s="170">
        <f>BK191</f>
        <v>0</v>
      </c>
      <c r="K191" s="166"/>
      <c r="L191" s="171"/>
      <c r="M191" s="172"/>
      <c r="N191" s="173"/>
      <c r="O191" s="173"/>
      <c r="P191" s="174">
        <f>SUM(P192:P211)</f>
        <v>0</v>
      </c>
      <c r="Q191" s="173"/>
      <c r="R191" s="174">
        <f>SUM(R192:R211)</f>
        <v>0</v>
      </c>
      <c r="S191" s="173"/>
      <c r="T191" s="175">
        <f>SUM(T192:T211)</f>
        <v>0</v>
      </c>
      <c r="AR191" s="176" t="s">
        <v>80</v>
      </c>
      <c r="AT191" s="177" t="s">
        <v>72</v>
      </c>
      <c r="AU191" s="177" t="s">
        <v>73</v>
      </c>
      <c r="AY191" s="176" t="s">
        <v>191</v>
      </c>
      <c r="BK191" s="178">
        <f>SUM(BK192:BK211)</f>
        <v>0</v>
      </c>
    </row>
    <row r="192" spans="1:65" s="2" customFormat="1" ht="24.2" customHeight="1">
      <c r="A192" s="37"/>
      <c r="B192" s="38"/>
      <c r="C192" s="181" t="s">
        <v>513</v>
      </c>
      <c r="D192" s="181" t="s">
        <v>193</v>
      </c>
      <c r="E192" s="182" t="s">
        <v>4069</v>
      </c>
      <c r="F192" s="183" t="s">
        <v>4070</v>
      </c>
      <c r="G192" s="184" t="s">
        <v>301</v>
      </c>
      <c r="H192" s="185">
        <v>941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668</v>
      </c>
      <c r="AT192" s="192" t="s">
        <v>193</v>
      </c>
      <c r="AU192" s="192" t="s">
        <v>80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668</v>
      </c>
      <c r="BM192" s="192" t="s">
        <v>4071</v>
      </c>
    </row>
    <row r="193" spans="1:65" s="2" customFormat="1" ht="19.5">
      <c r="A193" s="37"/>
      <c r="B193" s="38"/>
      <c r="C193" s="39"/>
      <c r="D193" s="194" t="s">
        <v>199</v>
      </c>
      <c r="E193" s="39"/>
      <c r="F193" s="195" t="s">
        <v>4072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80</v>
      </c>
    </row>
    <row r="194" spans="1:65" s="2" customFormat="1" ht="24.2" customHeight="1">
      <c r="A194" s="37"/>
      <c r="B194" s="38"/>
      <c r="C194" s="181" t="s">
        <v>520</v>
      </c>
      <c r="D194" s="181" t="s">
        <v>193</v>
      </c>
      <c r="E194" s="182" t="s">
        <v>4073</v>
      </c>
      <c r="F194" s="183" t="s">
        <v>4074</v>
      </c>
      <c r="G194" s="184" t="s">
        <v>301</v>
      </c>
      <c r="H194" s="185">
        <v>50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668</v>
      </c>
      <c r="AT194" s="192" t="s">
        <v>193</v>
      </c>
      <c r="AU194" s="192" t="s">
        <v>80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668</v>
      </c>
      <c r="BM194" s="192" t="s">
        <v>4075</v>
      </c>
    </row>
    <row r="195" spans="1:65" s="2" customFormat="1" ht="19.5">
      <c r="A195" s="37"/>
      <c r="B195" s="38"/>
      <c r="C195" s="39"/>
      <c r="D195" s="194" t="s">
        <v>199</v>
      </c>
      <c r="E195" s="39"/>
      <c r="F195" s="195" t="s">
        <v>4076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80</v>
      </c>
    </row>
    <row r="196" spans="1:65" s="2" customFormat="1" ht="24.2" customHeight="1">
      <c r="A196" s="37"/>
      <c r="B196" s="38"/>
      <c r="C196" s="181" t="s">
        <v>527</v>
      </c>
      <c r="D196" s="181" t="s">
        <v>193</v>
      </c>
      <c r="E196" s="182" t="s">
        <v>4077</v>
      </c>
      <c r="F196" s="183" t="s">
        <v>4078</v>
      </c>
      <c r="G196" s="184" t="s">
        <v>301</v>
      </c>
      <c r="H196" s="185">
        <v>588</v>
      </c>
      <c r="I196" s="186"/>
      <c r="J196" s="187">
        <f>ROUND(I196*H196,2)</f>
        <v>0</v>
      </c>
      <c r="K196" s="183" t="s">
        <v>19</v>
      </c>
      <c r="L196" s="42"/>
      <c r="M196" s="188" t="s">
        <v>19</v>
      </c>
      <c r="N196" s="189" t="s">
        <v>44</v>
      </c>
      <c r="O196" s="67"/>
      <c r="P196" s="190">
        <f>O196*H196</f>
        <v>0</v>
      </c>
      <c r="Q196" s="190">
        <v>0</v>
      </c>
      <c r="R196" s="190">
        <f>Q196*H196</f>
        <v>0</v>
      </c>
      <c r="S196" s="190">
        <v>0</v>
      </c>
      <c r="T196" s="191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2" t="s">
        <v>668</v>
      </c>
      <c r="AT196" s="192" t="s">
        <v>193</v>
      </c>
      <c r="AU196" s="192" t="s">
        <v>80</v>
      </c>
      <c r="AY196" s="20" t="s">
        <v>191</v>
      </c>
      <c r="BE196" s="193">
        <f>IF(N196="základní",J196,0)</f>
        <v>0</v>
      </c>
      <c r="BF196" s="193">
        <f>IF(N196="snížená",J196,0)</f>
        <v>0</v>
      </c>
      <c r="BG196" s="193">
        <f>IF(N196="zákl. přenesená",J196,0)</f>
        <v>0</v>
      </c>
      <c r="BH196" s="193">
        <f>IF(N196="sníž. přenesená",J196,0)</f>
        <v>0</v>
      </c>
      <c r="BI196" s="193">
        <f>IF(N196="nulová",J196,0)</f>
        <v>0</v>
      </c>
      <c r="BJ196" s="20" t="s">
        <v>80</v>
      </c>
      <c r="BK196" s="193">
        <f>ROUND(I196*H196,2)</f>
        <v>0</v>
      </c>
      <c r="BL196" s="20" t="s">
        <v>668</v>
      </c>
      <c r="BM196" s="192" t="s">
        <v>4079</v>
      </c>
    </row>
    <row r="197" spans="1:65" s="2" customFormat="1" ht="19.5">
      <c r="A197" s="37"/>
      <c r="B197" s="38"/>
      <c r="C197" s="39"/>
      <c r="D197" s="194" t="s">
        <v>199</v>
      </c>
      <c r="E197" s="39"/>
      <c r="F197" s="195" t="s">
        <v>4080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199</v>
      </c>
      <c r="AU197" s="20" t="s">
        <v>80</v>
      </c>
    </row>
    <row r="198" spans="1:65" s="2" customFormat="1" ht="24.2" customHeight="1">
      <c r="A198" s="37"/>
      <c r="B198" s="38"/>
      <c r="C198" s="181" t="s">
        <v>532</v>
      </c>
      <c r="D198" s="181" t="s">
        <v>193</v>
      </c>
      <c r="E198" s="182" t="s">
        <v>4081</v>
      </c>
      <c r="F198" s="183" t="s">
        <v>4082</v>
      </c>
      <c r="G198" s="184" t="s">
        <v>301</v>
      </c>
      <c r="H198" s="185">
        <v>147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668</v>
      </c>
      <c r="AT198" s="192" t="s">
        <v>193</v>
      </c>
      <c r="AU198" s="192" t="s">
        <v>80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668</v>
      </c>
      <c r="BM198" s="192" t="s">
        <v>4083</v>
      </c>
    </row>
    <row r="199" spans="1:65" s="2" customFormat="1" ht="19.5">
      <c r="A199" s="37"/>
      <c r="B199" s="38"/>
      <c r="C199" s="39"/>
      <c r="D199" s="194" t="s">
        <v>199</v>
      </c>
      <c r="E199" s="39"/>
      <c r="F199" s="195" t="s">
        <v>4084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80</v>
      </c>
    </row>
    <row r="200" spans="1:65" s="2" customFormat="1" ht="24.2" customHeight="1">
      <c r="A200" s="37"/>
      <c r="B200" s="38"/>
      <c r="C200" s="181" t="s">
        <v>539</v>
      </c>
      <c r="D200" s="181" t="s">
        <v>193</v>
      </c>
      <c r="E200" s="182" t="s">
        <v>4085</v>
      </c>
      <c r="F200" s="183" t="s">
        <v>4086</v>
      </c>
      <c r="G200" s="184" t="s">
        <v>301</v>
      </c>
      <c r="H200" s="185">
        <v>120</v>
      </c>
      <c r="I200" s="186"/>
      <c r="J200" s="187">
        <f>ROUND(I200*H200,2)</f>
        <v>0</v>
      </c>
      <c r="K200" s="183" t="s">
        <v>19</v>
      </c>
      <c r="L200" s="42"/>
      <c r="M200" s="188" t="s">
        <v>19</v>
      </c>
      <c r="N200" s="189" t="s">
        <v>44</v>
      </c>
      <c r="O200" s="67"/>
      <c r="P200" s="190">
        <f>O200*H200</f>
        <v>0</v>
      </c>
      <c r="Q200" s="190">
        <v>0</v>
      </c>
      <c r="R200" s="190">
        <f>Q200*H200</f>
        <v>0</v>
      </c>
      <c r="S200" s="190">
        <v>0</v>
      </c>
      <c r="T200" s="191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2" t="s">
        <v>668</v>
      </c>
      <c r="AT200" s="192" t="s">
        <v>193</v>
      </c>
      <c r="AU200" s="192" t="s">
        <v>80</v>
      </c>
      <c r="AY200" s="20" t="s">
        <v>191</v>
      </c>
      <c r="BE200" s="193">
        <f>IF(N200="základní",J200,0)</f>
        <v>0</v>
      </c>
      <c r="BF200" s="193">
        <f>IF(N200="snížená",J200,0)</f>
        <v>0</v>
      </c>
      <c r="BG200" s="193">
        <f>IF(N200="zákl. přenesená",J200,0)</f>
        <v>0</v>
      </c>
      <c r="BH200" s="193">
        <f>IF(N200="sníž. přenesená",J200,0)</f>
        <v>0</v>
      </c>
      <c r="BI200" s="193">
        <f>IF(N200="nulová",J200,0)</f>
        <v>0</v>
      </c>
      <c r="BJ200" s="20" t="s">
        <v>80</v>
      </c>
      <c r="BK200" s="193">
        <f>ROUND(I200*H200,2)</f>
        <v>0</v>
      </c>
      <c r="BL200" s="20" t="s">
        <v>668</v>
      </c>
      <c r="BM200" s="192" t="s">
        <v>4087</v>
      </c>
    </row>
    <row r="201" spans="1:65" s="2" customFormat="1" ht="19.5">
      <c r="A201" s="37"/>
      <c r="B201" s="38"/>
      <c r="C201" s="39"/>
      <c r="D201" s="194" t="s">
        <v>199</v>
      </c>
      <c r="E201" s="39"/>
      <c r="F201" s="195" t="s">
        <v>4088</v>
      </c>
      <c r="G201" s="39"/>
      <c r="H201" s="39"/>
      <c r="I201" s="196"/>
      <c r="J201" s="39"/>
      <c r="K201" s="39"/>
      <c r="L201" s="42"/>
      <c r="M201" s="197"/>
      <c r="N201" s="198"/>
      <c r="O201" s="67"/>
      <c r="P201" s="67"/>
      <c r="Q201" s="67"/>
      <c r="R201" s="67"/>
      <c r="S201" s="67"/>
      <c r="T201" s="68"/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T201" s="20" t="s">
        <v>199</v>
      </c>
      <c r="AU201" s="20" t="s">
        <v>80</v>
      </c>
    </row>
    <row r="202" spans="1:65" s="2" customFormat="1" ht="24.2" customHeight="1">
      <c r="A202" s="37"/>
      <c r="B202" s="38"/>
      <c r="C202" s="181" t="s">
        <v>546</v>
      </c>
      <c r="D202" s="181" t="s">
        <v>193</v>
      </c>
      <c r="E202" s="182" t="s">
        <v>4089</v>
      </c>
      <c r="F202" s="183" t="s">
        <v>4090</v>
      </c>
      <c r="G202" s="184" t="s">
        <v>301</v>
      </c>
      <c r="H202" s="185">
        <v>14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668</v>
      </c>
      <c r="AT202" s="192" t="s">
        <v>193</v>
      </c>
      <c r="AU202" s="192" t="s">
        <v>80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668</v>
      </c>
      <c r="BM202" s="192" t="s">
        <v>4091</v>
      </c>
    </row>
    <row r="203" spans="1:65" s="2" customFormat="1" ht="19.5">
      <c r="A203" s="37"/>
      <c r="B203" s="38"/>
      <c r="C203" s="39"/>
      <c r="D203" s="194" t="s">
        <v>199</v>
      </c>
      <c r="E203" s="39"/>
      <c r="F203" s="195" t="s">
        <v>4092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80</v>
      </c>
    </row>
    <row r="204" spans="1:65" s="2" customFormat="1" ht="24.2" customHeight="1">
      <c r="A204" s="37"/>
      <c r="B204" s="38"/>
      <c r="C204" s="181" t="s">
        <v>551</v>
      </c>
      <c r="D204" s="181" t="s">
        <v>193</v>
      </c>
      <c r="E204" s="182" t="s">
        <v>4093</v>
      </c>
      <c r="F204" s="183" t="s">
        <v>4094</v>
      </c>
      <c r="G204" s="184" t="s">
        <v>301</v>
      </c>
      <c r="H204" s="185">
        <v>3036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668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668</v>
      </c>
      <c r="BM204" s="192" t="s">
        <v>4095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4096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24.2" customHeight="1">
      <c r="A206" s="37"/>
      <c r="B206" s="38"/>
      <c r="C206" s="181" t="s">
        <v>600</v>
      </c>
      <c r="D206" s="181" t="s">
        <v>193</v>
      </c>
      <c r="E206" s="182" t="s">
        <v>4097</v>
      </c>
      <c r="F206" s="183" t="s">
        <v>4098</v>
      </c>
      <c r="G206" s="184" t="s">
        <v>301</v>
      </c>
      <c r="H206" s="185">
        <v>2491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668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668</v>
      </c>
      <c r="BM206" s="192" t="s">
        <v>4099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4100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44.25" customHeight="1">
      <c r="A208" s="37"/>
      <c r="B208" s="38"/>
      <c r="C208" s="181" t="s">
        <v>609</v>
      </c>
      <c r="D208" s="181" t="s">
        <v>193</v>
      </c>
      <c r="E208" s="182" t="s">
        <v>4101</v>
      </c>
      <c r="F208" s="183" t="s">
        <v>4102</v>
      </c>
      <c r="G208" s="184" t="s">
        <v>301</v>
      </c>
      <c r="H208" s="185">
        <v>612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668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668</v>
      </c>
      <c r="BM208" s="192" t="s">
        <v>4103</v>
      </c>
    </row>
    <row r="209" spans="1:65" s="2" customFormat="1" ht="19.5">
      <c r="A209" s="37"/>
      <c r="B209" s="38"/>
      <c r="C209" s="39"/>
      <c r="D209" s="194" t="s">
        <v>199</v>
      </c>
      <c r="E209" s="39"/>
      <c r="F209" s="195" t="s">
        <v>4104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44.25" customHeight="1">
      <c r="A210" s="37"/>
      <c r="B210" s="38"/>
      <c r="C210" s="181" t="s">
        <v>616</v>
      </c>
      <c r="D210" s="181" t="s">
        <v>193</v>
      </c>
      <c r="E210" s="182" t="s">
        <v>4105</v>
      </c>
      <c r="F210" s="183" t="s">
        <v>4106</v>
      </c>
      <c r="G210" s="184" t="s">
        <v>301</v>
      </c>
      <c r="H210" s="185">
        <v>200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668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668</v>
      </c>
      <c r="BM210" s="192" t="s">
        <v>4107</v>
      </c>
    </row>
    <row r="211" spans="1:65" s="2" customFormat="1" ht="19.5">
      <c r="A211" s="37"/>
      <c r="B211" s="38"/>
      <c r="C211" s="39"/>
      <c r="D211" s="194" t="s">
        <v>199</v>
      </c>
      <c r="E211" s="39"/>
      <c r="F211" s="195" t="s">
        <v>4108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12" customFormat="1" ht="25.9" customHeight="1">
      <c r="B212" s="165"/>
      <c r="C212" s="166"/>
      <c r="D212" s="167" t="s">
        <v>72</v>
      </c>
      <c r="E212" s="168" t="s">
        <v>3794</v>
      </c>
      <c r="F212" s="168" t="s">
        <v>4109</v>
      </c>
      <c r="G212" s="166"/>
      <c r="H212" s="166"/>
      <c r="I212" s="169"/>
      <c r="J212" s="170">
        <f>BK212</f>
        <v>0</v>
      </c>
      <c r="K212" s="166"/>
      <c r="L212" s="171"/>
      <c r="M212" s="172"/>
      <c r="N212" s="173"/>
      <c r="O212" s="173"/>
      <c r="P212" s="174">
        <f>SUM(P213:P226)</f>
        <v>0</v>
      </c>
      <c r="Q212" s="173"/>
      <c r="R212" s="174">
        <f>SUM(R213:R226)</f>
        <v>0</v>
      </c>
      <c r="S212" s="173"/>
      <c r="T212" s="175">
        <f>SUM(T213:T226)</f>
        <v>0</v>
      </c>
      <c r="AR212" s="176" t="s">
        <v>80</v>
      </c>
      <c r="AT212" s="177" t="s">
        <v>72</v>
      </c>
      <c r="AU212" s="177" t="s">
        <v>73</v>
      </c>
      <c r="AY212" s="176" t="s">
        <v>191</v>
      </c>
      <c r="BK212" s="178">
        <f>SUM(BK213:BK226)</f>
        <v>0</v>
      </c>
    </row>
    <row r="213" spans="1:65" s="2" customFormat="1" ht="16.5" customHeight="1">
      <c r="A213" s="37"/>
      <c r="B213" s="38"/>
      <c r="C213" s="181" t="s">
        <v>621</v>
      </c>
      <c r="D213" s="181" t="s">
        <v>193</v>
      </c>
      <c r="E213" s="182" t="s">
        <v>4110</v>
      </c>
      <c r="F213" s="183" t="s">
        <v>4111</v>
      </c>
      <c r="G213" s="184" t="s">
        <v>301</v>
      </c>
      <c r="H213" s="185">
        <v>25</v>
      </c>
      <c r="I213" s="186"/>
      <c r="J213" s="187">
        <f>ROUND(I213*H213,2)</f>
        <v>0</v>
      </c>
      <c r="K213" s="183" t="s">
        <v>19</v>
      </c>
      <c r="L213" s="42"/>
      <c r="M213" s="188" t="s">
        <v>19</v>
      </c>
      <c r="N213" s="189" t="s">
        <v>44</v>
      </c>
      <c r="O213" s="67"/>
      <c r="P213" s="190">
        <f>O213*H213</f>
        <v>0</v>
      </c>
      <c r="Q213" s="190">
        <v>0</v>
      </c>
      <c r="R213" s="190">
        <f>Q213*H213</f>
        <v>0</v>
      </c>
      <c r="S213" s="190">
        <v>0</v>
      </c>
      <c r="T213" s="191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2" t="s">
        <v>668</v>
      </c>
      <c r="AT213" s="192" t="s">
        <v>193</v>
      </c>
      <c r="AU213" s="192" t="s">
        <v>80</v>
      </c>
      <c r="AY213" s="20" t="s">
        <v>191</v>
      </c>
      <c r="BE213" s="193">
        <f>IF(N213="základní",J213,0)</f>
        <v>0</v>
      </c>
      <c r="BF213" s="193">
        <f>IF(N213="snížená",J213,0)</f>
        <v>0</v>
      </c>
      <c r="BG213" s="193">
        <f>IF(N213="zákl. přenesená",J213,0)</f>
        <v>0</v>
      </c>
      <c r="BH213" s="193">
        <f>IF(N213="sníž. přenesená",J213,0)</f>
        <v>0</v>
      </c>
      <c r="BI213" s="193">
        <f>IF(N213="nulová",J213,0)</f>
        <v>0</v>
      </c>
      <c r="BJ213" s="20" t="s">
        <v>80</v>
      </c>
      <c r="BK213" s="193">
        <f>ROUND(I213*H213,2)</f>
        <v>0</v>
      </c>
      <c r="BL213" s="20" t="s">
        <v>668</v>
      </c>
      <c r="BM213" s="192" t="s">
        <v>4112</v>
      </c>
    </row>
    <row r="214" spans="1:65" s="2" customFormat="1" ht="11.25">
      <c r="A214" s="37"/>
      <c r="B214" s="38"/>
      <c r="C214" s="39"/>
      <c r="D214" s="194" t="s">
        <v>199</v>
      </c>
      <c r="E214" s="39"/>
      <c r="F214" s="195" t="s">
        <v>4113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199</v>
      </c>
      <c r="AU214" s="20" t="s">
        <v>80</v>
      </c>
    </row>
    <row r="215" spans="1:65" s="2" customFormat="1" ht="16.5" customHeight="1">
      <c r="A215" s="37"/>
      <c r="B215" s="38"/>
      <c r="C215" s="181" t="s">
        <v>628</v>
      </c>
      <c r="D215" s="181" t="s">
        <v>193</v>
      </c>
      <c r="E215" s="182" t="s">
        <v>4114</v>
      </c>
      <c r="F215" s="183" t="s">
        <v>4115</v>
      </c>
      <c r="G215" s="184" t="s">
        <v>301</v>
      </c>
      <c r="H215" s="185">
        <v>120</v>
      </c>
      <c r="I215" s="186"/>
      <c r="J215" s="187">
        <f>ROUND(I215*H215,2)</f>
        <v>0</v>
      </c>
      <c r="K215" s="183" t="s">
        <v>19</v>
      </c>
      <c r="L215" s="42"/>
      <c r="M215" s="188" t="s">
        <v>19</v>
      </c>
      <c r="N215" s="189" t="s">
        <v>44</v>
      </c>
      <c r="O215" s="67"/>
      <c r="P215" s="190">
        <f>O215*H215</f>
        <v>0</v>
      </c>
      <c r="Q215" s="190">
        <v>0</v>
      </c>
      <c r="R215" s="190">
        <f>Q215*H215</f>
        <v>0</v>
      </c>
      <c r="S215" s="190">
        <v>0</v>
      </c>
      <c r="T215" s="191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2" t="s">
        <v>668</v>
      </c>
      <c r="AT215" s="192" t="s">
        <v>193</v>
      </c>
      <c r="AU215" s="192" t="s">
        <v>80</v>
      </c>
      <c r="AY215" s="20" t="s">
        <v>191</v>
      </c>
      <c r="BE215" s="193">
        <f>IF(N215="základní",J215,0)</f>
        <v>0</v>
      </c>
      <c r="BF215" s="193">
        <f>IF(N215="snížená",J215,0)</f>
        <v>0</v>
      </c>
      <c r="BG215" s="193">
        <f>IF(N215="zákl. přenesená",J215,0)</f>
        <v>0</v>
      </c>
      <c r="BH215" s="193">
        <f>IF(N215="sníž. přenesená",J215,0)</f>
        <v>0</v>
      </c>
      <c r="BI215" s="193">
        <f>IF(N215="nulová",J215,0)</f>
        <v>0</v>
      </c>
      <c r="BJ215" s="20" t="s">
        <v>80</v>
      </c>
      <c r="BK215" s="193">
        <f>ROUND(I215*H215,2)</f>
        <v>0</v>
      </c>
      <c r="BL215" s="20" t="s">
        <v>668</v>
      </c>
      <c r="BM215" s="192" t="s">
        <v>4116</v>
      </c>
    </row>
    <row r="216" spans="1:65" s="2" customFormat="1" ht="11.25">
      <c r="A216" s="37"/>
      <c r="B216" s="38"/>
      <c r="C216" s="39"/>
      <c r="D216" s="194" t="s">
        <v>199</v>
      </c>
      <c r="E216" s="39"/>
      <c r="F216" s="195" t="s">
        <v>4117</v>
      </c>
      <c r="G216" s="39"/>
      <c r="H216" s="39"/>
      <c r="I216" s="196"/>
      <c r="J216" s="39"/>
      <c r="K216" s="39"/>
      <c r="L216" s="42"/>
      <c r="M216" s="197"/>
      <c r="N216" s="198"/>
      <c r="O216" s="67"/>
      <c r="P216" s="67"/>
      <c r="Q216" s="67"/>
      <c r="R216" s="67"/>
      <c r="S216" s="67"/>
      <c r="T216" s="68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T216" s="20" t="s">
        <v>199</v>
      </c>
      <c r="AU216" s="20" t="s">
        <v>80</v>
      </c>
    </row>
    <row r="217" spans="1:65" s="2" customFormat="1" ht="16.5" customHeight="1">
      <c r="A217" s="37"/>
      <c r="B217" s="38"/>
      <c r="C217" s="181" t="s">
        <v>633</v>
      </c>
      <c r="D217" s="181" t="s">
        <v>193</v>
      </c>
      <c r="E217" s="182" t="s">
        <v>4118</v>
      </c>
      <c r="F217" s="183" t="s">
        <v>4119</v>
      </c>
      <c r="G217" s="184" t="s">
        <v>301</v>
      </c>
      <c r="H217" s="185">
        <v>35</v>
      </c>
      <c r="I217" s="186"/>
      <c r="J217" s="187">
        <f>ROUND(I217*H217,2)</f>
        <v>0</v>
      </c>
      <c r="K217" s="183" t="s">
        <v>19</v>
      </c>
      <c r="L217" s="42"/>
      <c r="M217" s="188" t="s">
        <v>19</v>
      </c>
      <c r="N217" s="189" t="s">
        <v>44</v>
      </c>
      <c r="O217" s="67"/>
      <c r="P217" s="190">
        <f>O217*H217</f>
        <v>0</v>
      </c>
      <c r="Q217" s="190">
        <v>0</v>
      </c>
      <c r="R217" s="190">
        <f>Q217*H217</f>
        <v>0</v>
      </c>
      <c r="S217" s="190">
        <v>0</v>
      </c>
      <c r="T217" s="191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2" t="s">
        <v>668</v>
      </c>
      <c r="AT217" s="192" t="s">
        <v>193</v>
      </c>
      <c r="AU217" s="192" t="s">
        <v>80</v>
      </c>
      <c r="AY217" s="20" t="s">
        <v>191</v>
      </c>
      <c r="BE217" s="193">
        <f>IF(N217="základní",J217,0)</f>
        <v>0</v>
      </c>
      <c r="BF217" s="193">
        <f>IF(N217="snížená",J217,0)</f>
        <v>0</v>
      </c>
      <c r="BG217" s="193">
        <f>IF(N217="zákl. přenesená",J217,0)</f>
        <v>0</v>
      </c>
      <c r="BH217" s="193">
        <f>IF(N217="sníž. přenesená",J217,0)</f>
        <v>0</v>
      </c>
      <c r="BI217" s="193">
        <f>IF(N217="nulová",J217,0)</f>
        <v>0</v>
      </c>
      <c r="BJ217" s="20" t="s">
        <v>80</v>
      </c>
      <c r="BK217" s="193">
        <f>ROUND(I217*H217,2)</f>
        <v>0</v>
      </c>
      <c r="BL217" s="20" t="s">
        <v>668</v>
      </c>
      <c r="BM217" s="192" t="s">
        <v>4120</v>
      </c>
    </row>
    <row r="218" spans="1:65" s="2" customFormat="1" ht="11.25">
      <c r="A218" s="37"/>
      <c r="B218" s="38"/>
      <c r="C218" s="39"/>
      <c r="D218" s="194" t="s">
        <v>199</v>
      </c>
      <c r="E218" s="39"/>
      <c r="F218" s="195" t="s">
        <v>4121</v>
      </c>
      <c r="G218" s="39"/>
      <c r="H218" s="39"/>
      <c r="I218" s="196"/>
      <c r="J218" s="39"/>
      <c r="K218" s="39"/>
      <c r="L218" s="42"/>
      <c r="M218" s="197"/>
      <c r="N218" s="198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199</v>
      </c>
      <c r="AU218" s="20" t="s">
        <v>80</v>
      </c>
    </row>
    <row r="219" spans="1:65" s="2" customFormat="1" ht="16.5" customHeight="1">
      <c r="A219" s="37"/>
      <c r="B219" s="38"/>
      <c r="C219" s="181" t="s">
        <v>640</v>
      </c>
      <c r="D219" s="181" t="s">
        <v>193</v>
      </c>
      <c r="E219" s="182" t="s">
        <v>4122</v>
      </c>
      <c r="F219" s="183" t="s">
        <v>4123</v>
      </c>
      <c r="G219" s="184" t="s">
        <v>301</v>
      </c>
      <c r="H219" s="185">
        <v>380</v>
      </c>
      <c r="I219" s="186"/>
      <c r="J219" s="187">
        <f>ROUND(I219*H219,2)</f>
        <v>0</v>
      </c>
      <c r="K219" s="183" t="s">
        <v>19</v>
      </c>
      <c r="L219" s="42"/>
      <c r="M219" s="188" t="s">
        <v>19</v>
      </c>
      <c r="N219" s="189" t="s">
        <v>44</v>
      </c>
      <c r="O219" s="67"/>
      <c r="P219" s="190">
        <f>O219*H219</f>
        <v>0</v>
      </c>
      <c r="Q219" s="190">
        <v>0</v>
      </c>
      <c r="R219" s="190">
        <f>Q219*H219</f>
        <v>0</v>
      </c>
      <c r="S219" s="190">
        <v>0</v>
      </c>
      <c r="T219" s="191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2" t="s">
        <v>668</v>
      </c>
      <c r="AT219" s="192" t="s">
        <v>193</v>
      </c>
      <c r="AU219" s="192" t="s">
        <v>80</v>
      </c>
      <c r="AY219" s="20" t="s">
        <v>191</v>
      </c>
      <c r="BE219" s="193">
        <f>IF(N219="základní",J219,0)</f>
        <v>0</v>
      </c>
      <c r="BF219" s="193">
        <f>IF(N219="snížená",J219,0)</f>
        <v>0</v>
      </c>
      <c r="BG219" s="193">
        <f>IF(N219="zákl. přenesená",J219,0)</f>
        <v>0</v>
      </c>
      <c r="BH219" s="193">
        <f>IF(N219="sníž. přenesená",J219,0)</f>
        <v>0</v>
      </c>
      <c r="BI219" s="193">
        <f>IF(N219="nulová",J219,0)</f>
        <v>0</v>
      </c>
      <c r="BJ219" s="20" t="s">
        <v>80</v>
      </c>
      <c r="BK219" s="193">
        <f>ROUND(I219*H219,2)</f>
        <v>0</v>
      </c>
      <c r="BL219" s="20" t="s">
        <v>668</v>
      </c>
      <c r="BM219" s="192" t="s">
        <v>4124</v>
      </c>
    </row>
    <row r="220" spans="1:65" s="2" customFormat="1" ht="11.25">
      <c r="A220" s="37"/>
      <c r="B220" s="38"/>
      <c r="C220" s="39"/>
      <c r="D220" s="194" t="s">
        <v>199</v>
      </c>
      <c r="E220" s="39"/>
      <c r="F220" s="195" t="s">
        <v>4123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199</v>
      </c>
      <c r="AU220" s="20" t="s">
        <v>80</v>
      </c>
    </row>
    <row r="221" spans="1:65" s="2" customFormat="1" ht="16.5" customHeight="1">
      <c r="A221" s="37"/>
      <c r="B221" s="38"/>
      <c r="C221" s="181" t="s">
        <v>645</v>
      </c>
      <c r="D221" s="181" t="s">
        <v>193</v>
      </c>
      <c r="E221" s="182" t="s">
        <v>4125</v>
      </c>
      <c r="F221" s="183" t="s">
        <v>4126</v>
      </c>
      <c r="G221" s="184" t="s">
        <v>301</v>
      </c>
      <c r="H221" s="185">
        <v>140</v>
      </c>
      <c r="I221" s="186"/>
      <c r="J221" s="187">
        <f>ROUND(I221*H221,2)</f>
        <v>0</v>
      </c>
      <c r="K221" s="183" t="s">
        <v>19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668</v>
      </c>
      <c r="AT221" s="192" t="s">
        <v>193</v>
      </c>
      <c r="AU221" s="192" t="s">
        <v>80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668</v>
      </c>
      <c r="BM221" s="192" t="s">
        <v>4127</v>
      </c>
    </row>
    <row r="222" spans="1:65" s="2" customFormat="1" ht="11.25">
      <c r="A222" s="37"/>
      <c r="B222" s="38"/>
      <c r="C222" s="39"/>
      <c r="D222" s="194" t="s">
        <v>199</v>
      </c>
      <c r="E222" s="39"/>
      <c r="F222" s="195" t="s">
        <v>4126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80</v>
      </c>
    </row>
    <row r="223" spans="1:65" s="2" customFormat="1" ht="16.5" customHeight="1">
      <c r="A223" s="37"/>
      <c r="B223" s="38"/>
      <c r="C223" s="181" t="s">
        <v>652</v>
      </c>
      <c r="D223" s="181" t="s">
        <v>193</v>
      </c>
      <c r="E223" s="182" t="s">
        <v>4128</v>
      </c>
      <c r="F223" s="183" t="s">
        <v>4129</v>
      </c>
      <c r="G223" s="184" t="s">
        <v>196</v>
      </c>
      <c r="H223" s="185">
        <v>78</v>
      </c>
      <c r="I223" s="186"/>
      <c r="J223" s="187">
        <f>ROUND(I223*H223,2)</f>
        <v>0</v>
      </c>
      <c r="K223" s="183" t="s">
        <v>19</v>
      </c>
      <c r="L223" s="42"/>
      <c r="M223" s="188" t="s">
        <v>19</v>
      </c>
      <c r="N223" s="189" t="s">
        <v>44</v>
      </c>
      <c r="O223" s="67"/>
      <c r="P223" s="190">
        <f>O223*H223</f>
        <v>0</v>
      </c>
      <c r="Q223" s="190">
        <v>0</v>
      </c>
      <c r="R223" s="190">
        <f>Q223*H223</f>
        <v>0</v>
      </c>
      <c r="S223" s="190">
        <v>0</v>
      </c>
      <c r="T223" s="191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2" t="s">
        <v>668</v>
      </c>
      <c r="AT223" s="192" t="s">
        <v>193</v>
      </c>
      <c r="AU223" s="192" t="s">
        <v>80</v>
      </c>
      <c r="AY223" s="20" t="s">
        <v>191</v>
      </c>
      <c r="BE223" s="193">
        <f>IF(N223="základní",J223,0)</f>
        <v>0</v>
      </c>
      <c r="BF223" s="193">
        <f>IF(N223="snížená",J223,0)</f>
        <v>0</v>
      </c>
      <c r="BG223" s="193">
        <f>IF(N223="zákl. přenesená",J223,0)</f>
        <v>0</v>
      </c>
      <c r="BH223" s="193">
        <f>IF(N223="sníž. přenesená",J223,0)</f>
        <v>0</v>
      </c>
      <c r="BI223" s="193">
        <f>IF(N223="nulová",J223,0)</f>
        <v>0</v>
      </c>
      <c r="BJ223" s="20" t="s">
        <v>80</v>
      </c>
      <c r="BK223" s="193">
        <f>ROUND(I223*H223,2)</f>
        <v>0</v>
      </c>
      <c r="BL223" s="20" t="s">
        <v>668</v>
      </c>
      <c r="BM223" s="192" t="s">
        <v>4130</v>
      </c>
    </row>
    <row r="224" spans="1:65" s="2" customFormat="1" ht="11.25">
      <c r="A224" s="37"/>
      <c r="B224" s="38"/>
      <c r="C224" s="39"/>
      <c r="D224" s="194" t="s">
        <v>199</v>
      </c>
      <c r="E224" s="39"/>
      <c r="F224" s="195" t="s">
        <v>4129</v>
      </c>
      <c r="G224" s="39"/>
      <c r="H224" s="39"/>
      <c r="I224" s="196"/>
      <c r="J224" s="39"/>
      <c r="K224" s="39"/>
      <c r="L224" s="42"/>
      <c r="M224" s="197"/>
      <c r="N224" s="198"/>
      <c r="O224" s="67"/>
      <c r="P224" s="67"/>
      <c r="Q224" s="67"/>
      <c r="R224" s="67"/>
      <c r="S224" s="67"/>
      <c r="T224" s="68"/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T224" s="20" t="s">
        <v>199</v>
      </c>
      <c r="AU224" s="20" t="s">
        <v>80</v>
      </c>
    </row>
    <row r="225" spans="1:65" s="2" customFormat="1" ht="24.2" customHeight="1">
      <c r="A225" s="37"/>
      <c r="B225" s="38"/>
      <c r="C225" s="181" t="s">
        <v>655</v>
      </c>
      <c r="D225" s="181" t="s">
        <v>193</v>
      </c>
      <c r="E225" s="182" t="s">
        <v>4131</v>
      </c>
      <c r="F225" s="183" t="s">
        <v>4132</v>
      </c>
      <c r="G225" s="184" t="s">
        <v>196</v>
      </c>
      <c r="H225" s="185">
        <v>1</v>
      </c>
      <c r="I225" s="186"/>
      <c r="J225" s="187">
        <f>ROUND(I225*H225,2)</f>
        <v>0</v>
      </c>
      <c r="K225" s="183" t="s">
        <v>19</v>
      </c>
      <c r="L225" s="42"/>
      <c r="M225" s="188" t="s">
        <v>19</v>
      </c>
      <c r="N225" s="189" t="s">
        <v>44</v>
      </c>
      <c r="O225" s="67"/>
      <c r="P225" s="190">
        <f>O225*H225</f>
        <v>0</v>
      </c>
      <c r="Q225" s="190">
        <v>0</v>
      </c>
      <c r="R225" s="190">
        <f>Q225*H225</f>
        <v>0</v>
      </c>
      <c r="S225" s="190">
        <v>0</v>
      </c>
      <c r="T225" s="191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2" t="s">
        <v>668</v>
      </c>
      <c r="AT225" s="192" t="s">
        <v>193</v>
      </c>
      <c r="AU225" s="192" t="s">
        <v>80</v>
      </c>
      <c r="AY225" s="20" t="s">
        <v>191</v>
      </c>
      <c r="BE225" s="193">
        <f>IF(N225="základní",J225,0)</f>
        <v>0</v>
      </c>
      <c r="BF225" s="193">
        <f>IF(N225="snížená",J225,0)</f>
        <v>0</v>
      </c>
      <c r="BG225" s="193">
        <f>IF(N225="zákl. přenesená",J225,0)</f>
        <v>0</v>
      </c>
      <c r="BH225" s="193">
        <f>IF(N225="sníž. přenesená",J225,0)</f>
        <v>0</v>
      </c>
      <c r="BI225" s="193">
        <f>IF(N225="nulová",J225,0)</f>
        <v>0</v>
      </c>
      <c r="BJ225" s="20" t="s">
        <v>80</v>
      </c>
      <c r="BK225" s="193">
        <f>ROUND(I225*H225,2)</f>
        <v>0</v>
      </c>
      <c r="BL225" s="20" t="s">
        <v>668</v>
      </c>
      <c r="BM225" s="192" t="s">
        <v>4133</v>
      </c>
    </row>
    <row r="226" spans="1:65" s="2" customFormat="1" ht="11.25">
      <c r="A226" s="37"/>
      <c r="B226" s="38"/>
      <c r="C226" s="39"/>
      <c r="D226" s="194" t="s">
        <v>199</v>
      </c>
      <c r="E226" s="39"/>
      <c r="F226" s="195" t="s">
        <v>4132</v>
      </c>
      <c r="G226" s="39"/>
      <c r="H226" s="39"/>
      <c r="I226" s="196"/>
      <c r="J226" s="39"/>
      <c r="K226" s="39"/>
      <c r="L226" s="42"/>
      <c r="M226" s="197"/>
      <c r="N226" s="198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199</v>
      </c>
      <c r="AU226" s="20" t="s">
        <v>80</v>
      </c>
    </row>
    <row r="227" spans="1:65" s="12" customFormat="1" ht="25.9" customHeight="1">
      <c r="B227" s="165"/>
      <c r="C227" s="166"/>
      <c r="D227" s="167" t="s">
        <v>72</v>
      </c>
      <c r="E227" s="168" t="s">
        <v>3830</v>
      </c>
      <c r="F227" s="168" t="s">
        <v>4134</v>
      </c>
      <c r="G227" s="166"/>
      <c r="H227" s="166"/>
      <c r="I227" s="169"/>
      <c r="J227" s="170">
        <f>BK227</f>
        <v>0</v>
      </c>
      <c r="K227" s="166"/>
      <c r="L227" s="171"/>
      <c r="M227" s="172"/>
      <c r="N227" s="173"/>
      <c r="O227" s="173"/>
      <c r="P227" s="174">
        <f>SUM(P228:P243)</f>
        <v>0</v>
      </c>
      <c r="Q227" s="173"/>
      <c r="R227" s="174">
        <f>SUM(R228:R243)</f>
        <v>0</v>
      </c>
      <c r="S227" s="173"/>
      <c r="T227" s="175">
        <f>SUM(T228:T243)</f>
        <v>0</v>
      </c>
      <c r="AR227" s="176" t="s">
        <v>80</v>
      </c>
      <c r="AT227" s="177" t="s">
        <v>72</v>
      </c>
      <c r="AU227" s="177" t="s">
        <v>73</v>
      </c>
      <c r="AY227" s="176" t="s">
        <v>191</v>
      </c>
      <c r="BK227" s="178">
        <f>SUM(BK228:BK243)</f>
        <v>0</v>
      </c>
    </row>
    <row r="228" spans="1:65" s="2" customFormat="1" ht="16.5" customHeight="1">
      <c r="A228" s="37"/>
      <c r="B228" s="38"/>
      <c r="C228" s="181" t="s">
        <v>662</v>
      </c>
      <c r="D228" s="181" t="s">
        <v>193</v>
      </c>
      <c r="E228" s="182" t="s">
        <v>4135</v>
      </c>
      <c r="F228" s="183" t="s">
        <v>4136</v>
      </c>
      <c r="G228" s="184" t="s">
        <v>1787</v>
      </c>
      <c r="H228" s="185">
        <v>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668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668</v>
      </c>
      <c r="BM228" s="192" t="s">
        <v>4137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4136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668</v>
      </c>
      <c r="D230" s="181" t="s">
        <v>193</v>
      </c>
      <c r="E230" s="182" t="s">
        <v>4138</v>
      </c>
      <c r="F230" s="183" t="s">
        <v>4139</v>
      </c>
      <c r="G230" s="184" t="s">
        <v>1787</v>
      </c>
      <c r="H230" s="185">
        <v>269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668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668</v>
      </c>
      <c r="BM230" s="192" t="s">
        <v>4140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4139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2" customFormat="1" ht="16.5" customHeight="1">
      <c r="A232" s="37"/>
      <c r="B232" s="38"/>
      <c r="C232" s="181" t="s">
        <v>672</v>
      </c>
      <c r="D232" s="181" t="s">
        <v>193</v>
      </c>
      <c r="E232" s="182" t="s">
        <v>4141</v>
      </c>
      <c r="F232" s="183" t="s">
        <v>4142</v>
      </c>
      <c r="G232" s="184" t="s">
        <v>1787</v>
      </c>
      <c r="H232" s="185">
        <v>269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668</v>
      </c>
      <c r="AT232" s="192" t="s">
        <v>193</v>
      </c>
      <c r="AU232" s="192" t="s">
        <v>80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668</v>
      </c>
      <c r="BM232" s="192" t="s">
        <v>4143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4142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80</v>
      </c>
    </row>
    <row r="234" spans="1:65" s="2" customFormat="1" ht="16.5" customHeight="1">
      <c r="A234" s="37"/>
      <c r="B234" s="38"/>
      <c r="C234" s="181" t="s">
        <v>679</v>
      </c>
      <c r="D234" s="181" t="s">
        <v>193</v>
      </c>
      <c r="E234" s="182" t="s">
        <v>4144</v>
      </c>
      <c r="F234" s="183" t="s">
        <v>4145</v>
      </c>
      <c r="G234" s="184" t="s">
        <v>1787</v>
      </c>
      <c r="H234" s="185">
        <v>1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668</v>
      </c>
      <c r="AT234" s="192" t="s">
        <v>193</v>
      </c>
      <c r="AU234" s="192" t="s">
        <v>80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668</v>
      </c>
      <c r="BM234" s="192" t="s">
        <v>4146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4145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80</v>
      </c>
    </row>
    <row r="236" spans="1:65" s="2" customFormat="1" ht="16.5" customHeight="1">
      <c r="A236" s="37"/>
      <c r="B236" s="38"/>
      <c r="C236" s="181" t="s">
        <v>685</v>
      </c>
      <c r="D236" s="181" t="s">
        <v>193</v>
      </c>
      <c r="E236" s="182" t="s">
        <v>4147</v>
      </c>
      <c r="F236" s="183" t="s">
        <v>4148</v>
      </c>
      <c r="G236" s="184" t="s">
        <v>1787</v>
      </c>
      <c r="H236" s="185">
        <v>1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668</v>
      </c>
      <c r="AT236" s="192" t="s">
        <v>193</v>
      </c>
      <c r="AU236" s="192" t="s">
        <v>80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668</v>
      </c>
      <c r="BM236" s="192" t="s">
        <v>4149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4148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80</v>
      </c>
    </row>
    <row r="238" spans="1:65" s="2" customFormat="1" ht="16.5" customHeight="1">
      <c r="A238" s="37"/>
      <c r="B238" s="38"/>
      <c r="C238" s="181" t="s">
        <v>692</v>
      </c>
      <c r="D238" s="181" t="s">
        <v>193</v>
      </c>
      <c r="E238" s="182" t="s">
        <v>4150</v>
      </c>
      <c r="F238" s="183" t="s">
        <v>4151</v>
      </c>
      <c r="G238" s="184" t="s">
        <v>1787</v>
      </c>
      <c r="H238" s="185">
        <v>1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668</v>
      </c>
      <c r="AT238" s="192" t="s">
        <v>193</v>
      </c>
      <c r="AU238" s="192" t="s">
        <v>80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668</v>
      </c>
      <c r="BM238" s="192" t="s">
        <v>4152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4151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80</v>
      </c>
    </row>
    <row r="240" spans="1:65" s="2" customFormat="1" ht="16.5" customHeight="1">
      <c r="A240" s="37"/>
      <c r="B240" s="38"/>
      <c r="C240" s="181" t="s">
        <v>710</v>
      </c>
      <c r="D240" s="181" t="s">
        <v>193</v>
      </c>
      <c r="E240" s="182" t="s">
        <v>4153</v>
      </c>
      <c r="F240" s="183" t="s">
        <v>4154</v>
      </c>
      <c r="G240" s="184" t="s">
        <v>1787</v>
      </c>
      <c r="H240" s="185">
        <v>1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668</v>
      </c>
      <c r="AT240" s="192" t="s">
        <v>193</v>
      </c>
      <c r="AU240" s="192" t="s">
        <v>80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668</v>
      </c>
      <c r="BM240" s="192" t="s">
        <v>4155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4154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80</v>
      </c>
    </row>
    <row r="242" spans="1:65" s="2" customFormat="1" ht="16.5" customHeight="1">
      <c r="A242" s="37"/>
      <c r="B242" s="38"/>
      <c r="C242" s="181" t="s">
        <v>719</v>
      </c>
      <c r="D242" s="181" t="s">
        <v>193</v>
      </c>
      <c r="E242" s="182" t="s">
        <v>4156</v>
      </c>
      <c r="F242" s="183" t="s">
        <v>4157</v>
      </c>
      <c r="G242" s="184" t="s">
        <v>1787</v>
      </c>
      <c r="H242" s="185">
        <v>1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668</v>
      </c>
      <c r="AT242" s="192" t="s">
        <v>193</v>
      </c>
      <c r="AU242" s="192" t="s">
        <v>80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668</v>
      </c>
      <c r="BM242" s="192" t="s">
        <v>4158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4157</v>
      </c>
      <c r="G243" s="39"/>
      <c r="H243" s="39"/>
      <c r="I243" s="196"/>
      <c r="J243" s="39"/>
      <c r="K243" s="39"/>
      <c r="L243" s="42"/>
      <c r="M243" s="245"/>
      <c r="N243" s="246"/>
      <c r="O243" s="247"/>
      <c r="P243" s="247"/>
      <c r="Q243" s="247"/>
      <c r="R243" s="247"/>
      <c r="S243" s="247"/>
      <c r="T243" s="24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80</v>
      </c>
    </row>
    <row r="244" spans="1:65" s="2" customFormat="1" ht="6.95" customHeight="1">
      <c r="A244" s="37"/>
      <c r="B244" s="50"/>
      <c r="C244" s="51"/>
      <c r="D244" s="51"/>
      <c r="E244" s="51"/>
      <c r="F244" s="51"/>
      <c r="G244" s="51"/>
      <c r="H244" s="51"/>
      <c r="I244" s="51"/>
      <c r="J244" s="51"/>
      <c r="K244" s="51"/>
      <c r="L244" s="42"/>
      <c r="M244" s="37"/>
      <c r="O244" s="37"/>
      <c r="P244" s="37"/>
      <c r="Q244" s="37"/>
      <c r="R244" s="37"/>
      <c r="S244" s="37"/>
      <c r="T244" s="37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</row>
  </sheetData>
  <sheetProtection algorithmName="SHA-512" hashValue="hbwlM+VG8dsHLLuOMAxdXta1mdc6g16bAQnkteUGvTN+VNQ04dkiYBUWgECwtOjwFBqPSJhjLUcdpp0ZaOoARw==" saltValue="JlivKLh/gW1vfjtALKhB6u6VFa9HOX5aVGoUHDhE5+vC2angIfQxc6+a7MXYptb5w5PQxa2B/I6UBVI0rtxbFg==" spinCount="100000" sheet="1" objects="1" scenarios="1" formatColumns="0" formatRows="0" autoFilter="0"/>
  <autoFilter ref="C96:K243" xr:uid="{00000000-0009-0000-0000-000005000000}"/>
  <mergeCells count="15">
    <mergeCell ref="E83:H83"/>
    <mergeCell ref="E87:H87"/>
    <mergeCell ref="E85:H85"/>
    <mergeCell ref="E89:H89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4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106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4159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ROUND(J120,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ROUND((SUM(BE120:BE441)),  2)</f>
        <v>0</v>
      </c>
      <c r="G37" s="37"/>
      <c r="H37" s="37"/>
      <c r="I37" s="127">
        <v>0.21</v>
      </c>
      <c r="J37" s="126">
        <f>ROUND(((SUM(BE120:BE441))*I37),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ROUND((SUM(BF120:BF441)),  2)</f>
        <v>0</v>
      </c>
      <c r="G38" s="37"/>
      <c r="H38" s="37"/>
      <c r="I38" s="127">
        <v>0.12</v>
      </c>
      <c r="J38" s="126">
        <f>ROUND(((SUM(BF120:BF441))*I38),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ROUND((SUM(BG120:BG441)),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ROUND((SUM(BH120:BH441)),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ROUND((SUM(BI120:BI441)),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D.1.4-SL - Slaboproud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J120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4160</v>
      </c>
      <c r="E68" s="146"/>
      <c r="F68" s="146"/>
      <c r="G68" s="146"/>
      <c r="H68" s="146"/>
      <c r="I68" s="146"/>
      <c r="J68" s="147">
        <f>J121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4161</v>
      </c>
      <c r="E69" s="151"/>
      <c r="F69" s="151"/>
      <c r="G69" s="151"/>
      <c r="H69" s="151"/>
      <c r="I69" s="151"/>
      <c r="J69" s="152">
        <f>J128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4162</v>
      </c>
      <c r="E70" s="151"/>
      <c r="F70" s="151"/>
      <c r="G70" s="151"/>
      <c r="H70" s="151"/>
      <c r="I70" s="151"/>
      <c r="J70" s="152">
        <f>J147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4163</v>
      </c>
      <c r="E71" s="151"/>
      <c r="F71" s="151"/>
      <c r="G71" s="151"/>
      <c r="H71" s="151"/>
      <c r="I71" s="151"/>
      <c r="J71" s="152">
        <f>J162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4164</v>
      </c>
      <c r="E72" s="151"/>
      <c r="F72" s="151"/>
      <c r="G72" s="151"/>
      <c r="H72" s="151"/>
      <c r="I72" s="151"/>
      <c r="J72" s="152">
        <f>J165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4165</v>
      </c>
      <c r="E73" s="151"/>
      <c r="F73" s="151"/>
      <c r="G73" s="151"/>
      <c r="H73" s="151"/>
      <c r="I73" s="151"/>
      <c r="J73" s="152">
        <f>J168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4166</v>
      </c>
      <c r="E74" s="151"/>
      <c r="F74" s="151"/>
      <c r="G74" s="151"/>
      <c r="H74" s="151"/>
      <c r="I74" s="151"/>
      <c r="J74" s="152">
        <f>J171</f>
        <v>0</v>
      </c>
      <c r="K74" s="100"/>
      <c r="L74" s="153"/>
    </row>
    <row r="75" spans="1:47" s="10" customFormat="1" ht="19.899999999999999" customHeight="1">
      <c r="B75" s="149"/>
      <c r="C75" s="100"/>
      <c r="D75" s="150" t="s">
        <v>4167</v>
      </c>
      <c r="E75" s="151"/>
      <c r="F75" s="151"/>
      <c r="G75" s="151"/>
      <c r="H75" s="151"/>
      <c r="I75" s="151"/>
      <c r="J75" s="152">
        <f>J174</f>
        <v>0</v>
      </c>
      <c r="K75" s="100"/>
      <c r="L75" s="153"/>
    </row>
    <row r="76" spans="1:47" s="10" customFormat="1" ht="19.899999999999999" customHeight="1">
      <c r="B76" s="149"/>
      <c r="C76" s="100"/>
      <c r="D76" s="150" t="s">
        <v>4168</v>
      </c>
      <c r="E76" s="151"/>
      <c r="F76" s="151"/>
      <c r="G76" s="151"/>
      <c r="H76" s="151"/>
      <c r="I76" s="151"/>
      <c r="J76" s="152">
        <f>J181</f>
        <v>0</v>
      </c>
      <c r="K76" s="100"/>
      <c r="L76" s="153"/>
    </row>
    <row r="77" spans="1:47" s="10" customFormat="1" ht="19.899999999999999" customHeight="1">
      <c r="B77" s="149"/>
      <c r="C77" s="100"/>
      <c r="D77" s="150" t="s">
        <v>4169</v>
      </c>
      <c r="E77" s="151"/>
      <c r="F77" s="151"/>
      <c r="G77" s="151"/>
      <c r="H77" s="151"/>
      <c r="I77" s="151"/>
      <c r="J77" s="152">
        <f>J196</f>
        <v>0</v>
      </c>
      <c r="K77" s="100"/>
      <c r="L77" s="153"/>
    </row>
    <row r="78" spans="1:47" s="10" customFormat="1" ht="19.899999999999999" customHeight="1">
      <c r="B78" s="149"/>
      <c r="C78" s="100"/>
      <c r="D78" s="150" t="s">
        <v>4170</v>
      </c>
      <c r="E78" s="151"/>
      <c r="F78" s="151"/>
      <c r="G78" s="151"/>
      <c r="H78" s="151"/>
      <c r="I78" s="151"/>
      <c r="J78" s="152">
        <f>J197</f>
        <v>0</v>
      </c>
      <c r="K78" s="100"/>
      <c r="L78" s="153"/>
    </row>
    <row r="79" spans="1:47" s="10" customFormat="1" ht="19.899999999999999" customHeight="1">
      <c r="B79" s="149"/>
      <c r="C79" s="100"/>
      <c r="D79" s="150" t="s">
        <v>4171</v>
      </c>
      <c r="E79" s="151"/>
      <c r="F79" s="151"/>
      <c r="G79" s="151"/>
      <c r="H79" s="151"/>
      <c r="I79" s="151"/>
      <c r="J79" s="152">
        <f>J200</f>
        <v>0</v>
      </c>
      <c r="K79" s="100"/>
      <c r="L79" s="153"/>
    </row>
    <row r="80" spans="1:47" s="10" customFormat="1" ht="19.899999999999999" customHeight="1">
      <c r="B80" s="149"/>
      <c r="C80" s="100"/>
      <c r="D80" s="150" t="s">
        <v>4172</v>
      </c>
      <c r="E80" s="151"/>
      <c r="F80" s="151"/>
      <c r="G80" s="151"/>
      <c r="H80" s="151"/>
      <c r="I80" s="151"/>
      <c r="J80" s="152">
        <f>J203</f>
        <v>0</v>
      </c>
      <c r="K80" s="100"/>
      <c r="L80" s="153"/>
    </row>
    <row r="81" spans="2:12" s="10" customFormat="1" ht="19.899999999999999" customHeight="1">
      <c r="B81" s="149"/>
      <c r="C81" s="100"/>
      <c r="D81" s="150" t="s">
        <v>4173</v>
      </c>
      <c r="E81" s="151"/>
      <c r="F81" s="151"/>
      <c r="G81" s="151"/>
      <c r="H81" s="151"/>
      <c r="I81" s="151"/>
      <c r="J81" s="152">
        <f>J206</f>
        <v>0</v>
      </c>
      <c r="K81" s="100"/>
      <c r="L81" s="153"/>
    </row>
    <row r="82" spans="2:12" s="10" customFormat="1" ht="19.899999999999999" customHeight="1">
      <c r="B82" s="149"/>
      <c r="C82" s="100"/>
      <c r="D82" s="150" t="s">
        <v>4174</v>
      </c>
      <c r="E82" s="151"/>
      <c r="F82" s="151"/>
      <c r="G82" s="151"/>
      <c r="H82" s="151"/>
      <c r="I82" s="151"/>
      <c r="J82" s="152">
        <f>J211</f>
        <v>0</v>
      </c>
      <c r="K82" s="100"/>
      <c r="L82" s="153"/>
    </row>
    <row r="83" spans="2:12" s="9" customFormat="1" ht="24.95" customHeight="1">
      <c r="B83" s="143"/>
      <c r="C83" s="144"/>
      <c r="D83" s="145" t="s">
        <v>4175</v>
      </c>
      <c r="E83" s="146"/>
      <c r="F83" s="146"/>
      <c r="G83" s="146"/>
      <c r="H83" s="146"/>
      <c r="I83" s="146"/>
      <c r="J83" s="147">
        <f>J258</f>
        <v>0</v>
      </c>
      <c r="K83" s="144"/>
      <c r="L83" s="148"/>
    </row>
    <row r="84" spans="2:12" s="10" customFormat="1" ht="19.899999999999999" customHeight="1">
      <c r="B84" s="149"/>
      <c r="C84" s="100"/>
      <c r="D84" s="150" t="s">
        <v>4176</v>
      </c>
      <c r="E84" s="151"/>
      <c r="F84" s="151"/>
      <c r="G84" s="151"/>
      <c r="H84" s="151"/>
      <c r="I84" s="151"/>
      <c r="J84" s="152">
        <f>J269</f>
        <v>0</v>
      </c>
      <c r="K84" s="100"/>
      <c r="L84" s="153"/>
    </row>
    <row r="85" spans="2:12" s="9" customFormat="1" ht="24.95" customHeight="1">
      <c r="B85" s="143"/>
      <c r="C85" s="144"/>
      <c r="D85" s="145" t="s">
        <v>4177</v>
      </c>
      <c r="E85" s="146"/>
      <c r="F85" s="146"/>
      <c r="G85" s="146"/>
      <c r="H85" s="146"/>
      <c r="I85" s="146"/>
      <c r="J85" s="147">
        <f>J288</f>
        <v>0</v>
      </c>
      <c r="K85" s="144"/>
      <c r="L85" s="148"/>
    </row>
    <row r="86" spans="2:12" s="10" customFormat="1" ht="19.899999999999999" customHeight="1">
      <c r="B86" s="149"/>
      <c r="C86" s="100"/>
      <c r="D86" s="150" t="s">
        <v>4178</v>
      </c>
      <c r="E86" s="151"/>
      <c r="F86" s="151"/>
      <c r="G86" s="151"/>
      <c r="H86" s="151"/>
      <c r="I86" s="151"/>
      <c r="J86" s="152">
        <f>J289</f>
        <v>0</v>
      </c>
      <c r="K86" s="100"/>
      <c r="L86" s="153"/>
    </row>
    <row r="87" spans="2:12" s="10" customFormat="1" ht="19.899999999999999" customHeight="1">
      <c r="B87" s="149"/>
      <c r="C87" s="100"/>
      <c r="D87" s="150" t="s">
        <v>4179</v>
      </c>
      <c r="E87" s="151"/>
      <c r="F87" s="151"/>
      <c r="G87" s="151"/>
      <c r="H87" s="151"/>
      <c r="I87" s="151"/>
      <c r="J87" s="152">
        <f>J292</f>
        <v>0</v>
      </c>
      <c r="K87" s="100"/>
      <c r="L87" s="153"/>
    </row>
    <row r="88" spans="2:12" s="10" customFormat="1" ht="14.85" customHeight="1">
      <c r="B88" s="149"/>
      <c r="C88" s="100"/>
      <c r="D88" s="150" t="s">
        <v>4180</v>
      </c>
      <c r="E88" s="151"/>
      <c r="F88" s="151"/>
      <c r="G88" s="151"/>
      <c r="H88" s="151"/>
      <c r="I88" s="151"/>
      <c r="J88" s="152">
        <f>J303</f>
        <v>0</v>
      </c>
      <c r="K88" s="100"/>
      <c r="L88" s="153"/>
    </row>
    <row r="89" spans="2:12" s="10" customFormat="1" ht="14.85" customHeight="1">
      <c r="B89" s="149"/>
      <c r="C89" s="100"/>
      <c r="D89" s="150" t="s">
        <v>4181</v>
      </c>
      <c r="E89" s="151"/>
      <c r="F89" s="151"/>
      <c r="G89" s="151"/>
      <c r="H89" s="151"/>
      <c r="I89" s="151"/>
      <c r="J89" s="152">
        <f>J318</f>
        <v>0</v>
      </c>
      <c r="K89" s="100"/>
      <c r="L89" s="153"/>
    </row>
    <row r="90" spans="2:12" s="9" customFormat="1" ht="24.95" customHeight="1">
      <c r="B90" s="143"/>
      <c r="C90" s="144"/>
      <c r="D90" s="145" t="s">
        <v>4182</v>
      </c>
      <c r="E90" s="146"/>
      <c r="F90" s="146"/>
      <c r="G90" s="146"/>
      <c r="H90" s="146"/>
      <c r="I90" s="146"/>
      <c r="J90" s="147">
        <f>J343</f>
        <v>0</v>
      </c>
      <c r="K90" s="144"/>
      <c r="L90" s="148"/>
    </row>
    <row r="91" spans="2:12" s="10" customFormat="1" ht="19.899999999999999" customHeight="1">
      <c r="B91" s="149"/>
      <c r="C91" s="100"/>
      <c r="D91" s="150" t="s">
        <v>4183</v>
      </c>
      <c r="E91" s="151"/>
      <c r="F91" s="151"/>
      <c r="G91" s="151"/>
      <c r="H91" s="151"/>
      <c r="I91" s="151"/>
      <c r="J91" s="152">
        <f>J360</f>
        <v>0</v>
      </c>
      <c r="K91" s="100"/>
      <c r="L91" s="153"/>
    </row>
    <row r="92" spans="2:12" s="9" customFormat="1" ht="24.95" customHeight="1">
      <c r="B92" s="143"/>
      <c r="C92" s="144"/>
      <c r="D92" s="145" t="s">
        <v>4184</v>
      </c>
      <c r="E92" s="146"/>
      <c r="F92" s="146"/>
      <c r="G92" s="146"/>
      <c r="H92" s="146"/>
      <c r="I92" s="146"/>
      <c r="J92" s="147">
        <f>J377</f>
        <v>0</v>
      </c>
      <c r="K92" s="144"/>
      <c r="L92" s="148"/>
    </row>
    <row r="93" spans="2:12" s="10" customFormat="1" ht="19.899999999999999" customHeight="1">
      <c r="B93" s="149"/>
      <c r="C93" s="100"/>
      <c r="D93" s="150" t="s">
        <v>4185</v>
      </c>
      <c r="E93" s="151"/>
      <c r="F93" s="151"/>
      <c r="G93" s="151"/>
      <c r="H93" s="151"/>
      <c r="I93" s="151"/>
      <c r="J93" s="152">
        <f>J404</f>
        <v>0</v>
      </c>
      <c r="K93" s="100"/>
      <c r="L93" s="153"/>
    </row>
    <row r="94" spans="2:12" s="9" customFormat="1" ht="24.95" customHeight="1">
      <c r="B94" s="143"/>
      <c r="C94" s="144"/>
      <c r="D94" s="145" t="s">
        <v>4186</v>
      </c>
      <c r="E94" s="146"/>
      <c r="F94" s="146"/>
      <c r="G94" s="146"/>
      <c r="H94" s="146"/>
      <c r="I94" s="146"/>
      <c r="J94" s="147">
        <f>J427</f>
        <v>0</v>
      </c>
      <c r="K94" s="144"/>
      <c r="L94" s="148"/>
    </row>
    <row r="95" spans="2:12" s="9" customFormat="1" ht="24.95" customHeight="1">
      <c r="B95" s="143"/>
      <c r="C95" s="144"/>
      <c r="D95" s="145" t="s">
        <v>4187</v>
      </c>
      <c r="E95" s="146"/>
      <c r="F95" s="146"/>
      <c r="G95" s="146"/>
      <c r="H95" s="146"/>
      <c r="I95" s="146"/>
      <c r="J95" s="147">
        <f>J432</f>
        <v>0</v>
      </c>
      <c r="K95" s="144"/>
      <c r="L95" s="148"/>
    </row>
    <row r="96" spans="2:12" s="9" customFormat="1" ht="24.95" customHeight="1">
      <c r="B96" s="143"/>
      <c r="C96" s="144"/>
      <c r="D96" s="145" t="s">
        <v>4188</v>
      </c>
      <c r="E96" s="146"/>
      <c r="F96" s="146"/>
      <c r="G96" s="146"/>
      <c r="H96" s="146"/>
      <c r="I96" s="146"/>
      <c r="J96" s="147">
        <f>J439</f>
        <v>0</v>
      </c>
      <c r="K96" s="144"/>
      <c r="L96" s="148"/>
    </row>
    <row r="97" spans="1:31" s="2" customFormat="1" ht="21.7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31" s="2" customFormat="1" ht="6.95" customHeight="1">
      <c r="A98" s="37"/>
      <c r="B98" s="50"/>
      <c r="C98" s="51"/>
      <c r="D98" s="51"/>
      <c r="E98" s="51"/>
      <c r="F98" s="51"/>
      <c r="G98" s="51"/>
      <c r="H98" s="51"/>
      <c r="I98" s="51"/>
      <c r="J98" s="51"/>
      <c r="K98" s="51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102" spans="1:31" s="2" customFormat="1" ht="6.95" customHeight="1">
      <c r="A102" s="37"/>
      <c r="B102" s="52"/>
      <c r="C102" s="53"/>
      <c r="D102" s="53"/>
      <c r="E102" s="53"/>
      <c r="F102" s="53"/>
      <c r="G102" s="53"/>
      <c r="H102" s="53"/>
      <c r="I102" s="53"/>
      <c r="J102" s="53"/>
      <c r="K102" s="53"/>
      <c r="L102" s="116"/>
      <c r="S102" s="37"/>
      <c r="T102" s="37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</row>
    <row r="103" spans="1:31" s="2" customFormat="1" ht="24.95" customHeight="1">
      <c r="A103" s="37"/>
      <c r="B103" s="38"/>
      <c r="C103" s="26" t="s">
        <v>176</v>
      </c>
      <c r="D103" s="39"/>
      <c r="E103" s="39"/>
      <c r="F103" s="39"/>
      <c r="G103" s="39"/>
      <c r="H103" s="39"/>
      <c r="I103" s="39"/>
      <c r="J103" s="39"/>
      <c r="K103" s="39"/>
      <c r="L103" s="116"/>
      <c r="S103" s="37"/>
      <c r="T103" s="37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</row>
    <row r="104" spans="1:31" s="2" customFormat="1" ht="6.95" customHeight="1">
      <c r="A104" s="37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116"/>
      <c r="S104" s="37"/>
      <c r="T104" s="37"/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</row>
    <row r="105" spans="1:31" s="2" customFormat="1" ht="12" customHeight="1">
      <c r="A105" s="37"/>
      <c r="B105" s="38"/>
      <c r="C105" s="32" t="s">
        <v>16</v>
      </c>
      <c r="D105" s="39"/>
      <c r="E105" s="39"/>
      <c r="F105" s="39"/>
      <c r="G105" s="39"/>
      <c r="H105" s="39"/>
      <c r="I105" s="39"/>
      <c r="J105" s="39"/>
      <c r="K105" s="39"/>
      <c r="L105" s="116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16.5" customHeight="1">
      <c r="A106" s="37"/>
      <c r="B106" s="38"/>
      <c r="C106" s="39"/>
      <c r="D106" s="39"/>
      <c r="E106" s="399" t="str">
        <f>E7</f>
        <v>Rekonstrukce plaveckého bazénu ZŠ a MŠ Weberova</v>
      </c>
      <c r="F106" s="400"/>
      <c r="G106" s="400"/>
      <c r="H106" s="400"/>
      <c r="I106" s="39"/>
      <c r="J106" s="39"/>
      <c r="K106" s="39"/>
      <c r="L106" s="116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07" spans="1:31" s="1" customFormat="1" ht="12" customHeight="1">
      <c r="B107" s="24"/>
      <c r="C107" s="32" t="s">
        <v>136</v>
      </c>
      <c r="D107" s="25"/>
      <c r="E107" s="25"/>
      <c r="F107" s="25"/>
      <c r="G107" s="25"/>
      <c r="H107" s="25"/>
      <c r="I107" s="25"/>
      <c r="J107" s="25"/>
      <c r="K107" s="25"/>
      <c r="L107" s="23"/>
    </row>
    <row r="108" spans="1:31" s="1" customFormat="1" ht="16.5" customHeight="1">
      <c r="B108" s="24"/>
      <c r="C108" s="25"/>
      <c r="D108" s="25"/>
      <c r="E108" s="399" t="s">
        <v>137</v>
      </c>
      <c r="F108" s="359"/>
      <c r="G108" s="359"/>
      <c r="H108" s="359"/>
      <c r="I108" s="25"/>
      <c r="J108" s="25"/>
      <c r="K108" s="25"/>
      <c r="L108" s="23"/>
    </row>
    <row r="109" spans="1:31" s="1" customFormat="1" ht="12" customHeight="1">
      <c r="B109" s="24"/>
      <c r="C109" s="32" t="s">
        <v>138</v>
      </c>
      <c r="D109" s="25"/>
      <c r="E109" s="25"/>
      <c r="F109" s="25"/>
      <c r="G109" s="25"/>
      <c r="H109" s="25"/>
      <c r="I109" s="25"/>
      <c r="J109" s="25"/>
      <c r="K109" s="25"/>
      <c r="L109" s="23"/>
    </row>
    <row r="110" spans="1:31" s="2" customFormat="1" ht="16.5" customHeight="1">
      <c r="A110" s="37"/>
      <c r="B110" s="38"/>
      <c r="C110" s="39"/>
      <c r="D110" s="39"/>
      <c r="E110" s="403" t="s">
        <v>2967</v>
      </c>
      <c r="F110" s="401"/>
      <c r="G110" s="401"/>
      <c r="H110" s="401"/>
      <c r="I110" s="39"/>
      <c r="J110" s="39"/>
      <c r="K110" s="39"/>
      <c r="L110" s="116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12" customHeight="1">
      <c r="A111" s="37"/>
      <c r="B111" s="38"/>
      <c r="C111" s="32" t="s">
        <v>2968</v>
      </c>
      <c r="D111" s="39"/>
      <c r="E111" s="39"/>
      <c r="F111" s="39"/>
      <c r="G111" s="39"/>
      <c r="H111" s="39"/>
      <c r="I111" s="39"/>
      <c r="J111" s="39"/>
      <c r="K111" s="39"/>
      <c r="L111" s="116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16.5" customHeight="1">
      <c r="A112" s="37"/>
      <c r="B112" s="38"/>
      <c r="C112" s="39"/>
      <c r="D112" s="39"/>
      <c r="E112" s="352" t="str">
        <f>E13</f>
        <v>D.1.4-SL - Slaboproud</v>
      </c>
      <c r="F112" s="401"/>
      <c r="G112" s="401"/>
      <c r="H112" s="401"/>
      <c r="I112" s="39"/>
      <c r="J112" s="39"/>
      <c r="K112" s="39"/>
      <c r="L112" s="116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5" s="2" customFormat="1" ht="6.95" customHeight="1">
      <c r="A113" s="37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116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5" s="2" customFormat="1" ht="12" customHeight="1">
      <c r="A114" s="37"/>
      <c r="B114" s="38"/>
      <c r="C114" s="32" t="s">
        <v>21</v>
      </c>
      <c r="D114" s="39"/>
      <c r="E114" s="39"/>
      <c r="F114" s="30" t="str">
        <f>F16</f>
        <v>areál ZŠ a MŠ Weberova v Praze 5-Košířích</v>
      </c>
      <c r="G114" s="39"/>
      <c r="H114" s="39"/>
      <c r="I114" s="32" t="s">
        <v>23</v>
      </c>
      <c r="J114" s="62" t="str">
        <f>IF(J16="","",J16)</f>
        <v>Vyplň údaj</v>
      </c>
      <c r="K114" s="39"/>
      <c r="L114" s="116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5" s="2" customFormat="1" ht="6.95" customHeight="1">
      <c r="A115" s="37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116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  <row r="116" spans="1:65" s="2" customFormat="1" ht="40.15" customHeight="1">
      <c r="A116" s="37"/>
      <c r="B116" s="38"/>
      <c r="C116" s="32" t="s">
        <v>24</v>
      </c>
      <c r="D116" s="39"/>
      <c r="E116" s="39"/>
      <c r="F116" s="30" t="str">
        <f>E19</f>
        <v>Městská část Praha 5, nám. 14. října 4, Praha 5</v>
      </c>
      <c r="G116" s="39"/>
      <c r="H116" s="39"/>
      <c r="I116" s="32" t="s">
        <v>31</v>
      </c>
      <c r="J116" s="35" t="str">
        <f>E25</f>
        <v>Atelier 11 Hradec Králové s.r.o., Jižní 870/2</v>
      </c>
      <c r="K116" s="39"/>
      <c r="L116" s="116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5" s="2" customFormat="1" ht="15.2" customHeight="1">
      <c r="A117" s="37"/>
      <c r="B117" s="38"/>
      <c r="C117" s="32" t="s">
        <v>29</v>
      </c>
      <c r="D117" s="39"/>
      <c r="E117" s="39"/>
      <c r="F117" s="30" t="str">
        <f>IF(E22="","",E22)</f>
        <v>Vyplň údaj</v>
      </c>
      <c r="G117" s="39"/>
      <c r="H117" s="39"/>
      <c r="I117" s="32" t="s">
        <v>35</v>
      </c>
      <c r="J117" s="35" t="str">
        <f>E28</f>
        <v xml:space="preserve"> </v>
      </c>
      <c r="K117" s="39"/>
      <c r="L117" s="116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5" s="2" customFormat="1" ht="10.35" customHeight="1">
      <c r="A118" s="37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116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5" s="11" customFormat="1" ht="29.25" customHeight="1">
      <c r="A119" s="154"/>
      <c r="B119" s="155"/>
      <c r="C119" s="156" t="s">
        <v>177</v>
      </c>
      <c r="D119" s="157" t="s">
        <v>58</v>
      </c>
      <c r="E119" s="157" t="s">
        <v>54</v>
      </c>
      <c r="F119" s="157" t="s">
        <v>55</v>
      </c>
      <c r="G119" s="157" t="s">
        <v>178</v>
      </c>
      <c r="H119" s="157" t="s">
        <v>179</v>
      </c>
      <c r="I119" s="157" t="s">
        <v>180</v>
      </c>
      <c r="J119" s="157" t="s">
        <v>142</v>
      </c>
      <c r="K119" s="158" t="s">
        <v>181</v>
      </c>
      <c r="L119" s="159"/>
      <c r="M119" s="71" t="s">
        <v>19</v>
      </c>
      <c r="N119" s="72" t="s">
        <v>43</v>
      </c>
      <c r="O119" s="72" t="s">
        <v>182</v>
      </c>
      <c r="P119" s="72" t="s">
        <v>183</v>
      </c>
      <c r="Q119" s="72" t="s">
        <v>184</v>
      </c>
      <c r="R119" s="72" t="s">
        <v>185</v>
      </c>
      <c r="S119" s="72" t="s">
        <v>186</v>
      </c>
      <c r="T119" s="73" t="s">
        <v>187</v>
      </c>
      <c r="U119" s="154"/>
      <c r="V119" s="154"/>
      <c r="W119" s="154"/>
      <c r="X119" s="154"/>
      <c r="Y119" s="154"/>
      <c r="Z119" s="154"/>
      <c r="AA119" s="154"/>
      <c r="AB119" s="154"/>
      <c r="AC119" s="154"/>
      <c r="AD119" s="154"/>
      <c r="AE119" s="154"/>
    </row>
    <row r="120" spans="1:65" s="2" customFormat="1" ht="22.9" customHeight="1">
      <c r="A120" s="37"/>
      <c r="B120" s="38"/>
      <c r="C120" s="78" t="s">
        <v>188</v>
      </c>
      <c r="D120" s="39"/>
      <c r="E120" s="39"/>
      <c r="F120" s="39"/>
      <c r="G120" s="39"/>
      <c r="H120" s="39"/>
      <c r="I120" s="39"/>
      <c r="J120" s="160">
        <f>BK120</f>
        <v>0</v>
      </c>
      <c r="K120" s="39"/>
      <c r="L120" s="42"/>
      <c r="M120" s="74"/>
      <c r="N120" s="161"/>
      <c r="O120" s="75"/>
      <c r="P120" s="162">
        <f>P121+P258+P288+P343+P377+P427+P432+P439</f>
        <v>0</v>
      </c>
      <c r="Q120" s="75"/>
      <c r="R120" s="162">
        <f>R121+R258+R288+R343+R377+R427+R432+R439</f>
        <v>0</v>
      </c>
      <c r="S120" s="75"/>
      <c r="T120" s="163">
        <f>T121+T258+T288+T343+T377+T427+T432+T439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T120" s="20" t="s">
        <v>72</v>
      </c>
      <c r="AU120" s="20" t="s">
        <v>143</v>
      </c>
      <c r="BK120" s="164">
        <f>BK121+BK258+BK288+BK343+BK377+BK427+BK432+BK439</f>
        <v>0</v>
      </c>
    </row>
    <row r="121" spans="1:65" s="12" customFormat="1" ht="25.9" customHeight="1">
      <c r="B121" s="165"/>
      <c r="C121" s="166"/>
      <c r="D121" s="167" t="s">
        <v>72</v>
      </c>
      <c r="E121" s="168" t="s">
        <v>4189</v>
      </c>
      <c r="F121" s="168" t="s">
        <v>4190</v>
      </c>
      <c r="G121" s="166"/>
      <c r="H121" s="166"/>
      <c r="I121" s="169"/>
      <c r="J121" s="170">
        <f>BK121</f>
        <v>0</v>
      </c>
      <c r="K121" s="166"/>
      <c r="L121" s="171"/>
      <c r="M121" s="172"/>
      <c r="N121" s="173"/>
      <c r="O121" s="173"/>
      <c r="P121" s="174">
        <f>P122+SUM(P123:P128)+P147+P162+P165+P168+P171+P174+P181+P196+P197+P200+P203+P206+P211</f>
        <v>0</v>
      </c>
      <c r="Q121" s="173"/>
      <c r="R121" s="174">
        <f>R122+SUM(R123:R128)+R147+R162+R165+R168+R171+R174+R181+R196+R197+R200+R203+R206+R211</f>
        <v>0</v>
      </c>
      <c r="S121" s="173"/>
      <c r="T121" s="175">
        <f>T122+SUM(T123:T128)+T147+T162+T165+T168+T171+T174+T181+T196+T197+T200+T203+T206+T211</f>
        <v>0</v>
      </c>
      <c r="AR121" s="176" t="s">
        <v>80</v>
      </c>
      <c r="AT121" s="177" t="s">
        <v>72</v>
      </c>
      <c r="AU121" s="177" t="s">
        <v>73</v>
      </c>
      <c r="AY121" s="176" t="s">
        <v>191</v>
      </c>
      <c r="BK121" s="178">
        <f>BK122+SUM(BK123:BK128)+BK147+BK162+BK165+BK168+BK171+BK174+BK181+BK196+BK197+BK200+BK203+BK206+BK211</f>
        <v>0</v>
      </c>
    </row>
    <row r="122" spans="1:65" s="2" customFormat="1" ht="16.5" customHeight="1">
      <c r="A122" s="37"/>
      <c r="B122" s="38"/>
      <c r="C122" s="181" t="s">
        <v>80</v>
      </c>
      <c r="D122" s="181" t="s">
        <v>193</v>
      </c>
      <c r="E122" s="182" t="s">
        <v>4191</v>
      </c>
      <c r="F122" s="183" t="s">
        <v>4192</v>
      </c>
      <c r="G122" s="184" t="s">
        <v>3025</v>
      </c>
      <c r="H122" s="185">
        <v>4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668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668</v>
      </c>
      <c r="BM122" s="192" t="s">
        <v>4193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4192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82</v>
      </c>
      <c r="D124" s="181" t="s">
        <v>193</v>
      </c>
      <c r="E124" s="182" t="s">
        <v>4194</v>
      </c>
      <c r="F124" s="183" t="s">
        <v>4195</v>
      </c>
      <c r="G124" s="184" t="s">
        <v>3025</v>
      </c>
      <c r="H124" s="185">
        <v>8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668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668</v>
      </c>
      <c r="BM124" s="192" t="s">
        <v>4196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4195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96</v>
      </c>
      <c r="D126" s="181" t="s">
        <v>193</v>
      </c>
      <c r="E126" s="182" t="s">
        <v>4197</v>
      </c>
      <c r="F126" s="183" t="s">
        <v>4198</v>
      </c>
      <c r="G126" s="184" t="s">
        <v>3025</v>
      </c>
      <c r="H126" s="185">
        <v>5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668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668</v>
      </c>
      <c r="BM126" s="192" t="s">
        <v>4199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4198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12" customFormat="1" ht="22.9" customHeight="1">
      <c r="B128" s="165"/>
      <c r="C128" s="166"/>
      <c r="D128" s="167" t="s">
        <v>72</v>
      </c>
      <c r="E128" s="179" t="s">
        <v>4200</v>
      </c>
      <c r="F128" s="179" t="s">
        <v>4201</v>
      </c>
      <c r="G128" s="166"/>
      <c r="H128" s="166"/>
      <c r="I128" s="169"/>
      <c r="J128" s="180">
        <f>BK128</f>
        <v>0</v>
      </c>
      <c r="K128" s="166"/>
      <c r="L128" s="171"/>
      <c r="M128" s="172"/>
      <c r="N128" s="173"/>
      <c r="O128" s="173"/>
      <c r="P128" s="174">
        <f>SUM(P129:P146)</f>
        <v>0</v>
      </c>
      <c r="Q128" s="173"/>
      <c r="R128" s="174">
        <f>SUM(R129:R146)</f>
        <v>0</v>
      </c>
      <c r="S128" s="173"/>
      <c r="T128" s="175">
        <f>SUM(T129:T146)</f>
        <v>0</v>
      </c>
      <c r="AR128" s="176" t="s">
        <v>80</v>
      </c>
      <c r="AT128" s="177" t="s">
        <v>72</v>
      </c>
      <c r="AU128" s="177" t="s">
        <v>80</v>
      </c>
      <c r="AY128" s="176" t="s">
        <v>191</v>
      </c>
      <c r="BK128" s="178">
        <f>SUM(BK129:BK146)</f>
        <v>0</v>
      </c>
    </row>
    <row r="129" spans="1:65" s="2" customFormat="1" ht="16.5" customHeight="1">
      <c r="A129" s="37"/>
      <c r="B129" s="38"/>
      <c r="C129" s="181" t="s">
        <v>197</v>
      </c>
      <c r="D129" s="181" t="s">
        <v>193</v>
      </c>
      <c r="E129" s="182" t="s">
        <v>4202</v>
      </c>
      <c r="F129" s="183" t="s">
        <v>4203</v>
      </c>
      <c r="G129" s="184" t="s">
        <v>3025</v>
      </c>
      <c r="H129" s="185">
        <v>1</v>
      </c>
      <c r="I129" s="186"/>
      <c r="J129" s="187">
        <f>ROUND(I129*H129,2)</f>
        <v>0</v>
      </c>
      <c r="K129" s="183" t="s">
        <v>19</v>
      </c>
      <c r="L129" s="42"/>
      <c r="M129" s="188" t="s">
        <v>19</v>
      </c>
      <c r="N129" s="189" t="s">
        <v>44</v>
      </c>
      <c r="O129" s="67"/>
      <c r="P129" s="190">
        <f>O129*H129</f>
        <v>0</v>
      </c>
      <c r="Q129" s="190">
        <v>0</v>
      </c>
      <c r="R129" s="190">
        <f>Q129*H129</f>
        <v>0</v>
      </c>
      <c r="S129" s="190">
        <v>0</v>
      </c>
      <c r="T129" s="191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2" t="s">
        <v>668</v>
      </c>
      <c r="AT129" s="192" t="s">
        <v>193</v>
      </c>
      <c r="AU129" s="192" t="s">
        <v>82</v>
      </c>
      <c r="AY129" s="20" t="s">
        <v>191</v>
      </c>
      <c r="BE129" s="193">
        <f>IF(N129="základní",J129,0)</f>
        <v>0</v>
      </c>
      <c r="BF129" s="193">
        <f>IF(N129="snížená",J129,0)</f>
        <v>0</v>
      </c>
      <c r="BG129" s="193">
        <f>IF(N129="zákl. přenesená",J129,0)</f>
        <v>0</v>
      </c>
      <c r="BH129" s="193">
        <f>IF(N129="sníž. přenesená",J129,0)</f>
        <v>0</v>
      </c>
      <c r="BI129" s="193">
        <f>IF(N129="nulová",J129,0)</f>
        <v>0</v>
      </c>
      <c r="BJ129" s="20" t="s">
        <v>80</v>
      </c>
      <c r="BK129" s="193">
        <f>ROUND(I129*H129,2)</f>
        <v>0</v>
      </c>
      <c r="BL129" s="20" t="s">
        <v>668</v>
      </c>
      <c r="BM129" s="192" t="s">
        <v>4204</v>
      </c>
    </row>
    <row r="130" spans="1:65" s="2" customFormat="1" ht="11.25">
      <c r="A130" s="37"/>
      <c r="B130" s="38"/>
      <c r="C130" s="39"/>
      <c r="D130" s="194" t="s">
        <v>199</v>
      </c>
      <c r="E130" s="39"/>
      <c r="F130" s="195" t="s">
        <v>4203</v>
      </c>
      <c r="G130" s="39"/>
      <c r="H130" s="39"/>
      <c r="I130" s="196"/>
      <c r="J130" s="39"/>
      <c r="K130" s="39"/>
      <c r="L130" s="42"/>
      <c r="M130" s="197"/>
      <c r="N130" s="198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199</v>
      </c>
      <c r="AU130" s="20" t="s">
        <v>82</v>
      </c>
    </row>
    <row r="131" spans="1:65" s="2" customFormat="1" ht="16.5" customHeight="1">
      <c r="A131" s="37"/>
      <c r="B131" s="38"/>
      <c r="C131" s="181" t="s">
        <v>216</v>
      </c>
      <c r="D131" s="181" t="s">
        <v>193</v>
      </c>
      <c r="E131" s="182" t="s">
        <v>4205</v>
      </c>
      <c r="F131" s="183" t="s">
        <v>4206</v>
      </c>
      <c r="G131" s="184" t="s">
        <v>3025</v>
      </c>
      <c r="H131" s="185">
        <v>1</v>
      </c>
      <c r="I131" s="186"/>
      <c r="J131" s="187">
        <f>ROUND(I131*H131,2)</f>
        <v>0</v>
      </c>
      <c r="K131" s="183" t="s">
        <v>19</v>
      </c>
      <c r="L131" s="42"/>
      <c r="M131" s="188" t="s">
        <v>19</v>
      </c>
      <c r="N131" s="189" t="s">
        <v>44</v>
      </c>
      <c r="O131" s="67"/>
      <c r="P131" s="190">
        <f>O131*H131</f>
        <v>0</v>
      </c>
      <c r="Q131" s="190">
        <v>0</v>
      </c>
      <c r="R131" s="190">
        <f>Q131*H131</f>
        <v>0</v>
      </c>
      <c r="S131" s="190">
        <v>0</v>
      </c>
      <c r="T131" s="191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2" t="s">
        <v>668</v>
      </c>
      <c r="AT131" s="192" t="s">
        <v>193</v>
      </c>
      <c r="AU131" s="192" t="s">
        <v>82</v>
      </c>
      <c r="AY131" s="20" t="s">
        <v>191</v>
      </c>
      <c r="BE131" s="193">
        <f>IF(N131="základní",J131,0)</f>
        <v>0</v>
      </c>
      <c r="BF131" s="193">
        <f>IF(N131="snížená",J131,0)</f>
        <v>0</v>
      </c>
      <c r="BG131" s="193">
        <f>IF(N131="zákl. přenesená",J131,0)</f>
        <v>0</v>
      </c>
      <c r="BH131" s="193">
        <f>IF(N131="sníž. přenesená",J131,0)</f>
        <v>0</v>
      </c>
      <c r="BI131" s="193">
        <f>IF(N131="nulová",J131,0)</f>
        <v>0</v>
      </c>
      <c r="BJ131" s="20" t="s">
        <v>80</v>
      </c>
      <c r="BK131" s="193">
        <f>ROUND(I131*H131,2)</f>
        <v>0</v>
      </c>
      <c r="BL131" s="20" t="s">
        <v>668</v>
      </c>
      <c r="BM131" s="192" t="s">
        <v>4207</v>
      </c>
    </row>
    <row r="132" spans="1:65" s="2" customFormat="1" ht="11.25">
      <c r="A132" s="37"/>
      <c r="B132" s="38"/>
      <c r="C132" s="39"/>
      <c r="D132" s="194" t="s">
        <v>199</v>
      </c>
      <c r="E132" s="39"/>
      <c r="F132" s="195" t="s">
        <v>4206</v>
      </c>
      <c r="G132" s="39"/>
      <c r="H132" s="39"/>
      <c r="I132" s="196"/>
      <c r="J132" s="39"/>
      <c r="K132" s="39"/>
      <c r="L132" s="42"/>
      <c r="M132" s="197"/>
      <c r="N132" s="198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199</v>
      </c>
      <c r="AU132" s="20" t="s">
        <v>82</v>
      </c>
    </row>
    <row r="133" spans="1:65" s="2" customFormat="1" ht="16.5" customHeight="1">
      <c r="A133" s="37"/>
      <c r="B133" s="38"/>
      <c r="C133" s="181" t="s">
        <v>223</v>
      </c>
      <c r="D133" s="181" t="s">
        <v>193</v>
      </c>
      <c r="E133" s="182" t="s">
        <v>4208</v>
      </c>
      <c r="F133" s="183" t="s">
        <v>4209</v>
      </c>
      <c r="G133" s="184" t="s">
        <v>3025</v>
      </c>
      <c r="H133" s="185">
        <v>1</v>
      </c>
      <c r="I133" s="186"/>
      <c r="J133" s="187">
        <f>ROUND(I133*H133,2)</f>
        <v>0</v>
      </c>
      <c r="K133" s="183" t="s">
        <v>19</v>
      </c>
      <c r="L133" s="42"/>
      <c r="M133" s="188" t="s">
        <v>19</v>
      </c>
      <c r="N133" s="189" t="s">
        <v>44</v>
      </c>
      <c r="O133" s="67"/>
      <c r="P133" s="190">
        <f>O133*H133</f>
        <v>0</v>
      </c>
      <c r="Q133" s="190">
        <v>0</v>
      </c>
      <c r="R133" s="190">
        <f>Q133*H133</f>
        <v>0</v>
      </c>
      <c r="S133" s="190">
        <v>0</v>
      </c>
      <c r="T133" s="191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2" t="s">
        <v>668</v>
      </c>
      <c r="AT133" s="192" t="s">
        <v>193</v>
      </c>
      <c r="AU133" s="192" t="s">
        <v>82</v>
      </c>
      <c r="AY133" s="20" t="s">
        <v>191</v>
      </c>
      <c r="BE133" s="193">
        <f>IF(N133="základní",J133,0)</f>
        <v>0</v>
      </c>
      <c r="BF133" s="193">
        <f>IF(N133="snížená",J133,0)</f>
        <v>0</v>
      </c>
      <c r="BG133" s="193">
        <f>IF(N133="zákl. přenesená",J133,0)</f>
        <v>0</v>
      </c>
      <c r="BH133" s="193">
        <f>IF(N133="sníž. přenesená",J133,0)</f>
        <v>0</v>
      </c>
      <c r="BI133" s="193">
        <f>IF(N133="nulová",J133,0)</f>
        <v>0</v>
      </c>
      <c r="BJ133" s="20" t="s">
        <v>80</v>
      </c>
      <c r="BK133" s="193">
        <f>ROUND(I133*H133,2)</f>
        <v>0</v>
      </c>
      <c r="BL133" s="20" t="s">
        <v>668</v>
      </c>
      <c r="BM133" s="192" t="s">
        <v>4210</v>
      </c>
    </row>
    <row r="134" spans="1:65" s="2" customFormat="1" ht="11.25">
      <c r="A134" s="37"/>
      <c r="B134" s="38"/>
      <c r="C134" s="39"/>
      <c r="D134" s="194" t="s">
        <v>199</v>
      </c>
      <c r="E134" s="39"/>
      <c r="F134" s="195" t="s">
        <v>4209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199</v>
      </c>
      <c r="AU134" s="20" t="s">
        <v>82</v>
      </c>
    </row>
    <row r="135" spans="1:65" s="2" customFormat="1" ht="16.5" customHeight="1">
      <c r="A135" s="37"/>
      <c r="B135" s="38"/>
      <c r="C135" s="181" t="s">
        <v>230</v>
      </c>
      <c r="D135" s="181" t="s">
        <v>193</v>
      </c>
      <c r="E135" s="182" t="s">
        <v>4211</v>
      </c>
      <c r="F135" s="183" t="s">
        <v>4212</v>
      </c>
      <c r="G135" s="184" t="s">
        <v>3025</v>
      </c>
      <c r="H135" s="185">
        <v>1</v>
      </c>
      <c r="I135" s="186"/>
      <c r="J135" s="187">
        <f>ROUND(I135*H135,2)</f>
        <v>0</v>
      </c>
      <c r="K135" s="183" t="s">
        <v>19</v>
      </c>
      <c r="L135" s="42"/>
      <c r="M135" s="188" t="s">
        <v>19</v>
      </c>
      <c r="N135" s="189" t="s">
        <v>44</v>
      </c>
      <c r="O135" s="67"/>
      <c r="P135" s="190">
        <f>O135*H135</f>
        <v>0</v>
      </c>
      <c r="Q135" s="190">
        <v>0</v>
      </c>
      <c r="R135" s="190">
        <f>Q135*H135</f>
        <v>0</v>
      </c>
      <c r="S135" s="190">
        <v>0</v>
      </c>
      <c r="T135" s="191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2" t="s">
        <v>668</v>
      </c>
      <c r="AT135" s="192" t="s">
        <v>193</v>
      </c>
      <c r="AU135" s="192" t="s">
        <v>82</v>
      </c>
      <c r="AY135" s="20" t="s">
        <v>191</v>
      </c>
      <c r="BE135" s="193">
        <f>IF(N135="základní",J135,0)</f>
        <v>0</v>
      </c>
      <c r="BF135" s="193">
        <f>IF(N135="snížená",J135,0)</f>
        <v>0</v>
      </c>
      <c r="BG135" s="193">
        <f>IF(N135="zákl. přenesená",J135,0)</f>
        <v>0</v>
      </c>
      <c r="BH135" s="193">
        <f>IF(N135="sníž. přenesená",J135,0)</f>
        <v>0</v>
      </c>
      <c r="BI135" s="193">
        <f>IF(N135="nulová",J135,0)</f>
        <v>0</v>
      </c>
      <c r="BJ135" s="20" t="s">
        <v>80</v>
      </c>
      <c r="BK135" s="193">
        <f>ROUND(I135*H135,2)</f>
        <v>0</v>
      </c>
      <c r="BL135" s="20" t="s">
        <v>668</v>
      </c>
      <c r="BM135" s="192" t="s">
        <v>4213</v>
      </c>
    </row>
    <row r="136" spans="1:65" s="2" customFormat="1" ht="11.25">
      <c r="A136" s="37"/>
      <c r="B136" s="38"/>
      <c r="C136" s="39"/>
      <c r="D136" s="194" t="s">
        <v>199</v>
      </c>
      <c r="E136" s="39"/>
      <c r="F136" s="195" t="s">
        <v>4212</v>
      </c>
      <c r="G136" s="39"/>
      <c r="H136" s="39"/>
      <c r="I136" s="196"/>
      <c r="J136" s="39"/>
      <c r="K136" s="39"/>
      <c r="L136" s="42"/>
      <c r="M136" s="197"/>
      <c r="N136" s="198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199</v>
      </c>
      <c r="AU136" s="20" t="s">
        <v>82</v>
      </c>
    </row>
    <row r="137" spans="1:65" s="2" customFormat="1" ht="16.5" customHeight="1">
      <c r="A137" s="37"/>
      <c r="B137" s="38"/>
      <c r="C137" s="181" t="s">
        <v>239</v>
      </c>
      <c r="D137" s="181" t="s">
        <v>193</v>
      </c>
      <c r="E137" s="182" t="s">
        <v>4214</v>
      </c>
      <c r="F137" s="183" t="s">
        <v>4215</v>
      </c>
      <c r="G137" s="184" t="s">
        <v>3025</v>
      </c>
      <c r="H137" s="185">
        <v>1</v>
      </c>
      <c r="I137" s="186"/>
      <c r="J137" s="187">
        <f>ROUND(I137*H137,2)</f>
        <v>0</v>
      </c>
      <c r="K137" s="183" t="s">
        <v>19</v>
      </c>
      <c r="L137" s="42"/>
      <c r="M137" s="188" t="s">
        <v>19</v>
      </c>
      <c r="N137" s="189" t="s">
        <v>44</v>
      </c>
      <c r="O137" s="67"/>
      <c r="P137" s="190">
        <f>O137*H137</f>
        <v>0</v>
      </c>
      <c r="Q137" s="190">
        <v>0</v>
      </c>
      <c r="R137" s="190">
        <f>Q137*H137</f>
        <v>0</v>
      </c>
      <c r="S137" s="190">
        <v>0</v>
      </c>
      <c r="T137" s="191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2" t="s">
        <v>668</v>
      </c>
      <c r="AT137" s="192" t="s">
        <v>193</v>
      </c>
      <c r="AU137" s="192" t="s">
        <v>82</v>
      </c>
      <c r="AY137" s="20" t="s">
        <v>191</v>
      </c>
      <c r="BE137" s="193">
        <f>IF(N137="základní",J137,0)</f>
        <v>0</v>
      </c>
      <c r="BF137" s="193">
        <f>IF(N137="snížená",J137,0)</f>
        <v>0</v>
      </c>
      <c r="BG137" s="193">
        <f>IF(N137="zákl. přenesená",J137,0)</f>
        <v>0</v>
      </c>
      <c r="BH137" s="193">
        <f>IF(N137="sníž. přenesená",J137,0)</f>
        <v>0</v>
      </c>
      <c r="BI137" s="193">
        <f>IF(N137="nulová",J137,0)</f>
        <v>0</v>
      </c>
      <c r="BJ137" s="20" t="s">
        <v>80</v>
      </c>
      <c r="BK137" s="193">
        <f>ROUND(I137*H137,2)</f>
        <v>0</v>
      </c>
      <c r="BL137" s="20" t="s">
        <v>668</v>
      </c>
      <c r="BM137" s="192" t="s">
        <v>4216</v>
      </c>
    </row>
    <row r="138" spans="1:65" s="2" customFormat="1" ht="11.25">
      <c r="A138" s="37"/>
      <c r="B138" s="38"/>
      <c r="C138" s="39"/>
      <c r="D138" s="194" t="s">
        <v>199</v>
      </c>
      <c r="E138" s="39"/>
      <c r="F138" s="195" t="s">
        <v>4215</v>
      </c>
      <c r="G138" s="39"/>
      <c r="H138" s="39"/>
      <c r="I138" s="196"/>
      <c r="J138" s="39"/>
      <c r="K138" s="39"/>
      <c r="L138" s="42"/>
      <c r="M138" s="197"/>
      <c r="N138" s="198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199</v>
      </c>
      <c r="AU138" s="20" t="s">
        <v>82</v>
      </c>
    </row>
    <row r="139" spans="1:65" s="2" customFormat="1" ht="16.5" customHeight="1">
      <c r="A139" s="37"/>
      <c r="B139" s="38"/>
      <c r="C139" s="181" t="s">
        <v>246</v>
      </c>
      <c r="D139" s="181" t="s">
        <v>193</v>
      </c>
      <c r="E139" s="182" t="s">
        <v>4217</v>
      </c>
      <c r="F139" s="183" t="s">
        <v>4218</v>
      </c>
      <c r="G139" s="184" t="s">
        <v>3025</v>
      </c>
      <c r="H139" s="185">
        <v>2</v>
      </c>
      <c r="I139" s="186"/>
      <c r="J139" s="187">
        <f>ROUND(I139*H139,2)</f>
        <v>0</v>
      </c>
      <c r="K139" s="183" t="s">
        <v>19</v>
      </c>
      <c r="L139" s="42"/>
      <c r="M139" s="188" t="s">
        <v>19</v>
      </c>
      <c r="N139" s="189" t="s">
        <v>44</v>
      </c>
      <c r="O139" s="67"/>
      <c r="P139" s="190">
        <f>O139*H139</f>
        <v>0</v>
      </c>
      <c r="Q139" s="190">
        <v>0</v>
      </c>
      <c r="R139" s="190">
        <f>Q139*H139</f>
        <v>0</v>
      </c>
      <c r="S139" s="190">
        <v>0</v>
      </c>
      <c r="T139" s="191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2" t="s">
        <v>668</v>
      </c>
      <c r="AT139" s="192" t="s">
        <v>193</v>
      </c>
      <c r="AU139" s="192" t="s">
        <v>82</v>
      </c>
      <c r="AY139" s="20" t="s">
        <v>191</v>
      </c>
      <c r="BE139" s="193">
        <f>IF(N139="základní",J139,0)</f>
        <v>0</v>
      </c>
      <c r="BF139" s="193">
        <f>IF(N139="snížená",J139,0)</f>
        <v>0</v>
      </c>
      <c r="BG139" s="193">
        <f>IF(N139="zákl. přenesená",J139,0)</f>
        <v>0</v>
      </c>
      <c r="BH139" s="193">
        <f>IF(N139="sníž. přenesená",J139,0)</f>
        <v>0</v>
      </c>
      <c r="BI139" s="193">
        <f>IF(N139="nulová",J139,0)</f>
        <v>0</v>
      </c>
      <c r="BJ139" s="20" t="s">
        <v>80</v>
      </c>
      <c r="BK139" s="193">
        <f>ROUND(I139*H139,2)</f>
        <v>0</v>
      </c>
      <c r="BL139" s="20" t="s">
        <v>668</v>
      </c>
      <c r="BM139" s="192" t="s">
        <v>4219</v>
      </c>
    </row>
    <row r="140" spans="1:65" s="2" customFormat="1" ht="11.25">
      <c r="A140" s="37"/>
      <c r="B140" s="38"/>
      <c r="C140" s="39"/>
      <c r="D140" s="194" t="s">
        <v>199</v>
      </c>
      <c r="E140" s="39"/>
      <c r="F140" s="195" t="s">
        <v>4218</v>
      </c>
      <c r="G140" s="39"/>
      <c r="H140" s="39"/>
      <c r="I140" s="196"/>
      <c r="J140" s="39"/>
      <c r="K140" s="39"/>
      <c r="L140" s="42"/>
      <c r="M140" s="197"/>
      <c r="N140" s="198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199</v>
      </c>
      <c r="AU140" s="20" t="s">
        <v>82</v>
      </c>
    </row>
    <row r="141" spans="1:65" s="2" customFormat="1" ht="16.5" customHeight="1">
      <c r="A141" s="37"/>
      <c r="B141" s="38"/>
      <c r="C141" s="181" t="s">
        <v>252</v>
      </c>
      <c r="D141" s="181" t="s">
        <v>193</v>
      </c>
      <c r="E141" s="182" t="s">
        <v>4220</v>
      </c>
      <c r="F141" s="183" t="s">
        <v>4221</v>
      </c>
      <c r="G141" s="184" t="s">
        <v>3025</v>
      </c>
      <c r="H141" s="185">
        <v>1</v>
      </c>
      <c r="I141" s="186"/>
      <c r="J141" s="187">
        <f>ROUND(I141*H141,2)</f>
        <v>0</v>
      </c>
      <c r="K141" s="183" t="s">
        <v>19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668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668</v>
      </c>
      <c r="BM141" s="192" t="s">
        <v>4222</v>
      </c>
    </row>
    <row r="142" spans="1:65" s="2" customFormat="1" ht="11.25">
      <c r="A142" s="37"/>
      <c r="B142" s="38"/>
      <c r="C142" s="39"/>
      <c r="D142" s="194" t="s">
        <v>199</v>
      </c>
      <c r="E142" s="39"/>
      <c r="F142" s="195" t="s">
        <v>4221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6.5" customHeight="1">
      <c r="A143" s="37"/>
      <c r="B143" s="38"/>
      <c r="C143" s="181" t="s">
        <v>260</v>
      </c>
      <c r="D143" s="181" t="s">
        <v>193</v>
      </c>
      <c r="E143" s="182" t="s">
        <v>4223</v>
      </c>
      <c r="F143" s="183" t="s">
        <v>4224</v>
      </c>
      <c r="G143" s="184" t="s">
        <v>3025</v>
      </c>
      <c r="H143" s="185">
        <v>15</v>
      </c>
      <c r="I143" s="186"/>
      <c r="J143" s="187">
        <f>ROUND(I143*H143,2)</f>
        <v>0</v>
      </c>
      <c r="K143" s="183" t="s">
        <v>19</v>
      </c>
      <c r="L143" s="42"/>
      <c r="M143" s="188" t="s">
        <v>19</v>
      </c>
      <c r="N143" s="189" t="s">
        <v>44</v>
      </c>
      <c r="O143" s="67"/>
      <c r="P143" s="190">
        <f>O143*H143</f>
        <v>0</v>
      </c>
      <c r="Q143" s="190">
        <v>0</v>
      </c>
      <c r="R143" s="190">
        <f>Q143*H143</f>
        <v>0</v>
      </c>
      <c r="S143" s="190">
        <v>0</v>
      </c>
      <c r="T143" s="191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2" t="s">
        <v>668</v>
      </c>
      <c r="AT143" s="192" t="s">
        <v>193</v>
      </c>
      <c r="AU143" s="192" t="s">
        <v>82</v>
      </c>
      <c r="AY143" s="20" t="s">
        <v>191</v>
      </c>
      <c r="BE143" s="193">
        <f>IF(N143="základní",J143,0)</f>
        <v>0</v>
      </c>
      <c r="BF143" s="193">
        <f>IF(N143="snížená",J143,0)</f>
        <v>0</v>
      </c>
      <c r="BG143" s="193">
        <f>IF(N143="zákl. přenesená",J143,0)</f>
        <v>0</v>
      </c>
      <c r="BH143" s="193">
        <f>IF(N143="sníž. přenesená",J143,0)</f>
        <v>0</v>
      </c>
      <c r="BI143" s="193">
        <f>IF(N143="nulová",J143,0)</f>
        <v>0</v>
      </c>
      <c r="BJ143" s="20" t="s">
        <v>80</v>
      </c>
      <c r="BK143" s="193">
        <f>ROUND(I143*H143,2)</f>
        <v>0</v>
      </c>
      <c r="BL143" s="20" t="s">
        <v>668</v>
      </c>
      <c r="BM143" s="192" t="s">
        <v>4225</v>
      </c>
    </row>
    <row r="144" spans="1:65" s="2" customFormat="1" ht="11.25">
      <c r="A144" s="37"/>
      <c r="B144" s="38"/>
      <c r="C144" s="39"/>
      <c r="D144" s="194" t="s">
        <v>199</v>
      </c>
      <c r="E144" s="39"/>
      <c r="F144" s="195" t="s">
        <v>4226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199</v>
      </c>
      <c r="AU144" s="20" t="s">
        <v>82</v>
      </c>
    </row>
    <row r="145" spans="1:65" s="2" customFormat="1" ht="16.5" customHeight="1">
      <c r="A145" s="37"/>
      <c r="B145" s="38"/>
      <c r="C145" s="181" t="s">
        <v>8</v>
      </c>
      <c r="D145" s="181" t="s">
        <v>193</v>
      </c>
      <c r="E145" s="182" t="s">
        <v>4227</v>
      </c>
      <c r="F145" s="183" t="s">
        <v>4228</v>
      </c>
      <c r="G145" s="184" t="s">
        <v>3025</v>
      </c>
      <c r="H145" s="185">
        <v>15</v>
      </c>
      <c r="I145" s="186"/>
      <c r="J145" s="187">
        <f>ROUND(I145*H145,2)</f>
        <v>0</v>
      </c>
      <c r="K145" s="183" t="s">
        <v>19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668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668</v>
      </c>
      <c r="BM145" s="192" t="s">
        <v>4229</v>
      </c>
    </row>
    <row r="146" spans="1:65" s="2" customFormat="1" ht="11.25">
      <c r="A146" s="37"/>
      <c r="B146" s="38"/>
      <c r="C146" s="39"/>
      <c r="D146" s="194" t="s">
        <v>199</v>
      </c>
      <c r="E146" s="39"/>
      <c r="F146" s="195" t="s">
        <v>4230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12" customFormat="1" ht="22.9" customHeight="1">
      <c r="B147" s="165"/>
      <c r="C147" s="166"/>
      <c r="D147" s="167" t="s">
        <v>72</v>
      </c>
      <c r="E147" s="179" t="s">
        <v>4231</v>
      </c>
      <c r="F147" s="179" t="s">
        <v>4232</v>
      </c>
      <c r="G147" s="166"/>
      <c r="H147" s="166"/>
      <c r="I147" s="169"/>
      <c r="J147" s="180">
        <f>BK147</f>
        <v>0</v>
      </c>
      <c r="K147" s="166"/>
      <c r="L147" s="171"/>
      <c r="M147" s="172"/>
      <c r="N147" s="173"/>
      <c r="O147" s="173"/>
      <c r="P147" s="174">
        <f>SUM(P148:P161)</f>
        <v>0</v>
      </c>
      <c r="Q147" s="173"/>
      <c r="R147" s="174">
        <f>SUM(R148:R161)</f>
        <v>0</v>
      </c>
      <c r="S147" s="173"/>
      <c r="T147" s="175">
        <f>SUM(T148:T161)</f>
        <v>0</v>
      </c>
      <c r="AR147" s="176" t="s">
        <v>80</v>
      </c>
      <c r="AT147" s="177" t="s">
        <v>72</v>
      </c>
      <c r="AU147" s="177" t="s">
        <v>80</v>
      </c>
      <c r="AY147" s="176" t="s">
        <v>191</v>
      </c>
      <c r="BK147" s="178">
        <f>SUM(BK148:BK161)</f>
        <v>0</v>
      </c>
    </row>
    <row r="148" spans="1:65" s="2" customFormat="1" ht="33" customHeight="1">
      <c r="A148" s="37"/>
      <c r="B148" s="38"/>
      <c r="C148" s="181" t="s">
        <v>272</v>
      </c>
      <c r="D148" s="181" t="s">
        <v>193</v>
      </c>
      <c r="E148" s="182" t="s">
        <v>4233</v>
      </c>
      <c r="F148" s="183" t="s">
        <v>4234</v>
      </c>
      <c r="G148" s="184" t="s">
        <v>3025</v>
      </c>
      <c r="H148" s="185">
        <v>1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668</v>
      </c>
      <c r="AT148" s="192" t="s">
        <v>193</v>
      </c>
      <c r="AU148" s="192" t="s">
        <v>82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668</v>
      </c>
      <c r="BM148" s="192" t="s">
        <v>4235</v>
      </c>
    </row>
    <row r="149" spans="1:65" s="2" customFormat="1" ht="19.5">
      <c r="A149" s="37"/>
      <c r="B149" s="38"/>
      <c r="C149" s="39"/>
      <c r="D149" s="194" t="s">
        <v>199</v>
      </c>
      <c r="E149" s="39"/>
      <c r="F149" s="195" t="s">
        <v>4236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82</v>
      </c>
    </row>
    <row r="150" spans="1:65" s="2" customFormat="1" ht="16.5" customHeight="1">
      <c r="A150" s="37"/>
      <c r="B150" s="38"/>
      <c r="C150" s="181" t="s">
        <v>279</v>
      </c>
      <c r="D150" s="181" t="s">
        <v>193</v>
      </c>
      <c r="E150" s="182" t="s">
        <v>4237</v>
      </c>
      <c r="F150" s="183" t="s">
        <v>4238</v>
      </c>
      <c r="G150" s="184" t="s">
        <v>3025</v>
      </c>
      <c r="H150" s="185">
        <v>6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668</v>
      </c>
      <c r="AT150" s="192" t="s">
        <v>193</v>
      </c>
      <c r="AU150" s="192" t="s">
        <v>82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668</v>
      </c>
      <c r="BM150" s="192" t="s">
        <v>4239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4238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82</v>
      </c>
    </row>
    <row r="152" spans="1:65" s="2" customFormat="1" ht="16.5" customHeight="1">
      <c r="A152" s="37"/>
      <c r="B152" s="38"/>
      <c r="C152" s="181" t="s">
        <v>287</v>
      </c>
      <c r="D152" s="181" t="s">
        <v>193</v>
      </c>
      <c r="E152" s="182" t="s">
        <v>4240</v>
      </c>
      <c r="F152" s="183" t="s">
        <v>4241</v>
      </c>
      <c r="G152" s="184" t="s">
        <v>3025</v>
      </c>
      <c r="H152" s="185">
        <v>20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668</v>
      </c>
      <c r="AT152" s="192" t="s">
        <v>193</v>
      </c>
      <c r="AU152" s="192" t="s">
        <v>82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668</v>
      </c>
      <c r="BM152" s="192" t="s">
        <v>4242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4241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82</v>
      </c>
    </row>
    <row r="154" spans="1:65" s="2" customFormat="1" ht="16.5" customHeight="1">
      <c r="A154" s="37"/>
      <c r="B154" s="38"/>
      <c r="C154" s="181" t="s">
        <v>292</v>
      </c>
      <c r="D154" s="181" t="s">
        <v>193</v>
      </c>
      <c r="E154" s="182" t="s">
        <v>4243</v>
      </c>
      <c r="F154" s="183" t="s">
        <v>4244</v>
      </c>
      <c r="G154" s="184" t="s">
        <v>3025</v>
      </c>
      <c r="H154" s="185">
        <v>12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668</v>
      </c>
      <c r="AT154" s="192" t="s">
        <v>193</v>
      </c>
      <c r="AU154" s="192" t="s">
        <v>82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668</v>
      </c>
      <c r="BM154" s="192" t="s">
        <v>4245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4244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82</v>
      </c>
    </row>
    <row r="156" spans="1:65" s="2" customFormat="1" ht="16.5" customHeight="1">
      <c r="A156" s="37"/>
      <c r="B156" s="38"/>
      <c r="C156" s="181" t="s">
        <v>298</v>
      </c>
      <c r="D156" s="181" t="s">
        <v>193</v>
      </c>
      <c r="E156" s="182" t="s">
        <v>4246</v>
      </c>
      <c r="F156" s="183" t="s">
        <v>4247</v>
      </c>
      <c r="G156" s="184" t="s">
        <v>3025</v>
      </c>
      <c r="H156" s="185">
        <v>12</v>
      </c>
      <c r="I156" s="186"/>
      <c r="J156" s="187">
        <f>ROUND(I156*H156,2)</f>
        <v>0</v>
      </c>
      <c r="K156" s="183" t="s">
        <v>19</v>
      </c>
      <c r="L156" s="42"/>
      <c r="M156" s="188" t="s">
        <v>19</v>
      </c>
      <c r="N156" s="189" t="s">
        <v>44</v>
      </c>
      <c r="O156" s="67"/>
      <c r="P156" s="190">
        <f>O156*H156</f>
        <v>0</v>
      </c>
      <c r="Q156" s="190">
        <v>0</v>
      </c>
      <c r="R156" s="190">
        <f>Q156*H156</f>
        <v>0</v>
      </c>
      <c r="S156" s="190">
        <v>0</v>
      </c>
      <c r="T156" s="191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2" t="s">
        <v>668</v>
      </c>
      <c r="AT156" s="192" t="s">
        <v>193</v>
      </c>
      <c r="AU156" s="192" t="s">
        <v>82</v>
      </c>
      <c r="AY156" s="20" t="s">
        <v>191</v>
      </c>
      <c r="BE156" s="193">
        <f>IF(N156="základní",J156,0)</f>
        <v>0</v>
      </c>
      <c r="BF156" s="193">
        <f>IF(N156="snížená",J156,0)</f>
        <v>0</v>
      </c>
      <c r="BG156" s="193">
        <f>IF(N156="zákl. přenesená",J156,0)</f>
        <v>0</v>
      </c>
      <c r="BH156" s="193">
        <f>IF(N156="sníž. přenesená",J156,0)</f>
        <v>0</v>
      </c>
      <c r="BI156" s="193">
        <f>IF(N156="nulová",J156,0)</f>
        <v>0</v>
      </c>
      <c r="BJ156" s="20" t="s">
        <v>80</v>
      </c>
      <c r="BK156" s="193">
        <f>ROUND(I156*H156,2)</f>
        <v>0</v>
      </c>
      <c r="BL156" s="20" t="s">
        <v>668</v>
      </c>
      <c r="BM156" s="192" t="s">
        <v>4248</v>
      </c>
    </row>
    <row r="157" spans="1:65" s="2" customFormat="1" ht="11.25">
      <c r="A157" s="37"/>
      <c r="B157" s="38"/>
      <c r="C157" s="39"/>
      <c r="D157" s="194" t="s">
        <v>199</v>
      </c>
      <c r="E157" s="39"/>
      <c r="F157" s="195" t="s">
        <v>4247</v>
      </c>
      <c r="G157" s="39"/>
      <c r="H157" s="39"/>
      <c r="I157" s="196"/>
      <c r="J157" s="39"/>
      <c r="K157" s="39"/>
      <c r="L157" s="42"/>
      <c r="M157" s="197"/>
      <c r="N157" s="198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199</v>
      </c>
      <c r="AU157" s="20" t="s">
        <v>82</v>
      </c>
    </row>
    <row r="158" spans="1:65" s="2" customFormat="1" ht="16.5" customHeight="1">
      <c r="A158" s="37"/>
      <c r="B158" s="38"/>
      <c r="C158" s="181" t="s">
        <v>306</v>
      </c>
      <c r="D158" s="181" t="s">
        <v>193</v>
      </c>
      <c r="E158" s="182" t="s">
        <v>4249</v>
      </c>
      <c r="F158" s="183" t="s">
        <v>4250</v>
      </c>
      <c r="G158" s="184" t="s">
        <v>3025</v>
      </c>
      <c r="H158" s="185">
        <v>12</v>
      </c>
      <c r="I158" s="186"/>
      <c r="J158" s="187">
        <f>ROUND(I158*H158,2)</f>
        <v>0</v>
      </c>
      <c r="K158" s="183" t="s">
        <v>19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668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668</v>
      </c>
      <c r="BM158" s="192" t="s">
        <v>4251</v>
      </c>
    </row>
    <row r="159" spans="1:65" s="2" customFormat="1" ht="11.25">
      <c r="A159" s="37"/>
      <c r="B159" s="38"/>
      <c r="C159" s="39"/>
      <c r="D159" s="194" t="s">
        <v>199</v>
      </c>
      <c r="E159" s="39"/>
      <c r="F159" s="195" t="s">
        <v>4250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6.5" customHeight="1">
      <c r="A160" s="37"/>
      <c r="B160" s="38"/>
      <c r="C160" s="181" t="s">
        <v>313</v>
      </c>
      <c r="D160" s="181" t="s">
        <v>193</v>
      </c>
      <c r="E160" s="182" t="s">
        <v>4252</v>
      </c>
      <c r="F160" s="183" t="s">
        <v>4253</v>
      </c>
      <c r="G160" s="184" t="s">
        <v>3025</v>
      </c>
      <c r="H160" s="185">
        <v>12</v>
      </c>
      <c r="I160" s="186"/>
      <c r="J160" s="187">
        <f>ROUND(I160*H160,2)</f>
        <v>0</v>
      </c>
      <c r="K160" s="183" t="s">
        <v>19</v>
      </c>
      <c r="L160" s="42"/>
      <c r="M160" s="188" t="s">
        <v>19</v>
      </c>
      <c r="N160" s="189" t="s">
        <v>44</v>
      </c>
      <c r="O160" s="67"/>
      <c r="P160" s="190">
        <f>O160*H160</f>
        <v>0</v>
      </c>
      <c r="Q160" s="190">
        <v>0</v>
      </c>
      <c r="R160" s="190">
        <f>Q160*H160</f>
        <v>0</v>
      </c>
      <c r="S160" s="190">
        <v>0</v>
      </c>
      <c r="T160" s="191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2" t="s">
        <v>668</v>
      </c>
      <c r="AT160" s="192" t="s">
        <v>193</v>
      </c>
      <c r="AU160" s="192" t="s">
        <v>82</v>
      </c>
      <c r="AY160" s="20" t="s">
        <v>191</v>
      </c>
      <c r="BE160" s="193">
        <f>IF(N160="základní",J160,0)</f>
        <v>0</v>
      </c>
      <c r="BF160" s="193">
        <f>IF(N160="snížená",J160,0)</f>
        <v>0</v>
      </c>
      <c r="BG160" s="193">
        <f>IF(N160="zákl. přenesená",J160,0)</f>
        <v>0</v>
      </c>
      <c r="BH160" s="193">
        <f>IF(N160="sníž. přenesená",J160,0)</f>
        <v>0</v>
      </c>
      <c r="BI160" s="193">
        <f>IF(N160="nulová",J160,0)</f>
        <v>0</v>
      </c>
      <c r="BJ160" s="20" t="s">
        <v>80</v>
      </c>
      <c r="BK160" s="193">
        <f>ROUND(I160*H160,2)</f>
        <v>0</v>
      </c>
      <c r="BL160" s="20" t="s">
        <v>668</v>
      </c>
      <c r="BM160" s="192" t="s">
        <v>4254</v>
      </c>
    </row>
    <row r="161" spans="1:65" s="2" customFormat="1" ht="11.25">
      <c r="A161" s="37"/>
      <c r="B161" s="38"/>
      <c r="C161" s="39"/>
      <c r="D161" s="194" t="s">
        <v>199</v>
      </c>
      <c r="E161" s="39"/>
      <c r="F161" s="195" t="s">
        <v>4253</v>
      </c>
      <c r="G161" s="39"/>
      <c r="H161" s="39"/>
      <c r="I161" s="196"/>
      <c r="J161" s="39"/>
      <c r="K161" s="39"/>
      <c r="L161" s="42"/>
      <c r="M161" s="197"/>
      <c r="N161" s="198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199</v>
      </c>
      <c r="AU161" s="20" t="s">
        <v>82</v>
      </c>
    </row>
    <row r="162" spans="1:65" s="12" customFormat="1" ht="22.9" customHeight="1">
      <c r="B162" s="165"/>
      <c r="C162" s="166"/>
      <c r="D162" s="167" t="s">
        <v>72</v>
      </c>
      <c r="E162" s="179" t="s">
        <v>4255</v>
      </c>
      <c r="F162" s="179" t="s">
        <v>4256</v>
      </c>
      <c r="G162" s="166"/>
      <c r="H162" s="166"/>
      <c r="I162" s="169"/>
      <c r="J162" s="180">
        <f>BK162</f>
        <v>0</v>
      </c>
      <c r="K162" s="166"/>
      <c r="L162" s="171"/>
      <c r="M162" s="172"/>
      <c r="N162" s="173"/>
      <c r="O162" s="173"/>
      <c r="P162" s="174">
        <f>SUM(P163:P164)</f>
        <v>0</v>
      </c>
      <c r="Q162" s="173"/>
      <c r="R162" s="174">
        <f>SUM(R163:R164)</f>
        <v>0</v>
      </c>
      <c r="S162" s="173"/>
      <c r="T162" s="175">
        <f>SUM(T163:T164)</f>
        <v>0</v>
      </c>
      <c r="AR162" s="176" t="s">
        <v>80</v>
      </c>
      <c r="AT162" s="177" t="s">
        <v>72</v>
      </c>
      <c r="AU162" s="177" t="s">
        <v>80</v>
      </c>
      <c r="AY162" s="176" t="s">
        <v>191</v>
      </c>
      <c r="BK162" s="178">
        <f>SUM(BK163:BK164)</f>
        <v>0</v>
      </c>
    </row>
    <row r="163" spans="1:65" s="2" customFormat="1" ht="37.9" customHeight="1">
      <c r="A163" s="37"/>
      <c r="B163" s="38"/>
      <c r="C163" s="181" t="s">
        <v>320</v>
      </c>
      <c r="D163" s="181" t="s">
        <v>193</v>
      </c>
      <c r="E163" s="182" t="s">
        <v>4257</v>
      </c>
      <c r="F163" s="183" t="s">
        <v>4258</v>
      </c>
      <c r="G163" s="184" t="s">
        <v>3025</v>
      </c>
      <c r="H163" s="185">
        <v>1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668</v>
      </c>
      <c r="AT163" s="192" t="s">
        <v>193</v>
      </c>
      <c r="AU163" s="192" t="s">
        <v>82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668</v>
      </c>
      <c r="BM163" s="192" t="s">
        <v>4259</v>
      </c>
    </row>
    <row r="164" spans="1:65" s="2" customFormat="1" ht="48.75">
      <c r="A164" s="37"/>
      <c r="B164" s="38"/>
      <c r="C164" s="39"/>
      <c r="D164" s="194" t="s">
        <v>199</v>
      </c>
      <c r="E164" s="39"/>
      <c r="F164" s="195" t="s">
        <v>4260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82</v>
      </c>
    </row>
    <row r="165" spans="1:65" s="12" customFormat="1" ht="22.9" customHeight="1">
      <c r="B165" s="165"/>
      <c r="C165" s="166"/>
      <c r="D165" s="167" t="s">
        <v>72</v>
      </c>
      <c r="E165" s="179" t="s">
        <v>4261</v>
      </c>
      <c r="F165" s="179" t="s">
        <v>4262</v>
      </c>
      <c r="G165" s="166"/>
      <c r="H165" s="166"/>
      <c r="I165" s="169"/>
      <c r="J165" s="180">
        <f>BK165</f>
        <v>0</v>
      </c>
      <c r="K165" s="166"/>
      <c r="L165" s="171"/>
      <c r="M165" s="172"/>
      <c r="N165" s="173"/>
      <c r="O165" s="173"/>
      <c r="P165" s="174">
        <f>SUM(P166:P167)</f>
        <v>0</v>
      </c>
      <c r="Q165" s="173"/>
      <c r="R165" s="174">
        <f>SUM(R166:R167)</f>
        <v>0</v>
      </c>
      <c r="S165" s="173"/>
      <c r="T165" s="175">
        <f>SUM(T166:T167)</f>
        <v>0</v>
      </c>
      <c r="AR165" s="176" t="s">
        <v>80</v>
      </c>
      <c r="AT165" s="177" t="s">
        <v>72</v>
      </c>
      <c r="AU165" s="177" t="s">
        <v>80</v>
      </c>
      <c r="AY165" s="176" t="s">
        <v>191</v>
      </c>
      <c r="BK165" s="178">
        <f>SUM(BK166:BK167)</f>
        <v>0</v>
      </c>
    </row>
    <row r="166" spans="1:65" s="2" customFormat="1" ht="16.5" customHeight="1">
      <c r="A166" s="37"/>
      <c r="B166" s="38"/>
      <c r="C166" s="181" t="s">
        <v>7</v>
      </c>
      <c r="D166" s="181" t="s">
        <v>193</v>
      </c>
      <c r="E166" s="182" t="s">
        <v>4263</v>
      </c>
      <c r="F166" s="183" t="s">
        <v>4264</v>
      </c>
      <c r="G166" s="184" t="s">
        <v>3025</v>
      </c>
      <c r="H166" s="185">
        <v>1</v>
      </c>
      <c r="I166" s="186"/>
      <c r="J166" s="187">
        <f>ROUND(I166*H166,2)</f>
        <v>0</v>
      </c>
      <c r="K166" s="183" t="s">
        <v>19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668</v>
      </c>
      <c r="AT166" s="192" t="s">
        <v>193</v>
      </c>
      <c r="AU166" s="192" t="s">
        <v>82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668</v>
      </c>
      <c r="BM166" s="192" t="s">
        <v>4265</v>
      </c>
    </row>
    <row r="167" spans="1:65" s="2" customFormat="1" ht="11.25">
      <c r="A167" s="37"/>
      <c r="B167" s="38"/>
      <c r="C167" s="39"/>
      <c r="D167" s="194" t="s">
        <v>199</v>
      </c>
      <c r="E167" s="39"/>
      <c r="F167" s="195" t="s">
        <v>4266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82</v>
      </c>
    </row>
    <row r="168" spans="1:65" s="12" customFormat="1" ht="22.9" customHeight="1">
      <c r="B168" s="165"/>
      <c r="C168" s="166"/>
      <c r="D168" s="167" t="s">
        <v>72</v>
      </c>
      <c r="E168" s="179" t="s">
        <v>4267</v>
      </c>
      <c r="F168" s="179" t="s">
        <v>4268</v>
      </c>
      <c r="G168" s="166"/>
      <c r="H168" s="166"/>
      <c r="I168" s="169"/>
      <c r="J168" s="180">
        <f>BK168</f>
        <v>0</v>
      </c>
      <c r="K168" s="166"/>
      <c r="L168" s="171"/>
      <c r="M168" s="172"/>
      <c r="N168" s="173"/>
      <c r="O168" s="173"/>
      <c r="P168" s="174">
        <f>SUM(P169:P170)</f>
        <v>0</v>
      </c>
      <c r="Q168" s="173"/>
      <c r="R168" s="174">
        <f>SUM(R169:R170)</f>
        <v>0</v>
      </c>
      <c r="S168" s="173"/>
      <c r="T168" s="175">
        <f>SUM(T169:T170)</f>
        <v>0</v>
      </c>
      <c r="AR168" s="176" t="s">
        <v>80</v>
      </c>
      <c r="AT168" s="177" t="s">
        <v>72</v>
      </c>
      <c r="AU168" s="177" t="s">
        <v>80</v>
      </c>
      <c r="AY168" s="176" t="s">
        <v>191</v>
      </c>
      <c r="BK168" s="178">
        <f>SUM(BK169:BK170)</f>
        <v>0</v>
      </c>
    </row>
    <row r="169" spans="1:65" s="2" customFormat="1" ht="16.5" customHeight="1">
      <c r="A169" s="37"/>
      <c r="B169" s="38"/>
      <c r="C169" s="181" t="s">
        <v>334</v>
      </c>
      <c r="D169" s="181" t="s">
        <v>193</v>
      </c>
      <c r="E169" s="182" t="s">
        <v>4269</v>
      </c>
      <c r="F169" s="183" t="s">
        <v>4270</v>
      </c>
      <c r="G169" s="184" t="s">
        <v>3025</v>
      </c>
      <c r="H169" s="185">
        <v>1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668</v>
      </c>
      <c r="AT169" s="192" t="s">
        <v>193</v>
      </c>
      <c r="AU169" s="192" t="s">
        <v>82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668</v>
      </c>
      <c r="BM169" s="192" t="s">
        <v>4271</v>
      </c>
    </row>
    <row r="170" spans="1:65" s="2" customFormat="1" ht="11.25">
      <c r="A170" s="37"/>
      <c r="B170" s="38"/>
      <c r="C170" s="39"/>
      <c r="D170" s="194" t="s">
        <v>199</v>
      </c>
      <c r="E170" s="39"/>
      <c r="F170" s="195" t="s">
        <v>4270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82</v>
      </c>
    </row>
    <row r="171" spans="1:65" s="12" customFormat="1" ht="22.9" customHeight="1">
      <c r="B171" s="165"/>
      <c r="C171" s="166"/>
      <c r="D171" s="167" t="s">
        <v>72</v>
      </c>
      <c r="E171" s="179" t="s">
        <v>4272</v>
      </c>
      <c r="F171" s="179" t="s">
        <v>4273</v>
      </c>
      <c r="G171" s="166"/>
      <c r="H171" s="166"/>
      <c r="I171" s="169"/>
      <c r="J171" s="180">
        <f>BK171</f>
        <v>0</v>
      </c>
      <c r="K171" s="166"/>
      <c r="L171" s="171"/>
      <c r="M171" s="172"/>
      <c r="N171" s="173"/>
      <c r="O171" s="173"/>
      <c r="P171" s="174">
        <f>SUM(P172:P173)</f>
        <v>0</v>
      </c>
      <c r="Q171" s="173"/>
      <c r="R171" s="174">
        <f>SUM(R172:R173)</f>
        <v>0</v>
      </c>
      <c r="S171" s="173"/>
      <c r="T171" s="175">
        <f>SUM(T172:T173)</f>
        <v>0</v>
      </c>
      <c r="AR171" s="176" t="s">
        <v>80</v>
      </c>
      <c r="AT171" s="177" t="s">
        <v>72</v>
      </c>
      <c r="AU171" s="177" t="s">
        <v>80</v>
      </c>
      <c r="AY171" s="176" t="s">
        <v>191</v>
      </c>
      <c r="BK171" s="178">
        <f>SUM(BK172:BK173)</f>
        <v>0</v>
      </c>
    </row>
    <row r="172" spans="1:65" s="2" customFormat="1" ht="37.9" customHeight="1">
      <c r="A172" s="37"/>
      <c r="B172" s="38"/>
      <c r="C172" s="181" t="s">
        <v>340</v>
      </c>
      <c r="D172" s="181" t="s">
        <v>193</v>
      </c>
      <c r="E172" s="182" t="s">
        <v>4274</v>
      </c>
      <c r="F172" s="183" t="s">
        <v>4275</v>
      </c>
      <c r="G172" s="184" t="s">
        <v>3025</v>
      </c>
      <c r="H172" s="185">
        <v>1</v>
      </c>
      <c r="I172" s="186"/>
      <c r="J172" s="187">
        <f>ROUND(I172*H172,2)</f>
        <v>0</v>
      </c>
      <c r="K172" s="183" t="s">
        <v>19</v>
      </c>
      <c r="L172" s="42"/>
      <c r="M172" s="188" t="s">
        <v>19</v>
      </c>
      <c r="N172" s="189" t="s">
        <v>44</v>
      </c>
      <c r="O172" s="67"/>
      <c r="P172" s="190">
        <f>O172*H172</f>
        <v>0</v>
      </c>
      <c r="Q172" s="190">
        <v>0</v>
      </c>
      <c r="R172" s="190">
        <f>Q172*H172</f>
        <v>0</v>
      </c>
      <c r="S172" s="190">
        <v>0</v>
      </c>
      <c r="T172" s="191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2" t="s">
        <v>668</v>
      </c>
      <c r="AT172" s="192" t="s">
        <v>193</v>
      </c>
      <c r="AU172" s="192" t="s">
        <v>82</v>
      </c>
      <c r="AY172" s="20" t="s">
        <v>191</v>
      </c>
      <c r="BE172" s="193">
        <f>IF(N172="základní",J172,0)</f>
        <v>0</v>
      </c>
      <c r="BF172" s="193">
        <f>IF(N172="snížená",J172,0)</f>
        <v>0</v>
      </c>
      <c r="BG172" s="193">
        <f>IF(N172="zákl. přenesená",J172,0)</f>
        <v>0</v>
      </c>
      <c r="BH172" s="193">
        <f>IF(N172="sníž. přenesená",J172,0)</f>
        <v>0</v>
      </c>
      <c r="BI172" s="193">
        <f>IF(N172="nulová",J172,0)</f>
        <v>0</v>
      </c>
      <c r="BJ172" s="20" t="s">
        <v>80</v>
      </c>
      <c r="BK172" s="193">
        <f>ROUND(I172*H172,2)</f>
        <v>0</v>
      </c>
      <c r="BL172" s="20" t="s">
        <v>668</v>
      </c>
      <c r="BM172" s="192" t="s">
        <v>4276</v>
      </c>
    </row>
    <row r="173" spans="1:65" s="2" customFormat="1" ht="19.5">
      <c r="A173" s="37"/>
      <c r="B173" s="38"/>
      <c r="C173" s="39"/>
      <c r="D173" s="194" t="s">
        <v>199</v>
      </c>
      <c r="E173" s="39"/>
      <c r="F173" s="195" t="s">
        <v>4275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199</v>
      </c>
      <c r="AU173" s="20" t="s">
        <v>82</v>
      </c>
    </row>
    <row r="174" spans="1:65" s="12" customFormat="1" ht="22.9" customHeight="1">
      <c r="B174" s="165"/>
      <c r="C174" s="166"/>
      <c r="D174" s="167" t="s">
        <v>72</v>
      </c>
      <c r="E174" s="179" t="s">
        <v>4277</v>
      </c>
      <c r="F174" s="179" t="s">
        <v>4278</v>
      </c>
      <c r="G174" s="166"/>
      <c r="H174" s="166"/>
      <c r="I174" s="169"/>
      <c r="J174" s="180">
        <f>BK174</f>
        <v>0</v>
      </c>
      <c r="K174" s="166"/>
      <c r="L174" s="171"/>
      <c r="M174" s="172"/>
      <c r="N174" s="173"/>
      <c r="O174" s="173"/>
      <c r="P174" s="174">
        <f>SUM(P175:P180)</f>
        <v>0</v>
      </c>
      <c r="Q174" s="173"/>
      <c r="R174" s="174">
        <f>SUM(R175:R180)</f>
        <v>0</v>
      </c>
      <c r="S174" s="173"/>
      <c r="T174" s="175">
        <f>SUM(T175:T180)</f>
        <v>0</v>
      </c>
      <c r="AR174" s="176" t="s">
        <v>80</v>
      </c>
      <c r="AT174" s="177" t="s">
        <v>72</v>
      </c>
      <c r="AU174" s="177" t="s">
        <v>80</v>
      </c>
      <c r="AY174" s="176" t="s">
        <v>191</v>
      </c>
      <c r="BK174" s="178">
        <f>SUM(BK175:BK180)</f>
        <v>0</v>
      </c>
    </row>
    <row r="175" spans="1:65" s="2" customFormat="1" ht="16.5" customHeight="1">
      <c r="A175" s="37"/>
      <c r="B175" s="38"/>
      <c r="C175" s="181" t="s">
        <v>348</v>
      </c>
      <c r="D175" s="181" t="s">
        <v>193</v>
      </c>
      <c r="E175" s="182" t="s">
        <v>4279</v>
      </c>
      <c r="F175" s="183" t="s">
        <v>4224</v>
      </c>
      <c r="G175" s="184" t="s">
        <v>3025</v>
      </c>
      <c r="H175" s="185">
        <v>5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668</v>
      </c>
      <c r="AT175" s="192" t="s">
        <v>193</v>
      </c>
      <c r="AU175" s="192" t="s">
        <v>82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668</v>
      </c>
      <c r="BM175" s="192" t="s">
        <v>4280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4226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82</v>
      </c>
    </row>
    <row r="177" spans="1:65" s="2" customFormat="1" ht="16.5" customHeight="1">
      <c r="A177" s="37"/>
      <c r="B177" s="38"/>
      <c r="C177" s="181" t="s">
        <v>356</v>
      </c>
      <c r="D177" s="181" t="s">
        <v>193</v>
      </c>
      <c r="E177" s="182" t="s">
        <v>4281</v>
      </c>
      <c r="F177" s="183" t="s">
        <v>4215</v>
      </c>
      <c r="G177" s="184" t="s">
        <v>3025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668</v>
      </c>
      <c r="AT177" s="192" t="s">
        <v>193</v>
      </c>
      <c r="AU177" s="192" t="s">
        <v>82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668</v>
      </c>
      <c r="BM177" s="192" t="s">
        <v>4282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4215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82</v>
      </c>
    </row>
    <row r="179" spans="1:65" s="2" customFormat="1" ht="16.5" customHeight="1">
      <c r="A179" s="37"/>
      <c r="B179" s="38"/>
      <c r="C179" s="181" t="s">
        <v>363</v>
      </c>
      <c r="D179" s="181" t="s">
        <v>193</v>
      </c>
      <c r="E179" s="182" t="s">
        <v>4283</v>
      </c>
      <c r="F179" s="183" t="s">
        <v>4218</v>
      </c>
      <c r="G179" s="184" t="s">
        <v>3025</v>
      </c>
      <c r="H179" s="185">
        <v>2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668</v>
      </c>
      <c r="AT179" s="192" t="s">
        <v>193</v>
      </c>
      <c r="AU179" s="192" t="s">
        <v>82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668</v>
      </c>
      <c r="BM179" s="192" t="s">
        <v>4284</v>
      </c>
    </row>
    <row r="180" spans="1:65" s="2" customFormat="1" ht="11.25">
      <c r="A180" s="37"/>
      <c r="B180" s="38"/>
      <c r="C180" s="39"/>
      <c r="D180" s="194" t="s">
        <v>199</v>
      </c>
      <c r="E180" s="39"/>
      <c r="F180" s="195" t="s">
        <v>4218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82</v>
      </c>
    </row>
    <row r="181" spans="1:65" s="12" customFormat="1" ht="22.9" customHeight="1">
      <c r="B181" s="165"/>
      <c r="C181" s="166"/>
      <c r="D181" s="167" t="s">
        <v>72</v>
      </c>
      <c r="E181" s="179" t="s">
        <v>4285</v>
      </c>
      <c r="F181" s="179" t="s">
        <v>4286</v>
      </c>
      <c r="G181" s="166"/>
      <c r="H181" s="166"/>
      <c r="I181" s="169"/>
      <c r="J181" s="180">
        <f>BK181</f>
        <v>0</v>
      </c>
      <c r="K181" s="166"/>
      <c r="L181" s="171"/>
      <c r="M181" s="172"/>
      <c r="N181" s="173"/>
      <c r="O181" s="173"/>
      <c r="P181" s="174">
        <f>SUM(P182:P195)</f>
        <v>0</v>
      </c>
      <c r="Q181" s="173"/>
      <c r="R181" s="174">
        <f>SUM(R182:R195)</f>
        <v>0</v>
      </c>
      <c r="S181" s="173"/>
      <c r="T181" s="175">
        <f>SUM(T182:T195)</f>
        <v>0</v>
      </c>
      <c r="AR181" s="176" t="s">
        <v>80</v>
      </c>
      <c r="AT181" s="177" t="s">
        <v>72</v>
      </c>
      <c r="AU181" s="177" t="s">
        <v>80</v>
      </c>
      <c r="AY181" s="176" t="s">
        <v>191</v>
      </c>
      <c r="BK181" s="178">
        <f>SUM(BK182:BK195)</f>
        <v>0</v>
      </c>
    </row>
    <row r="182" spans="1:65" s="2" customFormat="1" ht="33" customHeight="1">
      <c r="A182" s="37"/>
      <c r="B182" s="38"/>
      <c r="C182" s="181" t="s">
        <v>370</v>
      </c>
      <c r="D182" s="181" t="s">
        <v>193</v>
      </c>
      <c r="E182" s="182" t="s">
        <v>4287</v>
      </c>
      <c r="F182" s="183" t="s">
        <v>4234</v>
      </c>
      <c r="G182" s="184" t="s">
        <v>3025</v>
      </c>
      <c r="H182" s="185">
        <v>1</v>
      </c>
      <c r="I182" s="186"/>
      <c r="J182" s="187">
        <f>ROUND(I182*H182,2)</f>
        <v>0</v>
      </c>
      <c r="K182" s="183" t="s">
        <v>19</v>
      </c>
      <c r="L182" s="42"/>
      <c r="M182" s="188" t="s">
        <v>19</v>
      </c>
      <c r="N182" s="189" t="s">
        <v>44</v>
      </c>
      <c r="O182" s="67"/>
      <c r="P182" s="190">
        <f>O182*H182</f>
        <v>0</v>
      </c>
      <c r="Q182" s="190">
        <v>0</v>
      </c>
      <c r="R182" s="190">
        <f>Q182*H182</f>
        <v>0</v>
      </c>
      <c r="S182" s="190">
        <v>0</v>
      </c>
      <c r="T182" s="191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2" t="s">
        <v>668</v>
      </c>
      <c r="AT182" s="192" t="s">
        <v>193</v>
      </c>
      <c r="AU182" s="192" t="s">
        <v>82</v>
      </c>
      <c r="AY182" s="20" t="s">
        <v>191</v>
      </c>
      <c r="BE182" s="193">
        <f>IF(N182="základní",J182,0)</f>
        <v>0</v>
      </c>
      <c r="BF182" s="193">
        <f>IF(N182="snížená",J182,0)</f>
        <v>0</v>
      </c>
      <c r="BG182" s="193">
        <f>IF(N182="zákl. přenesená",J182,0)</f>
        <v>0</v>
      </c>
      <c r="BH182" s="193">
        <f>IF(N182="sníž. přenesená",J182,0)</f>
        <v>0</v>
      </c>
      <c r="BI182" s="193">
        <f>IF(N182="nulová",J182,0)</f>
        <v>0</v>
      </c>
      <c r="BJ182" s="20" t="s">
        <v>80</v>
      </c>
      <c r="BK182" s="193">
        <f>ROUND(I182*H182,2)</f>
        <v>0</v>
      </c>
      <c r="BL182" s="20" t="s">
        <v>668</v>
      </c>
      <c r="BM182" s="192" t="s">
        <v>4288</v>
      </c>
    </row>
    <row r="183" spans="1:65" s="2" customFormat="1" ht="19.5">
      <c r="A183" s="37"/>
      <c r="B183" s="38"/>
      <c r="C183" s="39"/>
      <c r="D183" s="194" t="s">
        <v>199</v>
      </c>
      <c r="E183" s="39"/>
      <c r="F183" s="195" t="s">
        <v>4236</v>
      </c>
      <c r="G183" s="39"/>
      <c r="H183" s="39"/>
      <c r="I183" s="196"/>
      <c r="J183" s="39"/>
      <c r="K183" s="39"/>
      <c r="L183" s="42"/>
      <c r="M183" s="197"/>
      <c r="N183" s="198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199</v>
      </c>
      <c r="AU183" s="20" t="s">
        <v>82</v>
      </c>
    </row>
    <row r="184" spans="1:65" s="2" customFormat="1" ht="16.5" customHeight="1">
      <c r="A184" s="37"/>
      <c r="B184" s="38"/>
      <c r="C184" s="181" t="s">
        <v>377</v>
      </c>
      <c r="D184" s="181" t="s">
        <v>193</v>
      </c>
      <c r="E184" s="182" t="s">
        <v>4289</v>
      </c>
      <c r="F184" s="183" t="s">
        <v>4238</v>
      </c>
      <c r="G184" s="184" t="s">
        <v>3025</v>
      </c>
      <c r="H184" s="185">
        <v>6</v>
      </c>
      <c r="I184" s="186"/>
      <c r="J184" s="187">
        <f>ROUND(I184*H184,2)</f>
        <v>0</v>
      </c>
      <c r="K184" s="183" t="s">
        <v>19</v>
      </c>
      <c r="L184" s="42"/>
      <c r="M184" s="188" t="s">
        <v>19</v>
      </c>
      <c r="N184" s="189" t="s">
        <v>44</v>
      </c>
      <c r="O184" s="67"/>
      <c r="P184" s="190">
        <f>O184*H184</f>
        <v>0</v>
      </c>
      <c r="Q184" s="190">
        <v>0</v>
      </c>
      <c r="R184" s="190">
        <f>Q184*H184</f>
        <v>0</v>
      </c>
      <c r="S184" s="190">
        <v>0</v>
      </c>
      <c r="T184" s="191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2" t="s">
        <v>668</v>
      </c>
      <c r="AT184" s="192" t="s">
        <v>193</v>
      </c>
      <c r="AU184" s="192" t="s">
        <v>82</v>
      </c>
      <c r="AY184" s="20" t="s">
        <v>191</v>
      </c>
      <c r="BE184" s="193">
        <f>IF(N184="základní",J184,0)</f>
        <v>0</v>
      </c>
      <c r="BF184" s="193">
        <f>IF(N184="snížená",J184,0)</f>
        <v>0</v>
      </c>
      <c r="BG184" s="193">
        <f>IF(N184="zákl. přenesená",J184,0)</f>
        <v>0</v>
      </c>
      <c r="BH184" s="193">
        <f>IF(N184="sníž. přenesená",J184,0)</f>
        <v>0</v>
      </c>
      <c r="BI184" s="193">
        <f>IF(N184="nulová",J184,0)</f>
        <v>0</v>
      </c>
      <c r="BJ184" s="20" t="s">
        <v>80</v>
      </c>
      <c r="BK184" s="193">
        <f>ROUND(I184*H184,2)</f>
        <v>0</v>
      </c>
      <c r="BL184" s="20" t="s">
        <v>668</v>
      </c>
      <c r="BM184" s="192" t="s">
        <v>4290</v>
      </c>
    </row>
    <row r="185" spans="1:65" s="2" customFormat="1" ht="11.25">
      <c r="A185" s="37"/>
      <c r="B185" s="38"/>
      <c r="C185" s="39"/>
      <c r="D185" s="194" t="s">
        <v>199</v>
      </c>
      <c r="E185" s="39"/>
      <c r="F185" s="195" t="s">
        <v>4238</v>
      </c>
      <c r="G185" s="39"/>
      <c r="H185" s="39"/>
      <c r="I185" s="196"/>
      <c r="J185" s="39"/>
      <c r="K185" s="39"/>
      <c r="L185" s="42"/>
      <c r="M185" s="197"/>
      <c r="N185" s="198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199</v>
      </c>
      <c r="AU185" s="20" t="s">
        <v>82</v>
      </c>
    </row>
    <row r="186" spans="1:65" s="2" customFormat="1" ht="16.5" customHeight="1">
      <c r="A186" s="37"/>
      <c r="B186" s="38"/>
      <c r="C186" s="181" t="s">
        <v>384</v>
      </c>
      <c r="D186" s="181" t="s">
        <v>193</v>
      </c>
      <c r="E186" s="182" t="s">
        <v>4291</v>
      </c>
      <c r="F186" s="183" t="s">
        <v>4241</v>
      </c>
      <c r="G186" s="184" t="s">
        <v>3025</v>
      </c>
      <c r="H186" s="185">
        <v>20</v>
      </c>
      <c r="I186" s="186"/>
      <c r="J186" s="187">
        <f>ROUND(I186*H186,2)</f>
        <v>0</v>
      </c>
      <c r="K186" s="183" t="s">
        <v>19</v>
      </c>
      <c r="L186" s="42"/>
      <c r="M186" s="188" t="s">
        <v>19</v>
      </c>
      <c r="N186" s="189" t="s">
        <v>44</v>
      </c>
      <c r="O186" s="67"/>
      <c r="P186" s="190">
        <f>O186*H186</f>
        <v>0</v>
      </c>
      <c r="Q186" s="190">
        <v>0</v>
      </c>
      <c r="R186" s="190">
        <f>Q186*H186</f>
        <v>0</v>
      </c>
      <c r="S186" s="190">
        <v>0</v>
      </c>
      <c r="T186" s="191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2" t="s">
        <v>668</v>
      </c>
      <c r="AT186" s="192" t="s">
        <v>193</v>
      </c>
      <c r="AU186" s="192" t="s">
        <v>82</v>
      </c>
      <c r="AY186" s="20" t="s">
        <v>191</v>
      </c>
      <c r="BE186" s="193">
        <f>IF(N186="základní",J186,0)</f>
        <v>0</v>
      </c>
      <c r="BF186" s="193">
        <f>IF(N186="snížená",J186,0)</f>
        <v>0</v>
      </c>
      <c r="BG186" s="193">
        <f>IF(N186="zákl. přenesená",J186,0)</f>
        <v>0</v>
      </c>
      <c r="BH186" s="193">
        <f>IF(N186="sníž. přenesená",J186,0)</f>
        <v>0</v>
      </c>
      <c r="BI186" s="193">
        <f>IF(N186="nulová",J186,0)</f>
        <v>0</v>
      </c>
      <c r="BJ186" s="20" t="s">
        <v>80</v>
      </c>
      <c r="BK186" s="193">
        <f>ROUND(I186*H186,2)</f>
        <v>0</v>
      </c>
      <c r="BL186" s="20" t="s">
        <v>668</v>
      </c>
      <c r="BM186" s="192" t="s">
        <v>4292</v>
      </c>
    </row>
    <row r="187" spans="1:65" s="2" customFormat="1" ht="11.25">
      <c r="A187" s="37"/>
      <c r="B187" s="38"/>
      <c r="C187" s="39"/>
      <c r="D187" s="194" t="s">
        <v>199</v>
      </c>
      <c r="E187" s="39"/>
      <c r="F187" s="195" t="s">
        <v>4241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199</v>
      </c>
      <c r="AU187" s="20" t="s">
        <v>82</v>
      </c>
    </row>
    <row r="188" spans="1:65" s="2" customFormat="1" ht="16.5" customHeight="1">
      <c r="A188" s="37"/>
      <c r="B188" s="38"/>
      <c r="C188" s="181" t="s">
        <v>391</v>
      </c>
      <c r="D188" s="181" t="s">
        <v>193</v>
      </c>
      <c r="E188" s="182" t="s">
        <v>4293</v>
      </c>
      <c r="F188" s="183" t="s">
        <v>4244</v>
      </c>
      <c r="G188" s="184" t="s">
        <v>3025</v>
      </c>
      <c r="H188" s="185">
        <v>12</v>
      </c>
      <c r="I188" s="186"/>
      <c r="J188" s="187">
        <f>ROUND(I188*H188,2)</f>
        <v>0</v>
      </c>
      <c r="K188" s="183" t="s">
        <v>19</v>
      </c>
      <c r="L188" s="42"/>
      <c r="M188" s="188" t="s">
        <v>19</v>
      </c>
      <c r="N188" s="189" t="s">
        <v>44</v>
      </c>
      <c r="O188" s="67"/>
      <c r="P188" s="190">
        <f>O188*H188</f>
        <v>0</v>
      </c>
      <c r="Q188" s="190">
        <v>0</v>
      </c>
      <c r="R188" s="190">
        <f>Q188*H188</f>
        <v>0</v>
      </c>
      <c r="S188" s="190">
        <v>0</v>
      </c>
      <c r="T188" s="191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2" t="s">
        <v>668</v>
      </c>
      <c r="AT188" s="192" t="s">
        <v>193</v>
      </c>
      <c r="AU188" s="192" t="s">
        <v>82</v>
      </c>
      <c r="AY188" s="20" t="s">
        <v>191</v>
      </c>
      <c r="BE188" s="193">
        <f>IF(N188="základní",J188,0)</f>
        <v>0</v>
      </c>
      <c r="BF188" s="193">
        <f>IF(N188="snížená",J188,0)</f>
        <v>0</v>
      </c>
      <c r="BG188" s="193">
        <f>IF(N188="zákl. přenesená",J188,0)</f>
        <v>0</v>
      </c>
      <c r="BH188" s="193">
        <f>IF(N188="sníž. přenesená",J188,0)</f>
        <v>0</v>
      </c>
      <c r="BI188" s="193">
        <f>IF(N188="nulová",J188,0)</f>
        <v>0</v>
      </c>
      <c r="BJ188" s="20" t="s">
        <v>80</v>
      </c>
      <c r="BK188" s="193">
        <f>ROUND(I188*H188,2)</f>
        <v>0</v>
      </c>
      <c r="BL188" s="20" t="s">
        <v>668</v>
      </c>
      <c r="BM188" s="192" t="s">
        <v>4294</v>
      </c>
    </row>
    <row r="189" spans="1:65" s="2" customFormat="1" ht="11.25">
      <c r="A189" s="37"/>
      <c r="B189" s="38"/>
      <c r="C189" s="39"/>
      <c r="D189" s="194" t="s">
        <v>199</v>
      </c>
      <c r="E189" s="39"/>
      <c r="F189" s="195" t="s">
        <v>4244</v>
      </c>
      <c r="G189" s="39"/>
      <c r="H189" s="39"/>
      <c r="I189" s="196"/>
      <c r="J189" s="39"/>
      <c r="K189" s="39"/>
      <c r="L189" s="42"/>
      <c r="M189" s="197"/>
      <c r="N189" s="198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199</v>
      </c>
      <c r="AU189" s="20" t="s">
        <v>82</v>
      </c>
    </row>
    <row r="190" spans="1:65" s="2" customFormat="1" ht="16.5" customHeight="1">
      <c r="A190" s="37"/>
      <c r="B190" s="38"/>
      <c r="C190" s="181" t="s">
        <v>397</v>
      </c>
      <c r="D190" s="181" t="s">
        <v>193</v>
      </c>
      <c r="E190" s="182" t="s">
        <v>4295</v>
      </c>
      <c r="F190" s="183" t="s">
        <v>4247</v>
      </c>
      <c r="G190" s="184" t="s">
        <v>3025</v>
      </c>
      <c r="H190" s="185">
        <v>12</v>
      </c>
      <c r="I190" s="186"/>
      <c r="J190" s="187">
        <f>ROUND(I190*H190,2)</f>
        <v>0</v>
      </c>
      <c r="K190" s="183" t="s">
        <v>19</v>
      </c>
      <c r="L190" s="42"/>
      <c r="M190" s="188" t="s">
        <v>19</v>
      </c>
      <c r="N190" s="189" t="s">
        <v>44</v>
      </c>
      <c r="O190" s="67"/>
      <c r="P190" s="190">
        <f>O190*H190</f>
        <v>0</v>
      </c>
      <c r="Q190" s="190">
        <v>0</v>
      </c>
      <c r="R190" s="190">
        <f>Q190*H190</f>
        <v>0</v>
      </c>
      <c r="S190" s="190">
        <v>0</v>
      </c>
      <c r="T190" s="191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2" t="s">
        <v>668</v>
      </c>
      <c r="AT190" s="192" t="s">
        <v>193</v>
      </c>
      <c r="AU190" s="192" t="s">
        <v>82</v>
      </c>
      <c r="AY190" s="20" t="s">
        <v>191</v>
      </c>
      <c r="BE190" s="193">
        <f>IF(N190="základní",J190,0)</f>
        <v>0</v>
      </c>
      <c r="BF190" s="193">
        <f>IF(N190="snížená",J190,0)</f>
        <v>0</v>
      </c>
      <c r="BG190" s="193">
        <f>IF(N190="zákl. přenesená",J190,0)</f>
        <v>0</v>
      </c>
      <c r="BH190" s="193">
        <f>IF(N190="sníž. přenesená",J190,0)</f>
        <v>0</v>
      </c>
      <c r="BI190" s="193">
        <f>IF(N190="nulová",J190,0)</f>
        <v>0</v>
      </c>
      <c r="BJ190" s="20" t="s">
        <v>80</v>
      </c>
      <c r="BK190" s="193">
        <f>ROUND(I190*H190,2)</f>
        <v>0</v>
      </c>
      <c r="BL190" s="20" t="s">
        <v>668</v>
      </c>
      <c r="BM190" s="192" t="s">
        <v>4296</v>
      </c>
    </row>
    <row r="191" spans="1:65" s="2" customFormat="1" ht="11.25">
      <c r="A191" s="37"/>
      <c r="B191" s="38"/>
      <c r="C191" s="39"/>
      <c r="D191" s="194" t="s">
        <v>199</v>
      </c>
      <c r="E191" s="39"/>
      <c r="F191" s="195" t="s">
        <v>4247</v>
      </c>
      <c r="G191" s="39"/>
      <c r="H191" s="39"/>
      <c r="I191" s="196"/>
      <c r="J191" s="39"/>
      <c r="K191" s="39"/>
      <c r="L191" s="42"/>
      <c r="M191" s="197"/>
      <c r="N191" s="198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199</v>
      </c>
      <c r="AU191" s="20" t="s">
        <v>82</v>
      </c>
    </row>
    <row r="192" spans="1:65" s="2" customFormat="1" ht="16.5" customHeight="1">
      <c r="A192" s="37"/>
      <c r="B192" s="38"/>
      <c r="C192" s="181" t="s">
        <v>405</v>
      </c>
      <c r="D192" s="181" t="s">
        <v>193</v>
      </c>
      <c r="E192" s="182" t="s">
        <v>4297</v>
      </c>
      <c r="F192" s="183" t="s">
        <v>4250</v>
      </c>
      <c r="G192" s="184" t="s">
        <v>3025</v>
      </c>
      <c r="H192" s="185">
        <v>12</v>
      </c>
      <c r="I192" s="186"/>
      <c r="J192" s="187">
        <f>ROUND(I192*H192,2)</f>
        <v>0</v>
      </c>
      <c r="K192" s="183" t="s">
        <v>19</v>
      </c>
      <c r="L192" s="42"/>
      <c r="M192" s="188" t="s">
        <v>19</v>
      </c>
      <c r="N192" s="189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668</v>
      </c>
      <c r="AT192" s="192" t="s">
        <v>193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668</v>
      </c>
      <c r="BM192" s="192" t="s">
        <v>4298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4250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2" customFormat="1" ht="16.5" customHeight="1">
      <c r="A194" s="37"/>
      <c r="B194" s="38"/>
      <c r="C194" s="181" t="s">
        <v>413</v>
      </c>
      <c r="D194" s="181" t="s">
        <v>193</v>
      </c>
      <c r="E194" s="182" t="s">
        <v>4299</v>
      </c>
      <c r="F194" s="183" t="s">
        <v>4253</v>
      </c>
      <c r="G194" s="184" t="s">
        <v>3025</v>
      </c>
      <c r="H194" s="185">
        <v>12</v>
      </c>
      <c r="I194" s="186"/>
      <c r="J194" s="187">
        <f>ROUND(I194*H194,2)</f>
        <v>0</v>
      </c>
      <c r="K194" s="183" t="s">
        <v>19</v>
      </c>
      <c r="L194" s="42"/>
      <c r="M194" s="188" t="s">
        <v>19</v>
      </c>
      <c r="N194" s="189" t="s">
        <v>44</v>
      </c>
      <c r="O194" s="67"/>
      <c r="P194" s="190">
        <f>O194*H194</f>
        <v>0</v>
      </c>
      <c r="Q194" s="190">
        <v>0</v>
      </c>
      <c r="R194" s="190">
        <f>Q194*H194</f>
        <v>0</v>
      </c>
      <c r="S194" s="190">
        <v>0</v>
      </c>
      <c r="T194" s="191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2" t="s">
        <v>668</v>
      </c>
      <c r="AT194" s="192" t="s">
        <v>193</v>
      </c>
      <c r="AU194" s="192" t="s">
        <v>82</v>
      </c>
      <c r="AY194" s="20" t="s">
        <v>191</v>
      </c>
      <c r="BE194" s="193">
        <f>IF(N194="základní",J194,0)</f>
        <v>0</v>
      </c>
      <c r="BF194" s="193">
        <f>IF(N194="snížená",J194,0)</f>
        <v>0</v>
      </c>
      <c r="BG194" s="193">
        <f>IF(N194="zákl. přenesená",J194,0)</f>
        <v>0</v>
      </c>
      <c r="BH194" s="193">
        <f>IF(N194="sníž. přenesená",J194,0)</f>
        <v>0</v>
      </c>
      <c r="BI194" s="193">
        <f>IF(N194="nulová",J194,0)</f>
        <v>0</v>
      </c>
      <c r="BJ194" s="20" t="s">
        <v>80</v>
      </c>
      <c r="BK194" s="193">
        <f>ROUND(I194*H194,2)</f>
        <v>0</v>
      </c>
      <c r="BL194" s="20" t="s">
        <v>668</v>
      </c>
      <c r="BM194" s="192" t="s">
        <v>4300</v>
      </c>
    </row>
    <row r="195" spans="1:65" s="2" customFormat="1" ht="11.25">
      <c r="A195" s="37"/>
      <c r="B195" s="38"/>
      <c r="C195" s="39"/>
      <c r="D195" s="194" t="s">
        <v>199</v>
      </c>
      <c r="E195" s="39"/>
      <c r="F195" s="195" t="s">
        <v>4253</v>
      </c>
      <c r="G195" s="39"/>
      <c r="H195" s="39"/>
      <c r="I195" s="196"/>
      <c r="J195" s="39"/>
      <c r="K195" s="39"/>
      <c r="L195" s="42"/>
      <c r="M195" s="197"/>
      <c r="N195" s="198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199</v>
      </c>
      <c r="AU195" s="20" t="s">
        <v>82</v>
      </c>
    </row>
    <row r="196" spans="1:65" s="12" customFormat="1" ht="22.9" customHeight="1">
      <c r="B196" s="165"/>
      <c r="C196" s="166"/>
      <c r="D196" s="167" t="s">
        <v>72</v>
      </c>
      <c r="E196" s="179" t="s">
        <v>4301</v>
      </c>
      <c r="F196" s="179" t="s">
        <v>4302</v>
      </c>
      <c r="G196" s="166"/>
      <c r="H196" s="166"/>
      <c r="I196" s="169"/>
      <c r="J196" s="180">
        <f>BK196</f>
        <v>0</v>
      </c>
      <c r="K196" s="166"/>
      <c r="L196" s="171"/>
      <c r="M196" s="172"/>
      <c r="N196" s="173"/>
      <c r="O196" s="173"/>
      <c r="P196" s="174">
        <v>0</v>
      </c>
      <c r="Q196" s="173"/>
      <c r="R196" s="174">
        <v>0</v>
      </c>
      <c r="S196" s="173"/>
      <c r="T196" s="175">
        <v>0</v>
      </c>
      <c r="AR196" s="176" t="s">
        <v>80</v>
      </c>
      <c r="AT196" s="177" t="s">
        <v>72</v>
      </c>
      <c r="AU196" s="177" t="s">
        <v>80</v>
      </c>
      <c r="AY196" s="176" t="s">
        <v>191</v>
      </c>
      <c r="BK196" s="178">
        <v>0</v>
      </c>
    </row>
    <row r="197" spans="1:65" s="12" customFormat="1" ht="22.9" customHeight="1">
      <c r="B197" s="165"/>
      <c r="C197" s="166"/>
      <c r="D197" s="167" t="s">
        <v>72</v>
      </c>
      <c r="E197" s="179" t="s">
        <v>4303</v>
      </c>
      <c r="F197" s="179" t="s">
        <v>4304</v>
      </c>
      <c r="G197" s="166"/>
      <c r="H197" s="166"/>
      <c r="I197" s="169"/>
      <c r="J197" s="180">
        <f>BK197</f>
        <v>0</v>
      </c>
      <c r="K197" s="166"/>
      <c r="L197" s="171"/>
      <c r="M197" s="172"/>
      <c r="N197" s="173"/>
      <c r="O197" s="173"/>
      <c r="P197" s="174">
        <f>SUM(P198:P199)</f>
        <v>0</v>
      </c>
      <c r="Q197" s="173"/>
      <c r="R197" s="174">
        <f>SUM(R198:R199)</f>
        <v>0</v>
      </c>
      <c r="S197" s="173"/>
      <c r="T197" s="175">
        <f>SUM(T198:T199)</f>
        <v>0</v>
      </c>
      <c r="AR197" s="176" t="s">
        <v>80</v>
      </c>
      <c r="AT197" s="177" t="s">
        <v>72</v>
      </c>
      <c r="AU197" s="177" t="s">
        <v>80</v>
      </c>
      <c r="AY197" s="176" t="s">
        <v>191</v>
      </c>
      <c r="BK197" s="178">
        <f>SUM(BK198:BK199)</f>
        <v>0</v>
      </c>
    </row>
    <row r="198" spans="1:65" s="2" customFormat="1" ht="16.5" customHeight="1">
      <c r="A198" s="37"/>
      <c r="B198" s="38"/>
      <c r="C198" s="181" t="s">
        <v>420</v>
      </c>
      <c r="D198" s="181" t="s">
        <v>193</v>
      </c>
      <c r="E198" s="182" t="s">
        <v>4305</v>
      </c>
      <c r="F198" s="183" t="s">
        <v>4270</v>
      </c>
      <c r="G198" s="184" t="s">
        <v>3025</v>
      </c>
      <c r="H198" s="185">
        <v>3</v>
      </c>
      <c r="I198" s="186"/>
      <c r="J198" s="187">
        <f>ROUND(I198*H198,2)</f>
        <v>0</v>
      </c>
      <c r="K198" s="183" t="s">
        <v>19</v>
      </c>
      <c r="L198" s="42"/>
      <c r="M198" s="188" t="s">
        <v>19</v>
      </c>
      <c r="N198" s="189" t="s">
        <v>44</v>
      </c>
      <c r="O198" s="67"/>
      <c r="P198" s="190">
        <f>O198*H198</f>
        <v>0</v>
      </c>
      <c r="Q198" s="190">
        <v>0</v>
      </c>
      <c r="R198" s="190">
        <f>Q198*H198</f>
        <v>0</v>
      </c>
      <c r="S198" s="190">
        <v>0</v>
      </c>
      <c r="T198" s="191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2" t="s">
        <v>668</v>
      </c>
      <c r="AT198" s="192" t="s">
        <v>193</v>
      </c>
      <c r="AU198" s="192" t="s">
        <v>82</v>
      </c>
      <c r="AY198" s="20" t="s">
        <v>191</v>
      </c>
      <c r="BE198" s="193">
        <f>IF(N198="základní",J198,0)</f>
        <v>0</v>
      </c>
      <c r="BF198" s="193">
        <f>IF(N198="snížená",J198,0)</f>
        <v>0</v>
      </c>
      <c r="BG198" s="193">
        <f>IF(N198="zákl. přenesená",J198,0)</f>
        <v>0</v>
      </c>
      <c r="BH198" s="193">
        <f>IF(N198="sníž. přenesená",J198,0)</f>
        <v>0</v>
      </c>
      <c r="BI198" s="193">
        <f>IF(N198="nulová",J198,0)</f>
        <v>0</v>
      </c>
      <c r="BJ198" s="20" t="s">
        <v>80</v>
      </c>
      <c r="BK198" s="193">
        <f>ROUND(I198*H198,2)</f>
        <v>0</v>
      </c>
      <c r="BL198" s="20" t="s">
        <v>668</v>
      </c>
      <c r="BM198" s="192" t="s">
        <v>4306</v>
      </c>
    </row>
    <row r="199" spans="1:65" s="2" customFormat="1" ht="11.25">
      <c r="A199" s="37"/>
      <c r="B199" s="38"/>
      <c r="C199" s="39"/>
      <c r="D199" s="194" t="s">
        <v>199</v>
      </c>
      <c r="E199" s="39"/>
      <c r="F199" s="195" t="s">
        <v>4270</v>
      </c>
      <c r="G199" s="39"/>
      <c r="H199" s="39"/>
      <c r="I199" s="196"/>
      <c r="J199" s="39"/>
      <c r="K199" s="39"/>
      <c r="L199" s="42"/>
      <c r="M199" s="197"/>
      <c r="N199" s="198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199</v>
      </c>
      <c r="AU199" s="20" t="s">
        <v>82</v>
      </c>
    </row>
    <row r="200" spans="1:65" s="12" customFormat="1" ht="22.9" customHeight="1">
      <c r="B200" s="165"/>
      <c r="C200" s="166"/>
      <c r="D200" s="167" t="s">
        <v>72</v>
      </c>
      <c r="E200" s="179" t="s">
        <v>4307</v>
      </c>
      <c r="F200" s="179" t="s">
        <v>4308</v>
      </c>
      <c r="G200" s="166"/>
      <c r="H200" s="166"/>
      <c r="I200" s="169"/>
      <c r="J200" s="180">
        <f>BK200</f>
        <v>0</v>
      </c>
      <c r="K200" s="166"/>
      <c r="L200" s="171"/>
      <c r="M200" s="172"/>
      <c r="N200" s="173"/>
      <c r="O200" s="173"/>
      <c r="P200" s="174">
        <f>SUM(P201:P202)</f>
        <v>0</v>
      </c>
      <c r="Q200" s="173"/>
      <c r="R200" s="174">
        <f>SUM(R201:R202)</f>
        <v>0</v>
      </c>
      <c r="S200" s="173"/>
      <c r="T200" s="175">
        <f>SUM(T201:T202)</f>
        <v>0</v>
      </c>
      <c r="AR200" s="176" t="s">
        <v>80</v>
      </c>
      <c r="AT200" s="177" t="s">
        <v>72</v>
      </c>
      <c r="AU200" s="177" t="s">
        <v>80</v>
      </c>
      <c r="AY200" s="176" t="s">
        <v>191</v>
      </c>
      <c r="BK200" s="178">
        <f>SUM(BK201:BK202)</f>
        <v>0</v>
      </c>
    </row>
    <row r="201" spans="1:65" s="2" customFormat="1" ht="16.5" customHeight="1">
      <c r="A201" s="37"/>
      <c r="B201" s="38"/>
      <c r="C201" s="181" t="s">
        <v>427</v>
      </c>
      <c r="D201" s="181" t="s">
        <v>193</v>
      </c>
      <c r="E201" s="182" t="s">
        <v>4309</v>
      </c>
      <c r="F201" s="183" t="s">
        <v>4310</v>
      </c>
      <c r="G201" s="184" t="s">
        <v>3025</v>
      </c>
      <c r="H201" s="185">
        <v>1</v>
      </c>
      <c r="I201" s="186"/>
      <c r="J201" s="187">
        <f>ROUND(I201*H201,2)</f>
        <v>0</v>
      </c>
      <c r="K201" s="183" t="s">
        <v>19</v>
      </c>
      <c r="L201" s="42"/>
      <c r="M201" s="188" t="s">
        <v>19</v>
      </c>
      <c r="N201" s="189" t="s">
        <v>44</v>
      </c>
      <c r="O201" s="67"/>
      <c r="P201" s="190">
        <f>O201*H201</f>
        <v>0</v>
      </c>
      <c r="Q201" s="190">
        <v>0</v>
      </c>
      <c r="R201" s="190">
        <f>Q201*H201</f>
        <v>0</v>
      </c>
      <c r="S201" s="190">
        <v>0</v>
      </c>
      <c r="T201" s="191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2" t="s">
        <v>668</v>
      </c>
      <c r="AT201" s="192" t="s">
        <v>193</v>
      </c>
      <c r="AU201" s="192" t="s">
        <v>82</v>
      </c>
      <c r="AY201" s="20" t="s">
        <v>191</v>
      </c>
      <c r="BE201" s="193">
        <f>IF(N201="základní",J201,0)</f>
        <v>0</v>
      </c>
      <c r="BF201" s="193">
        <f>IF(N201="snížená",J201,0)</f>
        <v>0</v>
      </c>
      <c r="BG201" s="193">
        <f>IF(N201="zákl. přenesená",J201,0)</f>
        <v>0</v>
      </c>
      <c r="BH201" s="193">
        <f>IF(N201="sníž. přenesená",J201,0)</f>
        <v>0</v>
      </c>
      <c r="BI201" s="193">
        <f>IF(N201="nulová",J201,0)</f>
        <v>0</v>
      </c>
      <c r="BJ201" s="20" t="s">
        <v>80</v>
      </c>
      <c r="BK201" s="193">
        <f>ROUND(I201*H201,2)</f>
        <v>0</v>
      </c>
      <c r="BL201" s="20" t="s">
        <v>668</v>
      </c>
      <c r="BM201" s="192" t="s">
        <v>4311</v>
      </c>
    </row>
    <row r="202" spans="1:65" s="2" customFormat="1" ht="11.25">
      <c r="A202" s="37"/>
      <c r="B202" s="38"/>
      <c r="C202" s="39"/>
      <c r="D202" s="194" t="s">
        <v>199</v>
      </c>
      <c r="E202" s="39"/>
      <c r="F202" s="195" t="s">
        <v>4310</v>
      </c>
      <c r="G202" s="39"/>
      <c r="H202" s="39"/>
      <c r="I202" s="196"/>
      <c r="J202" s="39"/>
      <c r="K202" s="39"/>
      <c r="L202" s="42"/>
      <c r="M202" s="197"/>
      <c r="N202" s="198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199</v>
      </c>
      <c r="AU202" s="20" t="s">
        <v>82</v>
      </c>
    </row>
    <row r="203" spans="1:65" s="12" customFormat="1" ht="22.9" customHeight="1">
      <c r="B203" s="165"/>
      <c r="C203" s="166"/>
      <c r="D203" s="167" t="s">
        <v>72</v>
      </c>
      <c r="E203" s="179" t="s">
        <v>4312</v>
      </c>
      <c r="F203" s="179" t="s">
        <v>4313</v>
      </c>
      <c r="G203" s="166"/>
      <c r="H203" s="166"/>
      <c r="I203" s="169"/>
      <c r="J203" s="180">
        <f>BK203</f>
        <v>0</v>
      </c>
      <c r="K203" s="166"/>
      <c r="L203" s="171"/>
      <c r="M203" s="172"/>
      <c r="N203" s="173"/>
      <c r="O203" s="173"/>
      <c r="P203" s="174">
        <f>SUM(P204:P205)</f>
        <v>0</v>
      </c>
      <c r="Q203" s="173"/>
      <c r="R203" s="174">
        <f>SUM(R204:R205)</f>
        <v>0</v>
      </c>
      <c r="S203" s="173"/>
      <c r="T203" s="175">
        <f>SUM(T204:T205)</f>
        <v>0</v>
      </c>
      <c r="AR203" s="176" t="s">
        <v>80</v>
      </c>
      <c r="AT203" s="177" t="s">
        <v>72</v>
      </c>
      <c r="AU203" s="177" t="s">
        <v>80</v>
      </c>
      <c r="AY203" s="176" t="s">
        <v>191</v>
      </c>
      <c r="BK203" s="178">
        <f>SUM(BK204:BK205)</f>
        <v>0</v>
      </c>
    </row>
    <row r="204" spans="1:65" s="2" customFormat="1" ht="16.5" customHeight="1">
      <c r="A204" s="37"/>
      <c r="B204" s="38"/>
      <c r="C204" s="181" t="s">
        <v>434</v>
      </c>
      <c r="D204" s="181" t="s">
        <v>193</v>
      </c>
      <c r="E204" s="182" t="s">
        <v>4314</v>
      </c>
      <c r="F204" s="183" t="s">
        <v>4315</v>
      </c>
      <c r="G204" s="184" t="s">
        <v>3549</v>
      </c>
      <c r="H204" s="185">
        <v>16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668</v>
      </c>
      <c r="AT204" s="192" t="s">
        <v>193</v>
      </c>
      <c r="AU204" s="192" t="s">
        <v>82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668</v>
      </c>
      <c r="BM204" s="192" t="s">
        <v>4316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4315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82</v>
      </c>
    </row>
    <row r="206" spans="1:65" s="12" customFormat="1" ht="22.9" customHeight="1">
      <c r="B206" s="165"/>
      <c r="C206" s="166"/>
      <c r="D206" s="167" t="s">
        <v>72</v>
      </c>
      <c r="E206" s="179" t="s">
        <v>4317</v>
      </c>
      <c r="F206" s="179" t="s">
        <v>4318</v>
      </c>
      <c r="G206" s="166"/>
      <c r="H206" s="166"/>
      <c r="I206" s="169"/>
      <c r="J206" s="180">
        <f>BK206</f>
        <v>0</v>
      </c>
      <c r="K206" s="166"/>
      <c r="L206" s="171"/>
      <c r="M206" s="172"/>
      <c r="N206" s="173"/>
      <c r="O206" s="173"/>
      <c r="P206" s="174">
        <f>SUM(P207:P210)</f>
        <v>0</v>
      </c>
      <c r="Q206" s="173"/>
      <c r="R206" s="174">
        <f>SUM(R207:R210)</f>
        <v>0</v>
      </c>
      <c r="S206" s="173"/>
      <c r="T206" s="175">
        <f>SUM(T207:T210)</f>
        <v>0</v>
      </c>
      <c r="AR206" s="176" t="s">
        <v>80</v>
      </c>
      <c r="AT206" s="177" t="s">
        <v>72</v>
      </c>
      <c r="AU206" s="177" t="s">
        <v>80</v>
      </c>
      <c r="AY206" s="176" t="s">
        <v>191</v>
      </c>
      <c r="BK206" s="178">
        <f>SUM(BK207:BK210)</f>
        <v>0</v>
      </c>
    </row>
    <row r="207" spans="1:65" s="2" customFormat="1" ht="16.5" customHeight="1">
      <c r="A207" s="37"/>
      <c r="B207" s="38"/>
      <c r="C207" s="181" t="s">
        <v>441</v>
      </c>
      <c r="D207" s="181" t="s">
        <v>193</v>
      </c>
      <c r="E207" s="182" t="s">
        <v>4319</v>
      </c>
      <c r="F207" s="183" t="s">
        <v>4320</v>
      </c>
      <c r="G207" s="184" t="s">
        <v>3025</v>
      </c>
      <c r="H207" s="185">
        <v>3</v>
      </c>
      <c r="I207" s="186"/>
      <c r="J207" s="187">
        <f>ROUND(I207*H207,2)</f>
        <v>0</v>
      </c>
      <c r="K207" s="183" t="s">
        <v>19</v>
      </c>
      <c r="L207" s="42"/>
      <c r="M207" s="188" t="s">
        <v>19</v>
      </c>
      <c r="N207" s="189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668</v>
      </c>
      <c r="AT207" s="192" t="s">
        <v>193</v>
      </c>
      <c r="AU207" s="192" t="s">
        <v>82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668</v>
      </c>
      <c r="BM207" s="192" t="s">
        <v>4321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4320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82</v>
      </c>
    </row>
    <row r="209" spans="1:65" s="2" customFormat="1" ht="37.9" customHeight="1">
      <c r="A209" s="37"/>
      <c r="B209" s="38"/>
      <c r="C209" s="181" t="s">
        <v>448</v>
      </c>
      <c r="D209" s="181" t="s">
        <v>193</v>
      </c>
      <c r="E209" s="182" t="s">
        <v>4322</v>
      </c>
      <c r="F209" s="183" t="s">
        <v>4323</v>
      </c>
      <c r="G209" s="184" t="s">
        <v>3025</v>
      </c>
      <c r="H209" s="185">
        <v>1</v>
      </c>
      <c r="I209" s="186"/>
      <c r="J209" s="187">
        <f>ROUND(I209*H209,2)</f>
        <v>0</v>
      </c>
      <c r="K209" s="183" t="s">
        <v>19</v>
      </c>
      <c r="L209" s="42"/>
      <c r="M209" s="188" t="s">
        <v>19</v>
      </c>
      <c r="N209" s="189" t="s">
        <v>44</v>
      </c>
      <c r="O209" s="67"/>
      <c r="P209" s="190">
        <f>O209*H209</f>
        <v>0</v>
      </c>
      <c r="Q209" s="190">
        <v>0</v>
      </c>
      <c r="R209" s="190">
        <f>Q209*H209</f>
        <v>0</v>
      </c>
      <c r="S209" s="190">
        <v>0</v>
      </c>
      <c r="T209" s="191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2" t="s">
        <v>668</v>
      </c>
      <c r="AT209" s="192" t="s">
        <v>193</v>
      </c>
      <c r="AU209" s="192" t="s">
        <v>82</v>
      </c>
      <c r="AY209" s="20" t="s">
        <v>191</v>
      </c>
      <c r="BE209" s="193">
        <f>IF(N209="základní",J209,0)</f>
        <v>0</v>
      </c>
      <c r="BF209" s="193">
        <f>IF(N209="snížená",J209,0)</f>
        <v>0</v>
      </c>
      <c r="BG209" s="193">
        <f>IF(N209="zákl. přenesená",J209,0)</f>
        <v>0</v>
      </c>
      <c r="BH209" s="193">
        <f>IF(N209="sníž. přenesená",J209,0)</f>
        <v>0</v>
      </c>
      <c r="BI209" s="193">
        <f>IF(N209="nulová",J209,0)</f>
        <v>0</v>
      </c>
      <c r="BJ209" s="20" t="s">
        <v>80</v>
      </c>
      <c r="BK209" s="193">
        <f>ROUND(I209*H209,2)</f>
        <v>0</v>
      </c>
      <c r="BL209" s="20" t="s">
        <v>668</v>
      </c>
      <c r="BM209" s="192" t="s">
        <v>4324</v>
      </c>
    </row>
    <row r="210" spans="1:65" s="2" customFormat="1" ht="39">
      <c r="A210" s="37"/>
      <c r="B210" s="38"/>
      <c r="C210" s="39"/>
      <c r="D210" s="194" t="s">
        <v>199</v>
      </c>
      <c r="E210" s="39"/>
      <c r="F210" s="195" t="s">
        <v>4325</v>
      </c>
      <c r="G210" s="39"/>
      <c r="H210" s="39"/>
      <c r="I210" s="196"/>
      <c r="J210" s="39"/>
      <c r="K210" s="39"/>
      <c r="L210" s="42"/>
      <c r="M210" s="197"/>
      <c r="N210" s="198"/>
      <c r="O210" s="67"/>
      <c r="P210" s="67"/>
      <c r="Q210" s="67"/>
      <c r="R210" s="67"/>
      <c r="S210" s="67"/>
      <c r="T210" s="68"/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T210" s="20" t="s">
        <v>199</v>
      </c>
      <c r="AU210" s="20" t="s">
        <v>82</v>
      </c>
    </row>
    <row r="211" spans="1:65" s="12" customFormat="1" ht="22.9" customHeight="1">
      <c r="B211" s="165"/>
      <c r="C211" s="166"/>
      <c r="D211" s="167" t="s">
        <v>72</v>
      </c>
      <c r="E211" s="179" t="s">
        <v>4326</v>
      </c>
      <c r="F211" s="179" t="s">
        <v>4327</v>
      </c>
      <c r="G211" s="166"/>
      <c r="H211" s="166"/>
      <c r="I211" s="169"/>
      <c r="J211" s="180">
        <f>BK211</f>
        <v>0</v>
      </c>
      <c r="K211" s="166"/>
      <c r="L211" s="171"/>
      <c r="M211" s="172"/>
      <c r="N211" s="173"/>
      <c r="O211" s="173"/>
      <c r="P211" s="174">
        <f>SUM(P212:P257)</f>
        <v>0</v>
      </c>
      <c r="Q211" s="173"/>
      <c r="R211" s="174">
        <f>SUM(R212:R257)</f>
        <v>0</v>
      </c>
      <c r="S211" s="173"/>
      <c r="T211" s="175">
        <f>SUM(T212:T257)</f>
        <v>0</v>
      </c>
      <c r="AR211" s="176" t="s">
        <v>80</v>
      </c>
      <c r="AT211" s="177" t="s">
        <v>72</v>
      </c>
      <c r="AU211" s="177" t="s">
        <v>80</v>
      </c>
      <c r="AY211" s="176" t="s">
        <v>191</v>
      </c>
      <c r="BK211" s="178">
        <f>SUM(BK212:BK257)</f>
        <v>0</v>
      </c>
    </row>
    <row r="212" spans="1:65" s="2" customFormat="1" ht="16.5" customHeight="1">
      <c r="A212" s="37"/>
      <c r="B212" s="38"/>
      <c r="C212" s="181" t="s">
        <v>455</v>
      </c>
      <c r="D212" s="181" t="s">
        <v>193</v>
      </c>
      <c r="E212" s="182" t="s">
        <v>4328</v>
      </c>
      <c r="F212" s="183" t="s">
        <v>4329</v>
      </c>
      <c r="G212" s="184" t="s">
        <v>301</v>
      </c>
      <c r="H212" s="185">
        <v>1500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668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668</v>
      </c>
      <c r="BM212" s="192" t="s">
        <v>4330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4331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6.5" customHeight="1">
      <c r="A214" s="37"/>
      <c r="B214" s="38"/>
      <c r="C214" s="181" t="s">
        <v>463</v>
      </c>
      <c r="D214" s="181" t="s">
        <v>193</v>
      </c>
      <c r="E214" s="182" t="s">
        <v>4332</v>
      </c>
      <c r="F214" s="183" t="s">
        <v>4333</v>
      </c>
      <c r="G214" s="184" t="s">
        <v>301</v>
      </c>
      <c r="H214" s="185">
        <v>350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668</v>
      </c>
      <c r="AT214" s="192" t="s">
        <v>193</v>
      </c>
      <c r="AU214" s="192" t="s">
        <v>82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668</v>
      </c>
      <c r="BM214" s="192" t="s">
        <v>4334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4333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82</v>
      </c>
    </row>
    <row r="216" spans="1:65" s="2" customFormat="1" ht="16.5" customHeight="1">
      <c r="A216" s="37"/>
      <c r="B216" s="38"/>
      <c r="C216" s="181" t="s">
        <v>470</v>
      </c>
      <c r="D216" s="181" t="s">
        <v>193</v>
      </c>
      <c r="E216" s="182" t="s">
        <v>4335</v>
      </c>
      <c r="F216" s="183" t="s">
        <v>4336</v>
      </c>
      <c r="G216" s="184" t="s">
        <v>301</v>
      </c>
      <c r="H216" s="185">
        <v>350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668</v>
      </c>
      <c r="AT216" s="192" t="s">
        <v>193</v>
      </c>
      <c r="AU216" s="192" t="s">
        <v>82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668</v>
      </c>
      <c r="BM216" s="192" t="s">
        <v>4337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4336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82</v>
      </c>
    </row>
    <row r="218" spans="1:65" s="2" customFormat="1" ht="16.5" customHeight="1">
      <c r="A218" s="37"/>
      <c r="B218" s="38"/>
      <c r="C218" s="181" t="s">
        <v>480</v>
      </c>
      <c r="D218" s="181" t="s">
        <v>193</v>
      </c>
      <c r="E218" s="182" t="s">
        <v>4338</v>
      </c>
      <c r="F218" s="183" t="s">
        <v>4339</v>
      </c>
      <c r="G218" s="184" t="s">
        <v>301</v>
      </c>
      <c r="H218" s="185">
        <v>100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668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668</v>
      </c>
      <c r="BM218" s="192" t="s">
        <v>4340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4339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6.5" customHeight="1">
      <c r="A220" s="37"/>
      <c r="B220" s="38"/>
      <c r="C220" s="181" t="s">
        <v>492</v>
      </c>
      <c r="D220" s="181" t="s">
        <v>193</v>
      </c>
      <c r="E220" s="182" t="s">
        <v>4341</v>
      </c>
      <c r="F220" s="183" t="s">
        <v>4342</v>
      </c>
      <c r="G220" s="184" t="s">
        <v>301</v>
      </c>
      <c r="H220" s="185">
        <v>200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668</v>
      </c>
      <c r="AT220" s="192" t="s">
        <v>193</v>
      </c>
      <c r="AU220" s="192" t="s">
        <v>82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668</v>
      </c>
      <c r="BM220" s="192" t="s">
        <v>4343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4342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82</v>
      </c>
    </row>
    <row r="222" spans="1:65" s="2" customFormat="1" ht="16.5" customHeight="1">
      <c r="A222" s="37"/>
      <c r="B222" s="38"/>
      <c r="C222" s="181" t="s">
        <v>499</v>
      </c>
      <c r="D222" s="181" t="s">
        <v>193</v>
      </c>
      <c r="E222" s="182" t="s">
        <v>4344</v>
      </c>
      <c r="F222" s="183" t="s">
        <v>4345</v>
      </c>
      <c r="G222" s="184" t="s">
        <v>301</v>
      </c>
      <c r="H222" s="185">
        <v>200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668</v>
      </c>
      <c r="AT222" s="192" t="s">
        <v>193</v>
      </c>
      <c r="AU222" s="192" t="s">
        <v>82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668</v>
      </c>
      <c r="BM222" s="192" t="s">
        <v>4346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4345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82</v>
      </c>
    </row>
    <row r="224" spans="1:65" s="2" customFormat="1" ht="16.5" customHeight="1">
      <c r="A224" s="37"/>
      <c r="B224" s="38"/>
      <c r="C224" s="181" t="s">
        <v>506</v>
      </c>
      <c r="D224" s="181" t="s">
        <v>193</v>
      </c>
      <c r="E224" s="182" t="s">
        <v>4347</v>
      </c>
      <c r="F224" s="183" t="s">
        <v>4348</v>
      </c>
      <c r="G224" s="184" t="s">
        <v>3025</v>
      </c>
      <c r="H224" s="185">
        <v>50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668</v>
      </c>
      <c r="AT224" s="192" t="s">
        <v>193</v>
      </c>
      <c r="AU224" s="192" t="s">
        <v>82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668</v>
      </c>
      <c r="BM224" s="192" t="s">
        <v>4349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4348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82</v>
      </c>
    </row>
    <row r="226" spans="1:65" s="2" customFormat="1" ht="16.5" customHeight="1">
      <c r="A226" s="37"/>
      <c r="B226" s="38"/>
      <c r="C226" s="181" t="s">
        <v>513</v>
      </c>
      <c r="D226" s="181" t="s">
        <v>193</v>
      </c>
      <c r="E226" s="182" t="s">
        <v>4350</v>
      </c>
      <c r="F226" s="183" t="s">
        <v>4351</v>
      </c>
      <c r="G226" s="184" t="s">
        <v>3025</v>
      </c>
      <c r="H226" s="185">
        <v>20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668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668</v>
      </c>
      <c r="BM226" s="192" t="s">
        <v>4352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4351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6.5" customHeight="1">
      <c r="A228" s="37"/>
      <c r="B228" s="38"/>
      <c r="C228" s="181" t="s">
        <v>520</v>
      </c>
      <c r="D228" s="181" t="s">
        <v>193</v>
      </c>
      <c r="E228" s="182" t="s">
        <v>4353</v>
      </c>
      <c r="F228" s="183" t="s">
        <v>4354</v>
      </c>
      <c r="G228" s="184" t="s">
        <v>3025</v>
      </c>
      <c r="H228" s="185">
        <v>20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668</v>
      </c>
      <c r="AT228" s="192" t="s">
        <v>193</v>
      </c>
      <c r="AU228" s="192" t="s">
        <v>82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668</v>
      </c>
      <c r="BM228" s="192" t="s">
        <v>4355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4354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82</v>
      </c>
    </row>
    <row r="230" spans="1:65" s="2" customFormat="1" ht="21.75" customHeight="1">
      <c r="A230" s="37"/>
      <c r="B230" s="38"/>
      <c r="C230" s="181" t="s">
        <v>527</v>
      </c>
      <c r="D230" s="181" t="s">
        <v>193</v>
      </c>
      <c r="E230" s="182" t="s">
        <v>4356</v>
      </c>
      <c r="F230" s="183" t="s">
        <v>4357</v>
      </c>
      <c r="G230" s="184" t="s">
        <v>3025</v>
      </c>
      <c r="H230" s="185">
        <v>2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668</v>
      </c>
      <c r="AT230" s="192" t="s">
        <v>193</v>
      </c>
      <c r="AU230" s="192" t="s">
        <v>82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668</v>
      </c>
      <c r="BM230" s="192" t="s">
        <v>4358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4359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82</v>
      </c>
    </row>
    <row r="232" spans="1:65" s="2" customFormat="1" ht="21.75" customHeight="1">
      <c r="A232" s="37"/>
      <c r="B232" s="38"/>
      <c r="C232" s="181" t="s">
        <v>532</v>
      </c>
      <c r="D232" s="181" t="s">
        <v>193</v>
      </c>
      <c r="E232" s="182" t="s">
        <v>4360</v>
      </c>
      <c r="F232" s="183" t="s">
        <v>4361</v>
      </c>
      <c r="G232" s="184" t="s">
        <v>3025</v>
      </c>
      <c r="H232" s="185">
        <v>2</v>
      </c>
      <c r="I232" s="186"/>
      <c r="J232" s="187">
        <f>ROUND(I232*H232,2)</f>
        <v>0</v>
      </c>
      <c r="K232" s="183" t="s">
        <v>19</v>
      </c>
      <c r="L232" s="42"/>
      <c r="M232" s="188" t="s">
        <v>19</v>
      </c>
      <c r="N232" s="189" t="s">
        <v>44</v>
      </c>
      <c r="O232" s="67"/>
      <c r="P232" s="190">
        <f>O232*H232</f>
        <v>0</v>
      </c>
      <c r="Q232" s="190">
        <v>0</v>
      </c>
      <c r="R232" s="190">
        <f>Q232*H232</f>
        <v>0</v>
      </c>
      <c r="S232" s="190">
        <v>0</v>
      </c>
      <c r="T232" s="191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2" t="s">
        <v>668</v>
      </c>
      <c r="AT232" s="192" t="s">
        <v>193</v>
      </c>
      <c r="AU232" s="192" t="s">
        <v>82</v>
      </c>
      <c r="AY232" s="20" t="s">
        <v>191</v>
      </c>
      <c r="BE232" s="193">
        <f>IF(N232="základní",J232,0)</f>
        <v>0</v>
      </c>
      <c r="BF232" s="193">
        <f>IF(N232="snížená",J232,0)</f>
        <v>0</v>
      </c>
      <c r="BG232" s="193">
        <f>IF(N232="zákl. přenesená",J232,0)</f>
        <v>0</v>
      </c>
      <c r="BH232" s="193">
        <f>IF(N232="sníž. přenesená",J232,0)</f>
        <v>0</v>
      </c>
      <c r="BI232" s="193">
        <f>IF(N232="nulová",J232,0)</f>
        <v>0</v>
      </c>
      <c r="BJ232" s="20" t="s">
        <v>80</v>
      </c>
      <c r="BK232" s="193">
        <f>ROUND(I232*H232,2)</f>
        <v>0</v>
      </c>
      <c r="BL232" s="20" t="s">
        <v>668</v>
      </c>
      <c r="BM232" s="192" t="s">
        <v>4362</v>
      </c>
    </row>
    <row r="233" spans="1:65" s="2" customFormat="1" ht="11.25">
      <c r="A233" s="37"/>
      <c r="B233" s="38"/>
      <c r="C233" s="39"/>
      <c r="D233" s="194" t="s">
        <v>199</v>
      </c>
      <c r="E233" s="39"/>
      <c r="F233" s="195" t="s">
        <v>4363</v>
      </c>
      <c r="G233" s="39"/>
      <c r="H233" s="39"/>
      <c r="I233" s="196"/>
      <c r="J233" s="39"/>
      <c r="K233" s="39"/>
      <c r="L233" s="42"/>
      <c r="M233" s="197"/>
      <c r="N233" s="198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199</v>
      </c>
      <c r="AU233" s="20" t="s">
        <v>82</v>
      </c>
    </row>
    <row r="234" spans="1:65" s="2" customFormat="1" ht="16.5" customHeight="1">
      <c r="A234" s="37"/>
      <c r="B234" s="38"/>
      <c r="C234" s="181" t="s">
        <v>539</v>
      </c>
      <c r="D234" s="181" t="s">
        <v>193</v>
      </c>
      <c r="E234" s="182" t="s">
        <v>4364</v>
      </c>
      <c r="F234" s="183" t="s">
        <v>4365</v>
      </c>
      <c r="G234" s="184" t="s">
        <v>3025</v>
      </c>
      <c r="H234" s="185">
        <v>10</v>
      </c>
      <c r="I234" s="186"/>
      <c r="J234" s="187">
        <f>ROUND(I234*H234,2)</f>
        <v>0</v>
      </c>
      <c r="K234" s="183" t="s">
        <v>19</v>
      </c>
      <c r="L234" s="42"/>
      <c r="M234" s="188" t="s">
        <v>19</v>
      </c>
      <c r="N234" s="189" t="s">
        <v>44</v>
      </c>
      <c r="O234" s="67"/>
      <c r="P234" s="190">
        <f>O234*H234</f>
        <v>0</v>
      </c>
      <c r="Q234" s="190">
        <v>0</v>
      </c>
      <c r="R234" s="190">
        <f>Q234*H234</f>
        <v>0</v>
      </c>
      <c r="S234" s="190">
        <v>0</v>
      </c>
      <c r="T234" s="191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2" t="s">
        <v>668</v>
      </c>
      <c r="AT234" s="192" t="s">
        <v>193</v>
      </c>
      <c r="AU234" s="192" t="s">
        <v>82</v>
      </c>
      <c r="AY234" s="20" t="s">
        <v>191</v>
      </c>
      <c r="BE234" s="193">
        <f>IF(N234="základní",J234,0)</f>
        <v>0</v>
      </c>
      <c r="BF234" s="193">
        <f>IF(N234="snížená",J234,0)</f>
        <v>0</v>
      </c>
      <c r="BG234" s="193">
        <f>IF(N234="zákl. přenesená",J234,0)</f>
        <v>0</v>
      </c>
      <c r="BH234" s="193">
        <f>IF(N234="sníž. přenesená",J234,0)</f>
        <v>0</v>
      </c>
      <c r="BI234" s="193">
        <f>IF(N234="nulová",J234,0)</f>
        <v>0</v>
      </c>
      <c r="BJ234" s="20" t="s">
        <v>80</v>
      </c>
      <c r="BK234" s="193">
        <f>ROUND(I234*H234,2)</f>
        <v>0</v>
      </c>
      <c r="BL234" s="20" t="s">
        <v>668</v>
      </c>
      <c r="BM234" s="192" t="s">
        <v>4366</v>
      </c>
    </row>
    <row r="235" spans="1:65" s="2" customFormat="1" ht="11.25">
      <c r="A235" s="37"/>
      <c r="B235" s="38"/>
      <c r="C235" s="39"/>
      <c r="D235" s="194" t="s">
        <v>199</v>
      </c>
      <c r="E235" s="39"/>
      <c r="F235" s="195" t="s">
        <v>4365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199</v>
      </c>
      <c r="AU235" s="20" t="s">
        <v>82</v>
      </c>
    </row>
    <row r="236" spans="1:65" s="2" customFormat="1" ht="16.5" customHeight="1">
      <c r="A236" s="37"/>
      <c r="B236" s="38"/>
      <c r="C236" s="181" t="s">
        <v>546</v>
      </c>
      <c r="D236" s="181" t="s">
        <v>193</v>
      </c>
      <c r="E236" s="182" t="s">
        <v>4367</v>
      </c>
      <c r="F236" s="183" t="s">
        <v>4368</v>
      </c>
      <c r="G236" s="184" t="s">
        <v>3025</v>
      </c>
      <c r="H236" s="185">
        <v>40</v>
      </c>
      <c r="I236" s="186"/>
      <c r="J236" s="187">
        <f>ROUND(I236*H236,2)</f>
        <v>0</v>
      </c>
      <c r="K236" s="183" t="s">
        <v>19</v>
      </c>
      <c r="L236" s="42"/>
      <c r="M236" s="188" t="s">
        <v>19</v>
      </c>
      <c r="N236" s="189" t="s">
        <v>44</v>
      </c>
      <c r="O236" s="67"/>
      <c r="P236" s="190">
        <f>O236*H236</f>
        <v>0</v>
      </c>
      <c r="Q236" s="190">
        <v>0</v>
      </c>
      <c r="R236" s="190">
        <f>Q236*H236</f>
        <v>0</v>
      </c>
      <c r="S236" s="190">
        <v>0</v>
      </c>
      <c r="T236" s="191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2" t="s">
        <v>668</v>
      </c>
      <c r="AT236" s="192" t="s">
        <v>193</v>
      </c>
      <c r="AU236" s="192" t="s">
        <v>82</v>
      </c>
      <c r="AY236" s="20" t="s">
        <v>191</v>
      </c>
      <c r="BE236" s="193">
        <f>IF(N236="základní",J236,0)</f>
        <v>0</v>
      </c>
      <c r="BF236" s="193">
        <f>IF(N236="snížená",J236,0)</f>
        <v>0</v>
      </c>
      <c r="BG236" s="193">
        <f>IF(N236="zákl. přenesená",J236,0)</f>
        <v>0</v>
      </c>
      <c r="BH236" s="193">
        <f>IF(N236="sníž. přenesená",J236,0)</f>
        <v>0</v>
      </c>
      <c r="BI236" s="193">
        <f>IF(N236="nulová",J236,0)</f>
        <v>0</v>
      </c>
      <c r="BJ236" s="20" t="s">
        <v>80</v>
      </c>
      <c r="BK236" s="193">
        <f>ROUND(I236*H236,2)</f>
        <v>0</v>
      </c>
      <c r="BL236" s="20" t="s">
        <v>668</v>
      </c>
      <c r="BM236" s="192" t="s">
        <v>4369</v>
      </c>
    </row>
    <row r="237" spans="1:65" s="2" customFormat="1" ht="11.25">
      <c r="A237" s="37"/>
      <c r="B237" s="38"/>
      <c r="C237" s="39"/>
      <c r="D237" s="194" t="s">
        <v>199</v>
      </c>
      <c r="E237" s="39"/>
      <c r="F237" s="195" t="s">
        <v>4368</v>
      </c>
      <c r="G237" s="39"/>
      <c r="H237" s="39"/>
      <c r="I237" s="196"/>
      <c r="J237" s="39"/>
      <c r="K237" s="39"/>
      <c r="L237" s="42"/>
      <c r="M237" s="197"/>
      <c r="N237" s="198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199</v>
      </c>
      <c r="AU237" s="20" t="s">
        <v>82</v>
      </c>
    </row>
    <row r="238" spans="1:65" s="2" customFormat="1" ht="16.5" customHeight="1">
      <c r="A238" s="37"/>
      <c r="B238" s="38"/>
      <c r="C238" s="181" t="s">
        <v>551</v>
      </c>
      <c r="D238" s="181" t="s">
        <v>193</v>
      </c>
      <c r="E238" s="182" t="s">
        <v>4370</v>
      </c>
      <c r="F238" s="183" t="s">
        <v>4371</v>
      </c>
      <c r="G238" s="184" t="s">
        <v>3025</v>
      </c>
      <c r="H238" s="185">
        <v>60</v>
      </c>
      <c r="I238" s="186"/>
      <c r="J238" s="187">
        <f>ROUND(I238*H238,2)</f>
        <v>0</v>
      </c>
      <c r="K238" s="183" t="s">
        <v>19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668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668</v>
      </c>
      <c r="BM238" s="192" t="s">
        <v>4372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4371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6.5" customHeight="1">
      <c r="A240" s="37"/>
      <c r="B240" s="38"/>
      <c r="C240" s="181" t="s">
        <v>600</v>
      </c>
      <c r="D240" s="181" t="s">
        <v>193</v>
      </c>
      <c r="E240" s="182" t="s">
        <v>4373</v>
      </c>
      <c r="F240" s="183" t="s">
        <v>4374</v>
      </c>
      <c r="G240" s="184" t="s">
        <v>3025</v>
      </c>
      <c r="H240" s="185">
        <v>40</v>
      </c>
      <c r="I240" s="186"/>
      <c r="J240" s="187">
        <f>ROUND(I240*H240,2)</f>
        <v>0</v>
      </c>
      <c r="K240" s="183" t="s">
        <v>19</v>
      </c>
      <c r="L240" s="42"/>
      <c r="M240" s="188" t="s">
        <v>19</v>
      </c>
      <c r="N240" s="189" t="s">
        <v>44</v>
      </c>
      <c r="O240" s="67"/>
      <c r="P240" s="190">
        <f>O240*H240</f>
        <v>0</v>
      </c>
      <c r="Q240" s="190">
        <v>0</v>
      </c>
      <c r="R240" s="190">
        <f>Q240*H240</f>
        <v>0</v>
      </c>
      <c r="S240" s="190">
        <v>0</v>
      </c>
      <c r="T240" s="191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2" t="s">
        <v>668</v>
      </c>
      <c r="AT240" s="192" t="s">
        <v>193</v>
      </c>
      <c r="AU240" s="192" t="s">
        <v>82</v>
      </c>
      <c r="AY240" s="20" t="s">
        <v>191</v>
      </c>
      <c r="BE240" s="193">
        <f>IF(N240="základní",J240,0)</f>
        <v>0</v>
      </c>
      <c r="BF240" s="193">
        <f>IF(N240="snížená",J240,0)</f>
        <v>0</v>
      </c>
      <c r="BG240" s="193">
        <f>IF(N240="zákl. přenesená",J240,0)</f>
        <v>0</v>
      </c>
      <c r="BH240" s="193">
        <f>IF(N240="sníž. přenesená",J240,0)</f>
        <v>0</v>
      </c>
      <c r="BI240" s="193">
        <f>IF(N240="nulová",J240,0)</f>
        <v>0</v>
      </c>
      <c r="BJ240" s="20" t="s">
        <v>80</v>
      </c>
      <c r="BK240" s="193">
        <f>ROUND(I240*H240,2)</f>
        <v>0</v>
      </c>
      <c r="BL240" s="20" t="s">
        <v>668</v>
      </c>
      <c r="BM240" s="192" t="s">
        <v>4375</v>
      </c>
    </row>
    <row r="241" spans="1:65" s="2" customFormat="1" ht="11.25">
      <c r="A241" s="37"/>
      <c r="B241" s="38"/>
      <c r="C241" s="39"/>
      <c r="D241" s="194" t="s">
        <v>199</v>
      </c>
      <c r="E241" s="39"/>
      <c r="F241" s="195" t="s">
        <v>4374</v>
      </c>
      <c r="G241" s="39"/>
      <c r="H241" s="39"/>
      <c r="I241" s="196"/>
      <c r="J241" s="39"/>
      <c r="K241" s="39"/>
      <c r="L241" s="42"/>
      <c r="M241" s="197"/>
      <c r="N241" s="198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199</v>
      </c>
      <c r="AU241" s="20" t="s">
        <v>82</v>
      </c>
    </row>
    <row r="242" spans="1:65" s="2" customFormat="1" ht="16.5" customHeight="1">
      <c r="A242" s="37"/>
      <c r="B242" s="38"/>
      <c r="C242" s="181" t="s">
        <v>609</v>
      </c>
      <c r="D242" s="181" t="s">
        <v>193</v>
      </c>
      <c r="E242" s="182" t="s">
        <v>4376</v>
      </c>
      <c r="F242" s="183" t="s">
        <v>4377</v>
      </c>
      <c r="G242" s="184" t="s">
        <v>301</v>
      </c>
      <c r="H242" s="185">
        <v>25</v>
      </c>
      <c r="I242" s="186"/>
      <c r="J242" s="187">
        <f>ROUND(I242*H242,2)</f>
        <v>0</v>
      </c>
      <c r="K242" s="183" t="s">
        <v>19</v>
      </c>
      <c r="L242" s="42"/>
      <c r="M242" s="188" t="s">
        <v>19</v>
      </c>
      <c r="N242" s="189" t="s">
        <v>44</v>
      </c>
      <c r="O242" s="67"/>
      <c r="P242" s="190">
        <f>O242*H242</f>
        <v>0</v>
      </c>
      <c r="Q242" s="190">
        <v>0</v>
      </c>
      <c r="R242" s="190">
        <f>Q242*H242</f>
        <v>0</v>
      </c>
      <c r="S242" s="190">
        <v>0</v>
      </c>
      <c r="T242" s="191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2" t="s">
        <v>668</v>
      </c>
      <c r="AT242" s="192" t="s">
        <v>193</v>
      </c>
      <c r="AU242" s="192" t="s">
        <v>82</v>
      </c>
      <c r="AY242" s="20" t="s">
        <v>191</v>
      </c>
      <c r="BE242" s="193">
        <f>IF(N242="základní",J242,0)</f>
        <v>0</v>
      </c>
      <c r="BF242" s="193">
        <f>IF(N242="snížená",J242,0)</f>
        <v>0</v>
      </c>
      <c r="BG242" s="193">
        <f>IF(N242="zákl. přenesená",J242,0)</f>
        <v>0</v>
      </c>
      <c r="BH242" s="193">
        <f>IF(N242="sníž. přenesená",J242,0)</f>
        <v>0</v>
      </c>
      <c r="BI242" s="193">
        <f>IF(N242="nulová",J242,0)</f>
        <v>0</v>
      </c>
      <c r="BJ242" s="20" t="s">
        <v>80</v>
      </c>
      <c r="BK242" s="193">
        <f>ROUND(I242*H242,2)</f>
        <v>0</v>
      </c>
      <c r="BL242" s="20" t="s">
        <v>668</v>
      </c>
      <c r="BM242" s="192" t="s">
        <v>4378</v>
      </c>
    </row>
    <row r="243" spans="1:65" s="2" customFormat="1" ht="11.25">
      <c r="A243" s="37"/>
      <c r="B243" s="38"/>
      <c r="C243" s="39"/>
      <c r="D243" s="194" t="s">
        <v>199</v>
      </c>
      <c r="E243" s="39"/>
      <c r="F243" s="195" t="s">
        <v>4377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199</v>
      </c>
      <c r="AU243" s="20" t="s">
        <v>82</v>
      </c>
    </row>
    <row r="244" spans="1:65" s="2" customFormat="1" ht="16.5" customHeight="1">
      <c r="A244" s="37"/>
      <c r="B244" s="38"/>
      <c r="C244" s="181" t="s">
        <v>616</v>
      </c>
      <c r="D244" s="181" t="s">
        <v>193</v>
      </c>
      <c r="E244" s="182" t="s">
        <v>4379</v>
      </c>
      <c r="F244" s="183" t="s">
        <v>4380</v>
      </c>
      <c r="G244" s="184" t="s">
        <v>301</v>
      </c>
      <c r="H244" s="185">
        <v>35</v>
      </c>
      <c r="I244" s="186"/>
      <c r="J244" s="187">
        <f>ROUND(I244*H244,2)</f>
        <v>0</v>
      </c>
      <c r="K244" s="183" t="s">
        <v>19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668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668</v>
      </c>
      <c r="BM244" s="192" t="s">
        <v>4381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4380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6.5" customHeight="1">
      <c r="A246" s="37"/>
      <c r="B246" s="38"/>
      <c r="C246" s="181" t="s">
        <v>621</v>
      </c>
      <c r="D246" s="181" t="s">
        <v>193</v>
      </c>
      <c r="E246" s="182" t="s">
        <v>4382</v>
      </c>
      <c r="F246" s="183" t="s">
        <v>4383</v>
      </c>
      <c r="G246" s="184" t="s">
        <v>3025</v>
      </c>
      <c r="H246" s="185">
        <v>22</v>
      </c>
      <c r="I246" s="186"/>
      <c r="J246" s="187">
        <f>ROUND(I246*H246,2)</f>
        <v>0</v>
      </c>
      <c r="K246" s="183" t="s">
        <v>19</v>
      </c>
      <c r="L246" s="42"/>
      <c r="M246" s="188" t="s">
        <v>19</v>
      </c>
      <c r="N246" s="189" t="s">
        <v>44</v>
      </c>
      <c r="O246" s="67"/>
      <c r="P246" s="190">
        <f>O246*H246</f>
        <v>0</v>
      </c>
      <c r="Q246" s="190">
        <v>0</v>
      </c>
      <c r="R246" s="190">
        <f>Q246*H246</f>
        <v>0</v>
      </c>
      <c r="S246" s="190">
        <v>0</v>
      </c>
      <c r="T246" s="191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2" t="s">
        <v>668</v>
      </c>
      <c r="AT246" s="192" t="s">
        <v>193</v>
      </c>
      <c r="AU246" s="192" t="s">
        <v>82</v>
      </c>
      <c r="AY246" s="20" t="s">
        <v>191</v>
      </c>
      <c r="BE246" s="193">
        <f>IF(N246="základní",J246,0)</f>
        <v>0</v>
      </c>
      <c r="BF246" s="193">
        <f>IF(N246="snížená",J246,0)</f>
        <v>0</v>
      </c>
      <c r="BG246" s="193">
        <f>IF(N246="zákl. přenesená",J246,0)</f>
        <v>0</v>
      </c>
      <c r="BH246" s="193">
        <f>IF(N246="sníž. přenesená",J246,0)</f>
        <v>0</v>
      </c>
      <c r="BI246" s="193">
        <f>IF(N246="nulová",J246,0)</f>
        <v>0</v>
      </c>
      <c r="BJ246" s="20" t="s">
        <v>80</v>
      </c>
      <c r="BK246" s="193">
        <f>ROUND(I246*H246,2)</f>
        <v>0</v>
      </c>
      <c r="BL246" s="20" t="s">
        <v>668</v>
      </c>
      <c r="BM246" s="192" t="s">
        <v>4384</v>
      </c>
    </row>
    <row r="247" spans="1:65" s="2" customFormat="1" ht="11.25">
      <c r="A247" s="37"/>
      <c r="B247" s="38"/>
      <c r="C247" s="39"/>
      <c r="D247" s="194" t="s">
        <v>199</v>
      </c>
      <c r="E247" s="39"/>
      <c r="F247" s="195" t="s">
        <v>4383</v>
      </c>
      <c r="G247" s="39"/>
      <c r="H247" s="39"/>
      <c r="I247" s="196"/>
      <c r="J247" s="39"/>
      <c r="K247" s="39"/>
      <c r="L247" s="42"/>
      <c r="M247" s="197"/>
      <c r="N247" s="198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199</v>
      </c>
      <c r="AU247" s="20" t="s">
        <v>82</v>
      </c>
    </row>
    <row r="248" spans="1:65" s="2" customFormat="1" ht="16.5" customHeight="1">
      <c r="A248" s="37"/>
      <c r="B248" s="38"/>
      <c r="C248" s="181" t="s">
        <v>628</v>
      </c>
      <c r="D248" s="181" t="s">
        <v>193</v>
      </c>
      <c r="E248" s="182" t="s">
        <v>4385</v>
      </c>
      <c r="F248" s="183" t="s">
        <v>4386</v>
      </c>
      <c r="G248" s="184" t="s">
        <v>3549</v>
      </c>
      <c r="H248" s="185">
        <v>25</v>
      </c>
      <c r="I248" s="186"/>
      <c r="J248" s="187">
        <f>ROUND(I248*H248,2)</f>
        <v>0</v>
      </c>
      <c r="K248" s="183" t="s">
        <v>19</v>
      </c>
      <c r="L248" s="42"/>
      <c r="M248" s="188" t="s">
        <v>19</v>
      </c>
      <c r="N248" s="189" t="s">
        <v>44</v>
      </c>
      <c r="O248" s="67"/>
      <c r="P248" s="190">
        <f>O248*H248</f>
        <v>0</v>
      </c>
      <c r="Q248" s="190">
        <v>0</v>
      </c>
      <c r="R248" s="190">
        <f>Q248*H248</f>
        <v>0</v>
      </c>
      <c r="S248" s="190">
        <v>0</v>
      </c>
      <c r="T248" s="191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2" t="s">
        <v>668</v>
      </c>
      <c r="AT248" s="192" t="s">
        <v>193</v>
      </c>
      <c r="AU248" s="192" t="s">
        <v>82</v>
      </c>
      <c r="AY248" s="20" t="s">
        <v>191</v>
      </c>
      <c r="BE248" s="193">
        <f>IF(N248="základní",J248,0)</f>
        <v>0</v>
      </c>
      <c r="BF248" s="193">
        <f>IF(N248="snížená",J248,0)</f>
        <v>0</v>
      </c>
      <c r="BG248" s="193">
        <f>IF(N248="zákl. přenesená",J248,0)</f>
        <v>0</v>
      </c>
      <c r="BH248" s="193">
        <f>IF(N248="sníž. přenesená",J248,0)</f>
        <v>0</v>
      </c>
      <c r="BI248" s="193">
        <f>IF(N248="nulová",J248,0)</f>
        <v>0</v>
      </c>
      <c r="BJ248" s="20" t="s">
        <v>80</v>
      </c>
      <c r="BK248" s="193">
        <f>ROUND(I248*H248,2)</f>
        <v>0</v>
      </c>
      <c r="BL248" s="20" t="s">
        <v>668</v>
      </c>
      <c r="BM248" s="192" t="s">
        <v>4387</v>
      </c>
    </row>
    <row r="249" spans="1:65" s="2" customFormat="1" ht="11.25">
      <c r="A249" s="37"/>
      <c r="B249" s="38"/>
      <c r="C249" s="39"/>
      <c r="D249" s="194" t="s">
        <v>199</v>
      </c>
      <c r="E249" s="39"/>
      <c r="F249" s="195" t="s">
        <v>4386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199</v>
      </c>
      <c r="AU249" s="20" t="s">
        <v>82</v>
      </c>
    </row>
    <row r="250" spans="1:65" s="2" customFormat="1" ht="16.5" customHeight="1">
      <c r="A250" s="37"/>
      <c r="B250" s="38"/>
      <c r="C250" s="181" t="s">
        <v>633</v>
      </c>
      <c r="D250" s="181" t="s">
        <v>193</v>
      </c>
      <c r="E250" s="182" t="s">
        <v>4388</v>
      </c>
      <c r="F250" s="183" t="s">
        <v>4389</v>
      </c>
      <c r="G250" s="184" t="s">
        <v>3025</v>
      </c>
      <c r="H250" s="185">
        <v>1</v>
      </c>
      <c r="I250" s="186"/>
      <c r="J250" s="187">
        <f>ROUND(I250*H250,2)</f>
        <v>0</v>
      </c>
      <c r="K250" s="183" t="s">
        <v>19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668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668</v>
      </c>
      <c r="BM250" s="192" t="s">
        <v>4390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4389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6.5" customHeight="1">
      <c r="A252" s="37"/>
      <c r="B252" s="38"/>
      <c r="C252" s="181" t="s">
        <v>640</v>
      </c>
      <c r="D252" s="181" t="s">
        <v>193</v>
      </c>
      <c r="E252" s="182" t="s">
        <v>4391</v>
      </c>
      <c r="F252" s="183" t="s">
        <v>4392</v>
      </c>
      <c r="G252" s="184" t="s">
        <v>3549</v>
      </c>
      <c r="H252" s="185">
        <v>4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668</v>
      </c>
      <c r="AT252" s="192" t="s">
        <v>193</v>
      </c>
      <c r="AU252" s="192" t="s">
        <v>82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668</v>
      </c>
      <c r="BM252" s="192" t="s">
        <v>4393</v>
      </c>
    </row>
    <row r="253" spans="1:65" s="2" customFormat="1" ht="11.25">
      <c r="A253" s="37"/>
      <c r="B253" s="38"/>
      <c r="C253" s="39"/>
      <c r="D253" s="194" t="s">
        <v>199</v>
      </c>
      <c r="E253" s="39"/>
      <c r="F253" s="195" t="s">
        <v>4392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82</v>
      </c>
    </row>
    <row r="254" spans="1:65" s="2" customFormat="1" ht="16.5" customHeight="1">
      <c r="A254" s="37"/>
      <c r="B254" s="38"/>
      <c r="C254" s="181" t="s">
        <v>645</v>
      </c>
      <c r="D254" s="181" t="s">
        <v>193</v>
      </c>
      <c r="E254" s="182" t="s">
        <v>4394</v>
      </c>
      <c r="F254" s="183" t="s">
        <v>4395</v>
      </c>
      <c r="G254" s="184" t="s">
        <v>3025</v>
      </c>
      <c r="H254" s="185">
        <v>1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668</v>
      </c>
      <c r="AT254" s="192" t="s">
        <v>193</v>
      </c>
      <c r="AU254" s="192" t="s">
        <v>82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668</v>
      </c>
      <c r="BM254" s="192" t="s">
        <v>4396</v>
      </c>
    </row>
    <row r="255" spans="1:65" s="2" customFormat="1" ht="11.25">
      <c r="A255" s="37"/>
      <c r="B255" s="38"/>
      <c r="C255" s="39"/>
      <c r="D255" s="194" t="s">
        <v>199</v>
      </c>
      <c r="E255" s="39"/>
      <c r="F255" s="195" t="s">
        <v>4395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82</v>
      </c>
    </row>
    <row r="256" spans="1:65" s="2" customFormat="1" ht="16.5" customHeight="1">
      <c r="A256" s="37"/>
      <c r="B256" s="38"/>
      <c r="C256" s="181" t="s">
        <v>652</v>
      </c>
      <c r="D256" s="181" t="s">
        <v>193</v>
      </c>
      <c r="E256" s="182" t="s">
        <v>4397</v>
      </c>
      <c r="F256" s="183" t="s">
        <v>4398</v>
      </c>
      <c r="G256" s="184" t="s">
        <v>3025</v>
      </c>
      <c r="H256" s="185">
        <v>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668</v>
      </c>
      <c r="AT256" s="192" t="s">
        <v>193</v>
      </c>
      <c r="AU256" s="192" t="s">
        <v>82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668</v>
      </c>
      <c r="BM256" s="192" t="s">
        <v>4399</v>
      </c>
    </row>
    <row r="257" spans="1:65" s="2" customFormat="1" ht="11.25">
      <c r="A257" s="37"/>
      <c r="B257" s="38"/>
      <c r="C257" s="39"/>
      <c r="D257" s="194" t="s">
        <v>199</v>
      </c>
      <c r="E257" s="39"/>
      <c r="F257" s="195" t="s">
        <v>4398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82</v>
      </c>
    </row>
    <row r="258" spans="1:65" s="12" customFormat="1" ht="25.9" customHeight="1">
      <c r="B258" s="165"/>
      <c r="C258" s="166"/>
      <c r="D258" s="167" t="s">
        <v>72</v>
      </c>
      <c r="E258" s="168" t="s">
        <v>4400</v>
      </c>
      <c r="F258" s="168" t="s">
        <v>4401</v>
      </c>
      <c r="G258" s="166"/>
      <c r="H258" s="166"/>
      <c r="I258" s="169"/>
      <c r="J258" s="170">
        <f>BK258</f>
        <v>0</v>
      </c>
      <c r="K258" s="166"/>
      <c r="L258" s="171"/>
      <c r="M258" s="172"/>
      <c r="N258" s="173"/>
      <c r="O258" s="173"/>
      <c r="P258" s="174">
        <f>P259+SUM(P260:P269)</f>
        <v>0</v>
      </c>
      <c r="Q258" s="173"/>
      <c r="R258" s="174">
        <f>R259+SUM(R260:R269)</f>
        <v>0</v>
      </c>
      <c r="S258" s="173"/>
      <c r="T258" s="175">
        <f>T259+SUM(T260:T269)</f>
        <v>0</v>
      </c>
      <c r="AR258" s="176" t="s">
        <v>80</v>
      </c>
      <c r="AT258" s="177" t="s">
        <v>72</v>
      </c>
      <c r="AU258" s="177" t="s">
        <v>73</v>
      </c>
      <c r="AY258" s="176" t="s">
        <v>191</v>
      </c>
      <c r="BK258" s="178">
        <f>BK259+SUM(BK260:BK269)</f>
        <v>0</v>
      </c>
    </row>
    <row r="259" spans="1:65" s="2" customFormat="1" ht="37.9" customHeight="1">
      <c r="A259" s="37"/>
      <c r="B259" s="38"/>
      <c r="C259" s="181" t="s">
        <v>655</v>
      </c>
      <c r="D259" s="181" t="s">
        <v>193</v>
      </c>
      <c r="E259" s="182" t="s">
        <v>4402</v>
      </c>
      <c r="F259" s="183" t="s">
        <v>4403</v>
      </c>
      <c r="G259" s="184" t="s">
        <v>3025</v>
      </c>
      <c r="H259" s="185">
        <v>1</v>
      </c>
      <c r="I259" s="186"/>
      <c r="J259" s="187">
        <f>ROUND(I259*H259,2)</f>
        <v>0</v>
      </c>
      <c r="K259" s="183" t="s">
        <v>19</v>
      </c>
      <c r="L259" s="42"/>
      <c r="M259" s="188" t="s">
        <v>19</v>
      </c>
      <c r="N259" s="189" t="s">
        <v>44</v>
      </c>
      <c r="O259" s="6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2" t="s">
        <v>668</v>
      </c>
      <c r="AT259" s="192" t="s">
        <v>193</v>
      </c>
      <c r="AU259" s="192" t="s">
        <v>80</v>
      </c>
      <c r="AY259" s="20" t="s">
        <v>191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0" t="s">
        <v>80</v>
      </c>
      <c r="BK259" s="193">
        <f>ROUND(I259*H259,2)</f>
        <v>0</v>
      </c>
      <c r="BL259" s="20" t="s">
        <v>668</v>
      </c>
      <c r="BM259" s="192" t="s">
        <v>4404</v>
      </c>
    </row>
    <row r="260" spans="1:65" s="2" customFormat="1" ht="29.25">
      <c r="A260" s="37"/>
      <c r="B260" s="38"/>
      <c r="C260" s="39"/>
      <c r="D260" s="194" t="s">
        <v>199</v>
      </c>
      <c r="E260" s="39"/>
      <c r="F260" s="195" t="s">
        <v>4405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199</v>
      </c>
      <c r="AU260" s="20" t="s">
        <v>80</v>
      </c>
    </row>
    <row r="261" spans="1:65" s="2" customFormat="1" ht="16.5" customHeight="1">
      <c r="A261" s="37"/>
      <c r="B261" s="38"/>
      <c r="C261" s="181" t="s">
        <v>662</v>
      </c>
      <c r="D261" s="181" t="s">
        <v>193</v>
      </c>
      <c r="E261" s="182" t="s">
        <v>4406</v>
      </c>
      <c r="F261" s="183" t="s">
        <v>4407</v>
      </c>
      <c r="G261" s="184" t="s">
        <v>3025</v>
      </c>
      <c r="H261" s="185">
        <v>1</v>
      </c>
      <c r="I261" s="186"/>
      <c r="J261" s="187">
        <f>ROUND(I261*H261,2)</f>
        <v>0</v>
      </c>
      <c r="K261" s="183" t="s">
        <v>19</v>
      </c>
      <c r="L261" s="42"/>
      <c r="M261" s="188" t="s">
        <v>19</v>
      </c>
      <c r="N261" s="189" t="s">
        <v>44</v>
      </c>
      <c r="O261" s="6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668</v>
      </c>
      <c r="AT261" s="192" t="s">
        <v>193</v>
      </c>
      <c r="AU261" s="192" t="s">
        <v>80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668</v>
      </c>
      <c r="BM261" s="192" t="s">
        <v>4408</v>
      </c>
    </row>
    <row r="262" spans="1:65" s="2" customFormat="1" ht="11.25">
      <c r="A262" s="37"/>
      <c r="B262" s="38"/>
      <c r="C262" s="39"/>
      <c r="D262" s="194" t="s">
        <v>199</v>
      </c>
      <c r="E262" s="39"/>
      <c r="F262" s="195" t="s">
        <v>4407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80</v>
      </c>
    </row>
    <row r="263" spans="1:65" s="2" customFormat="1" ht="16.5" customHeight="1">
      <c r="A263" s="37"/>
      <c r="B263" s="38"/>
      <c r="C263" s="181" t="s">
        <v>668</v>
      </c>
      <c r="D263" s="181" t="s">
        <v>193</v>
      </c>
      <c r="E263" s="182" t="s">
        <v>4409</v>
      </c>
      <c r="F263" s="183" t="s">
        <v>4410</v>
      </c>
      <c r="G263" s="184" t="s">
        <v>3025</v>
      </c>
      <c r="H263" s="185">
        <v>6</v>
      </c>
      <c r="I263" s="186"/>
      <c r="J263" s="187">
        <f>ROUND(I263*H263,2)</f>
        <v>0</v>
      </c>
      <c r="K263" s="183" t="s">
        <v>19</v>
      </c>
      <c r="L263" s="42"/>
      <c r="M263" s="188" t="s">
        <v>19</v>
      </c>
      <c r="N263" s="189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668</v>
      </c>
      <c r="AT263" s="192" t="s">
        <v>193</v>
      </c>
      <c r="AU263" s="192" t="s">
        <v>80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668</v>
      </c>
      <c r="BM263" s="192" t="s">
        <v>4411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4410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80</v>
      </c>
    </row>
    <row r="265" spans="1:65" s="2" customFormat="1" ht="16.5" customHeight="1">
      <c r="A265" s="37"/>
      <c r="B265" s="38"/>
      <c r="C265" s="181" t="s">
        <v>672</v>
      </c>
      <c r="D265" s="181" t="s">
        <v>193</v>
      </c>
      <c r="E265" s="182" t="s">
        <v>4412</v>
      </c>
      <c r="F265" s="183" t="s">
        <v>4413</v>
      </c>
      <c r="G265" s="184" t="s">
        <v>3025</v>
      </c>
      <c r="H265" s="185">
        <v>2</v>
      </c>
      <c r="I265" s="186"/>
      <c r="J265" s="187">
        <f>ROUND(I265*H265,2)</f>
        <v>0</v>
      </c>
      <c r="K265" s="183" t="s">
        <v>19</v>
      </c>
      <c r="L265" s="42"/>
      <c r="M265" s="188" t="s">
        <v>19</v>
      </c>
      <c r="N265" s="189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668</v>
      </c>
      <c r="AT265" s="192" t="s">
        <v>193</v>
      </c>
      <c r="AU265" s="192" t="s">
        <v>80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668</v>
      </c>
      <c r="BM265" s="192" t="s">
        <v>4414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4413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80</v>
      </c>
    </row>
    <row r="267" spans="1:65" s="2" customFormat="1" ht="16.5" customHeight="1">
      <c r="A267" s="37"/>
      <c r="B267" s="38"/>
      <c r="C267" s="181" t="s">
        <v>679</v>
      </c>
      <c r="D267" s="181" t="s">
        <v>193</v>
      </c>
      <c r="E267" s="182" t="s">
        <v>4415</v>
      </c>
      <c r="F267" s="183" t="s">
        <v>4416</v>
      </c>
      <c r="G267" s="184" t="s">
        <v>3025</v>
      </c>
      <c r="H267" s="185">
        <v>3</v>
      </c>
      <c r="I267" s="186"/>
      <c r="J267" s="187">
        <f>ROUND(I267*H267,2)</f>
        <v>0</v>
      </c>
      <c r="K267" s="183" t="s">
        <v>19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668</v>
      </c>
      <c r="AT267" s="192" t="s">
        <v>193</v>
      </c>
      <c r="AU267" s="192" t="s">
        <v>80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668</v>
      </c>
      <c r="BM267" s="192" t="s">
        <v>4417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4416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80</v>
      </c>
    </row>
    <row r="269" spans="1:65" s="12" customFormat="1" ht="22.9" customHeight="1">
      <c r="B269" s="165"/>
      <c r="C269" s="166"/>
      <c r="D269" s="167" t="s">
        <v>72</v>
      </c>
      <c r="E269" s="179" t="s">
        <v>4418</v>
      </c>
      <c r="F269" s="179" t="s">
        <v>4419</v>
      </c>
      <c r="G269" s="166"/>
      <c r="H269" s="166"/>
      <c r="I269" s="169"/>
      <c r="J269" s="180">
        <f>BK269</f>
        <v>0</v>
      </c>
      <c r="K269" s="166"/>
      <c r="L269" s="171"/>
      <c r="M269" s="172"/>
      <c r="N269" s="173"/>
      <c r="O269" s="173"/>
      <c r="P269" s="174">
        <f>SUM(P270:P287)</f>
        <v>0</v>
      </c>
      <c r="Q269" s="173"/>
      <c r="R269" s="174">
        <f>SUM(R270:R287)</f>
        <v>0</v>
      </c>
      <c r="S269" s="173"/>
      <c r="T269" s="175">
        <f>SUM(T270:T287)</f>
        <v>0</v>
      </c>
      <c r="AR269" s="176" t="s">
        <v>80</v>
      </c>
      <c r="AT269" s="177" t="s">
        <v>72</v>
      </c>
      <c r="AU269" s="177" t="s">
        <v>80</v>
      </c>
      <c r="AY269" s="176" t="s">
        <v>191</v>
      </c>
      <c r="BK269" s="178">
        <f>SUM(BK270:BK287)</f>
        <v>0</v>
      </c>
    </row>
    <row r="270" spans="1:65" s="2" customFormat="1" ht="16.5" customHeight="1">
      <c r="A270" s="37"/>
      <c r="B270" s="38"/>
      <c r="C270" s="181" t="s">
        <v>685</v>
      </c>
      <c r="D270" s="181" t="s">
        <v>193</v>
      </c>
      <c r="E270" s="182" t="s">
        <v>4420</v>
      </c>
      <c r="F270" s="183" t="s">
        <v>4421</v>
      </c>
      <c r="G270" s="184" t="s">
        <v>301</v>
      </c>
      <c r="H270" s="185">
        <v>250</v>
      </c>
      <c r="I270" s="186"/>
      <c r="J270" s="187">
        <f>ROUND(I270*H270,2)</f>
        <v>0</v>
      </c>
      <c r="K270" s="183" t="s">
        <v>19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668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668</v>
      </c>
      <c r="BM270" s="192" t="s">
        <v>4422</v>
      </c>
    </row>
    <row r="271" spans="1:65" s="2" customFormat="1" ht="11.25">
      <c r="A271" s="37"/>
      <c r="B271" s="38"/>
      <c r="C271" s="39"/>
      <c r="D271" s="194" t="s">
        <v>199</v>
      </c>
      <c r="E271" s="39"/>
      <c r="F271" s="195" t="s">
        <v>4421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6.5" customHeight="1">
      <c r="A272" s="37"/>
      <c r="B272" s="38"/>
      <c r="C272" s="181" t="s">
        <v>692</v>
      </c>
      <c r="D272" s="181" t="s">
        <v>193</v>
      </c>
      <c r="E272" s="182" t="s">
        <v>4423</v>
      </c>
      <c r="F272" s="183" t="s">
        <v>4342</v>
      </c>
      <c r="G272" s="184" t="s">
        <v>301</v>
      </c>
      <c r="H272" s="185">
        <v>200</v>
      </c>
      <c r="I272" s="186"/>
      <c r="J272" s="187">
        <f>ROUND(I272*H272,2)</f>
        <v>0</v>
      </c>
      <c r="K272" s="183" t="s">
        <v>19</v>
      </c>
      <c r="L272" s="42"/>
      <c r="M272" s="188" t="s">
        <v>19</v>
      </c>
      <c r="N272" s="189" t="s">
        <v>44</v>
      </c>
      <c r="O272" s="67"/>
      <c r="P272" s="190">
        <f>O272*H272</f>
        <v>0</v>
      </c>
      <c r="Q272" s="190">
        <v>0</v>
      </c>
      <c r="R272" s="190">
        <f>Q272*H272</f>
        <v>0</v>
      </c>
      <c r="S272" s="190">
        <v>0</v>
      </c>
      <c r="T272" s="191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2" t="s">
        <v>668</v>
      </c>
      <c r="AT272" s="192" t="s">
        <v>193</v>
      </c>
      <c r="AU272" s="192" t="s">
        <v>82</v>
      </c>
      <c r="AY272" s="20" t="s">
        <v>191</v>
      </c>
      <c r="BE272" s="193">
        <f>IF(N272="základní",J272,0)</f>
        <v>0</v>
      </c>
      <c r="BF272" s="193">
        <f>IF(N272="snížená",J272,0)</f>
        <v>0</v>
      </c>
      <c r="BG272" s="193">
        <f>IF(N272="zákl. přenesená",J272,0)</f>
        <v>0</v>
      </c>
      <c r="BH272" s="193">
        <f>IF(N272="sníž. přenesená",J272,0)</f>
        <v>0</v>
      </c>
      <c r="BI272" s="193">
        <f>IF(N272="nulová",J272,0)</f>
        <v>0</v>
      </c>
      <c r="BJ272" s="20" t="s">
        <v>80</v>
      </c>
      <c r="BK272" s="193">
        <f>ROUND(I272*H272,2)</f>
        <v>0</v>
      </c>
      <c r="BL272" s="20" t="s">
        <v>668</v>
      </c>
      <c r="BM272" s="192" t="s">
        <v>4424</v>
      </c>
    </row>
    <row r="273" spans="1:65" s="2" customFormat="1" ht="11.25">
      <c r="A273" s="37"/>
      <c r="B273" s="38"/>
      <c r="C273" s="39"/>
      <c r="D273" s="194" t="s">
        <v>199</v>
      </c>
      <c r="E273" s="39"/>
      <c r="F273" s="195" t="s">
        <v>4342</v>
      </c>
      <c r="G273" s="39"/>
      <c r="H273" s="39"/>
      <c r="I273" s="196"/>
      <c r="J273" s="39"/>
      <c r="K273" s="39"/>
      <c r="L273" s="42"/>
      <c r="M273" s="197"/>
      <c r="N273" s="198"/>
      <c r="O273" s="67"/>
      <c r="P273" s="67"/>
      <c r="Q273" s="67"/>
      <c r="R273" s="67"/>
      <c r="S273" s="67"/>
      <c r="T273" s="68"/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T273" s="20" t="s">
        <v>199</v>
      </c>
      <c r="AU273" s="20" t="s">
        <v>82</v>
      </c>
    </row>
    <row r="274" spans="1:65" s="2" customFormat="1" ht="21.75" customHeight="1">
      <c r="A274" s="37"/>
      <c r="B274" s="38"/>
      <c r="C274" s="181" t="s">
        <v>710</v>
      </c>
      <c r="D274" s="181" t="s">
        <v>193</v>
      </c>
      <c r="E274" s="182" t="s">
        <v>4425</v>
      </c>
      <c r="F274" s="183" t="s">
        <v>4361</v>
      </c>
      <c r="G274" s="184" t="s">
        <v>3025</v>
      </c>
      <c r="H274" s="185">
        <v>2</v>
      </c>
      <c r="I274" s="186"/>
      <c r="J274" s="187">
        <f>ROUND(I274*H274,2)</f>
        <v>0</v>
      </c>
      <c r="K274" s="183" t="s">
        <v>19</v>
      </c>
      <c r="L274" s="42"/>
      <c r="M274" s="188" t="s">
        <v>19</v>
      </c>
      <c r="N274" s="189" t="s">
        <v>44</v>
      </c>
      <c r="O274" s="67"/>
      <c r="P274" s="190">
        <f>O274*H274</f>
        <v>0</v>
      </c>
      <c r="Q274" s="190">
        <v>0</v>
      </c>
      <c r="R274" s="190">
        <f>Q274*H274</f>
        <v>0</v>
      </c>
      <c r="S274" s="190">
        <v>0</v>
      </c>
      <c r="T274" s="191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2" t="s">
        <v>668</v>
      </c>
      <c r="AT274" s="192" t="s">
        <v>193</v>
      </c>
      <c r="AU274" s="192" t="s">
        <v>82</v>
      </c>
      <c r="AY274" s="20" t="s">
        <v>191</v>
      </c>
      <c r="BE274" s="193">
        <f>IF(N274="základní",J274,0)</f>
        <v>0</v>
      </c>
      <c r="BF274" s="193">
        <f>IF(N274="snížená",J274,0)</f>
        <v>0</v>
      </c>
      <c r="BG274" s="193">
        <f>IF(N274="zákl. přenesená",J274,0)</f>
        <v>0</v>
      </c>
      <c r="BH274" s="193">
        <f>IF(N274="sníž. přenesená",J274,0)</f>
        <v>0</v>
      </c>
      <c r="BI274" s="193">
        <f>IF(N274="nulová",J274,0)</f>
        <v>0</v>
      </c>
      <c r="BJ274" s="20" t="s">
        <v>80</v>
      </c>
      <c r="BK274" s="193">
        <f>ROUND(I274*H274,2)</f>
        <v>0</v>
      </c>
      <c r="BL274" s="20" t="s">
        <v>668</v>
      </c>
      <c r="BM274" s="192" t="s">
        <v>4426</v>
      </c>
    </row>
    <row r="275" spans="1:65" s="2" customFormat="1" ht="11.25">
      <c r="A275" s="37"/>
      <c r="B275" s="38"/>
      <c r="C275" s="39"/>
      <c r="D275" s="194" t="s">
        <v>199</v>
      </c>
      <c r="E275" s="39"/>
      <c r="F275" s="195" t="s">
        <v>4363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199</v>
      </c>
      <c r="AU275" s="20" t="s">
        <v>82</v>
      </c>
    </row>
    <row r="276" spans="1:65" s="2" customFormat="1" ht="16.5" customHeight="1">
      <c r="A276" s="37"/>
      <c r="B276" s="38"/>
      <c r="C276" s="181" t="s">
        <v>719</v>
      </c>
      <c r="D276" s="181" t="s">
        <v>193</v>
      </c>
      <c r="E276" s="182" t="s">
        <v>4427</v>
      </c>
      <c r="F276" s="183" t="s">
        <v>4428</v>
      </c>
      <c r="G276" s="184" t="s">
        <v>3025</v>
      </c>
      <c r="H276" s="185">
        <v>25</v>
      </c>
      <c r="I276" s="186"/>
      <c r="J276" s="187">
        <f>ROUND(I276*H276,2)</f>
        <v>0</v>
      </c>
      <c r="K276" s="183" t="s">
        <v>19</v>
      </c>
      <c r="L276" s="42"/>
      <c r="M276" s="188" t="s">
        <v>19</v>
      </c>
      <c r="N276" s="189" t="s">
        <v>44</v>
      </c>
      <c r="O276" s="6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2" t="s">
        <v>668</v>
      </c>
      <c r="AT276" s="192" t="s">
        <v>193</v>
      </c>
      <c r="AU276" s="192" t="s">
        <v>82</v>
      </c>
      <c r="AY276" s="20" t="s">
        <v>191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0" t="s">
        <v>80</v>
      </c>
      <c r="BK276" s="193">
        <f>ROUND(I276*H276,2)</f>
        <v>0</v>
      </c>
      <c r="BL276" s="20" t="s">
        <v>668</v>
      </c>
      <c r="BM276" s="192" t="s">
        <v>4429</v>
      </c>
    </row>
    <row r="277" spans="1:65" s="2" customFormat="1" ht="11.25">
      <c r="A277" s="37"/>
      <c r="B277" s="38"/>
      <c r="C277" s="39"/>
      <c r="D277" s="194" t="s">
        <v>199</v>
      </c>
      <c r="E277" s="39"/>
      <c r="F277" s="195" t="s">
        <v>4428</v>
      </c>
      <c r="G277" s="39"/>
      <c r="H277" s="39"/>
      <c r="I277" s="196"/>
      <c r="J277" s="39"/>
      <c r="K277" s="39"/>
      <c r="L277" s="42"/>
      <c r="M277" s="197"/>
      <c r="N277" s="198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199</v>
      </c>
      <c r="AU277" s="20" t="s">
        <v>82</v>
      </c>
    </row>
    <row r="278" spans="1:65" s="2" customFormat="1" ht="16.5" customHeight="1">
      <c r="A278" s="37"/>
      <c r="B278" s="38"/>
      <c r="C278" s="181" t="s">
        <v>726</v>
      </c>
      <c r="D278" s="181" t="s">
        <v>193</v>
      </c>
      <c r="E278" s="182" t="s">
        <v>4430</v>
      </c>
      <c r="F278" s="183" t="s">
        <v>4431</v>
      </c>
      <c r="G278" s="184" t="s">
        <v>3025</v>
      </c>
      <c r="H278" s="185">
        <v>50</v>
      </c>
      <c r="I278" s="186"/>
      <c r="J278" s="187">
        <f>ROUND(I278*H278,2)</f>
        <v>0</v>
      </c>
      <c r="K278" s="183" t="s">
        <v>19</v>
      </c>
      <c r="L278" s="42"/>
      <c r="M278" s="188" t="s">
        <v>19</v>
      </c>
      <c r="N278" s="189" t="s">
        <v>44</v>
      </c>
      <c r="O278" s="6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2" t="s">
        <v>668</v>
      </c>
      <c r="AT278" s="192" t="s">
        <v>193</v>
      </c>
      <c r="AU278" s="192" t="s">
        <v>82</v>
      </c>
      <c r="AY278" s="20" t="s">
        <v>191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0" t="s">
        <v>80</v>
      </c>
      <c r="BK278" s="193">
        <f>ROUND(I278*H278,2)</f>
        <v>0</v>
      </c>
      <c r="BL278" s="20" t="s">
        <v>668</v>
      </c>
      <c r="BM278" s="192" t="s">
        <v>4432</v>
      </c>
    </row>
    <row r="279" spans="1:65" s="2" customFormat="1" ht="11.25">
      <c r="A279" s="37"/>
      <c r="B279" s="38"/>
      <c r="C279" s="39"/>
      <c r="D279" s="194" t="s">
        <v>199</v>
      </c>
      <c r="E279" s="39"/>
      <c r="F279" s="195" t="s">
        <v>4431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199</v>
      </c>
      <c r="AU279" s="20" t="s">
        <v>82</v>
      </c>
    </row>
    <row r="280" spans="1:65" s="2" customFormat="1" ht="16.5" customHeight="1">
      <c r="A280" s="37"/>
      <c r="B280" s="38"/>
      <c r="C280" s="181" t="s">
        <v>738</v>
      </c>
      <c r="D280" s="181" t="s">
        <v>193</v>
      </c>
      <c r="E280" s="182" t="s">
        <v>4433</v>
      </c>
      <c r="F280" s="183" t="s">
        <v>4383</v>
      </c>
      <c r="G280" s="184" t="s">
        <v>3025</v>
      </c>
      <c r="H280" s="185">
        <v>10</v>
      </c>
      <c r="I280" s="186"/>
      <c r="J280" s="187">
        <f>ROUND(I280*H280,2)</f>
        <v>0</v>
      </c>
      <c r="K280" s="183" t="s">
        <v>19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668</v>
      </c>
      <c r="AT280" s="192" t="s">
        <v>193</v>
      </c>
      <c r="AU280" s="192" t="s">
        <v>82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668</v>
      </c>
      <c r="BM280" s="192" t="s">
        <v>4434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4383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82</v>
      </c>
    </row>
    <row r="282" spans="1:65" s="2" customFormat="1" ht="16.5" customHeight="1">
      <c r="A282" s="37"/>
      <c r="B282" s="38"/>
      <c r="C282" s="181" t="s">
        <v>744</v>
      </c>
      <c r="D282" s="181" t="s">
        <v>193</v>
      </c>
      <c r="E282" s="182" t="s">
        <v>4435</v>
      </c>
      <c r="F282" s="183" t="s">
        <v>4436</v>
      </c>
      <c r="G282" s="184" t="s">
        <v>301</v>
      </c>
      <c r="H282" s="185">
        <v>30</v>
      </c>
      <c r="I282" s="186"/>
      <c r="J282" s="187">
        <f>ROUND(I282*H282,2)</f>
        <v>0</v>
      </c>
      <c r="K282" s="183" t="s">
        <v>19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668</v>
      </c>
      <c r="AT282" s="192" t="s">
        <v>193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668</v>
      </c>
      <c r="BM282" s="192" t="s">
        <v>4437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4436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2" customFormat="1" ht="16.5" customHeight="1">
      <c r="A284" s="37"/>
      <c r="B284" s="38"/>
      <c r="C284" s="181" t="s">
        <v>750</v>
      </c>
      <c r="D284" s="181" t="s">
        <v>193</v>
      </c>
      <c r="E284" s="182" t="s">
        <v>4438</v>
      </c>
      <c r="F284" s="183" t="s">
        <v>4439</v>
      </c>
      <c r="G284" s="184" t="s">
        <v>3025</v>
      </c>
      <c r="H284" s="185">
        <v>1</v>
      </c>
      <c r="I284" s="186"/>
      <c r="J284" s="187">
        <f>ROUND(I284*H284,2)</f>
        <v>0</v>
      </c>
      <c r="K284" s="183" t="s">
        <v>19</v>
      </c>
      <c r="L284" s="42"/>
      <c r="M284" s="188" t="s">
        <v>19</v>
      </c>
      <c r="N284" s="189" t="s">
        <v>44</v>
      </c>
      <c r="O284" s="67"/>
      <c r="P284" s="190">
        <f>O284*H284</f>
        <v>0</v>
      </c>
      <c r="Q284" s="190">
        <v>0</v>
      </c>
      <c r="R284" s="190">
        <f>Q284*H284</f>
        <v>0</v>
      </c>
      <c r="S284" s="190">
        <v>0</v>
      </c>
      <c r="T284" s="191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2" t="s">
        <v>668</v>
      </c>
      <c r="AT284" s="192" t="s">
        <v>193</v>
      </c>
      <c r="AU284" s="192" t="s">
        <v>82</v>
      </c>
      <c r="AY284" s="20" t="s">
        <v>191</v>
      </c>
      <c r="BE284" s="193">
        <f>IF(N284="základní",J284,0)</f>
        <v>0</v>
      </c>
      <c r="BF284" s="193">
        <f>IF(N284="snížená",J284,0)</f>
        <v>0</v>
      </c>
      <c r="BG284" s="193">
        <f>IF(N284="zákl. přenesená",J284,0)</f>
        <v>0</v>
      </c>
      <c r="BH284" s="193">
        <f>IF(N284="sníž. přenesená",J284,0)</f>
        <v>0</v>
      </c>
      <c r="BI284" s="193">
        <f>IF(N284="nulová",J284,0)</f>
        <v>0</v>
      </c>
      <c r="BJ284" s="20" t="s">
        <v>80</v>
      </c>
      <c r="BK284" s="193">
        <f>ROUND(I284*H284,2)</f>
        <v>0</v>
      </c>
      <c r="BL284" s="20" t="s">
        <v>668</v>
      </c>
      <c r="BM284" s="192" t="s">
        <v>4440</v>
      </c>
    </row>
    <row r="285" spans="1:65" s="2" customFormat="1" ht="11.25">
      <c r="A285" s="37"/>
      <c r="B285" s="38"/>
      <c r="C285" s="39"/>
      <c r="D285" s="194" t="s">
        <v>199</v>
      </c>
      <c r="E285" s="39"/>
      <c r="F285" s="195" t="s">
        <v>4439</v>
      </c>
      <c r="G285" s="39"/>
      <c r="H285" s="39"/>
      <c r="I285" s="196"/>
      <c r="J285" s="39"/>
      <c r="K285" s="39"/>
      <c r="L285" s="42"/>
      <c r="M285" s="197"/>
      <c r="N285" s="198"/>
      <c r="O285" s="67"/>
      <c r="P285" s="67"/>
      <c r="Q285" s="67"/>
      <c r="R285" s="67"/>
      <c r="S285" s="67"/>
      <c r="T285" s="68"/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T285" s="20" t="s">
        <v>199</v>
      </c>
      <c r="AU285" s="20" t="s">
        <v>82</v>
      </c>
    </row>
    <row r="286" spans="1:65" s="2" customFormat="1" ht="16.5" customHeight="1">
      <c r="A286" s="37"/>
      <c r="B286" s="38"/>
      <c r="C286" s="181" t="s">
        <v>756</v>
      </c>
      <c r="D286" s="181" t="s">
        <v>193</v>
      </c>
      <c r="E286" s="182" t="s">
        <v>4441</v>
      </c>
      <c r="F286" s="183" t="s">
        <v>4442</v>
      </c>
      <c r="G286" s="184" t="s">
        <v>3025</v>
      </c>
      <c r="H286" s="185">
        <v>1</v>
      </c>
      <c r="I286" s="186"/>
      <c r="J286" s="187">
        <f>ROUND(I286*H286,2)</f>
        <v>0</v>
      </c>
      <c r="K286" s="183" t="s">
        <v>19</v>
      </c>
      <c r="L286" s="42"/>
      <c r="M286" s="188" t="s">
        <v>19</v>
      </c>
      <c r="N286" s="189" t="s">
        <v>44</v>
      </c>
      <c r="O286" s="6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2" t="s">
        <v>668</v>
      </c>
      <c r="AT286" s="192" t="s">
        <v>193</v>
      </c>
      <c r="AU286" s="192" t="s">
        <v>82</v>
      </c>
      <c r="AY286" s="20" t="s">
        <v>191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0" t="s">
        <v>80</v>
      </c>
      <c r="BK286" s="193">
        <f>ROUND(I286*H286,2)</f>
        <v>0</v>
      </c>
      <c r="BL286" s="20" t="s">
        <v>668</v>
      </c>
      <c r="BM286" s="192" t="s">
        <v>4443</v>
      </c>
    </row>
    <row r="287" spans="1:65" s="2" customFormat="1" ht="11.25">
      <c r="A287" s="37"/>
      <c r="B287" s="38"/>
      <c r="C287" s="39"/>
      <c r="D287" s="194" t="s">
        <v>199</v>
      </c>
      <c r="E287" s="39"/>
      <c r="F287" s="195" t="s">
        <v>4444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199</v>
      </c>
      <c r="AU287" s="20" t="s">
        <v>82</v>
      </c>
    </row>
    <row r="288" spans="1:65" s="12" customFormat="1" ht="25.9" customHeight="1">
      <c r="B288" s="165"/>
      <c r="C288" s="166"/>
      <c r="D288" s="167" t="s">
        <v>72</v>
      </c>
      <c r="E288" s="168" t="s">
        <v>4445</v>
      </c>
      <c r="F288" s="168" t="s">
        <v>4446</v>
      </c>
      <c r="G288" s="166"/>
      <c r="H288" s="166"/>
      <c r="I288" s="169"/>
      <c r="J288" s="170">
        <f>BK288</f>
        <v>0</v>
      </c>
      <c r="K288" s="166"/>
      <c r="L288" s="171"/>
      <c r="M288" s="172"/>
      <c r="N288" s="173"/>
      <c r="O288" s="173"/>
      <c r="P288" s="174">
        <f>P289+P292</f>
        <v>0</v>
      </c>
      <c r="Q288" s="173"/>
      <c r="R288" s="174">
        <f>R289+R292</f>
        <v>0</v>
      </c>
      <c r="S288" s="173"/>
      <c r="T288" s="175">
        <f>T289+T292</f>
        <v>0</v>
      </c>
      <c r="AR288" s="176" t="s">
        <v>80</v>
      </c>
      <c r="AT288" s="177" t="s">
        <v>72</v>
      </c>
      <c r="AU288" s="177" t="s">
        <v>73</v>
      </c>
      <c r="AY288" s="176" t="s">
        <v>191</v>
      </c>
      <c r="BK288" s="178">
        <f>BK289+BK292</f>
        <v>0</v>
      </c>
    </row>
    <row r="289" spans="1:65" s="12" customFormat="1" ht="22.9" customHeight="1">
      <c r="B289" s="165"/>
      <c r="C289" s="166"/>
      <c r="D289" s="167" t="s">
        <v>72</v>
      </c>
      <c r="E289" s="179" t="s">
        <v>4447</v>
      </c>
      <c r="F289" s="179" t="s">
        <v>4448</v>
      </c>
      <c r="G289" s="166"/>
      <c r="H289" s="166"/>
      <c r="I289" s="169"/>
      <c r="J289" s="180">
        <f>BK289</f>
        <v>0</v>
      </c>
      <c r="K289" s="166"/>
      <c r="L289" s="171"/>
      <c r="M289" s="172"/>
      <c r="N289" s="173"/>
      <c r="O289" s="173"/>
      <c r="P289" s="174">
        <f>SUM(P290:P291)</f>
        <v>0</v>
      </c>
      <c r="Q289" s="173"/>
      <c r="R289" s="174">
        <f>SUM(R290:R291)</f>
        <v>0</v>
      </c>
      <c r="S289" s="173"/>
      <c r="T289" s="175">
        <f>SUM(T290:T291)</f>
        <v>0</v>
      </c>
      <c r="AR289" s="176" t="s">
        <v>80</v>
      </c>
      <c r="AT289" s="177" t="s">
        <v>72</v>
      </c>
      <c r="AU289" s="177" t="s">
        <v>80</v>
      </c>
      <c r="AY289" s="176" t="s">
        <v>191</v>
      </c>
      <c r="BK289" s="178">
        <f>SUM(BK290:BK291)</f>
        <v>0</v>
      </c>
    </row>
    <row r="290" spans="1:65" s="2" customFormat="1" ht="16.5" customHeight="1">
      <c r="A290" s="37"/>
      <c r="B290" s="38"/>
      <c r="C290" s="181" t="s">
        <v>763</v>
      </c>
      <c r="D290" s="181" t="s">
        <v>193</v>
      </c>
      <c r="E290" s="182" t="s">
        <v>4449</v>
      </c>
      <c r="F290" s="183" t="s">
        <v>4450</v>
      </c>
      <c r="G290" s="184" t="s">
        <v>3025</v>
      </c>
      <c r="H290" s="185">
        <v>4</v>
      </c>
      <c r="I290" s="186"/>
      <c r="J290" s="187">
        <f>ROUND(I290*H290,2)</f>
        <v>0</v>
      </c>
      <c r="K290" s="183" t="s">
        <v>19</v>
      </c>
      <c r="L290" s="42"/>
      <c r="M290" s="188" t="s">
        <v>19</v>
      </c>
      <c r="N290" s="189" t="s">
        <v>44</v>
      </c>
      <c r="O290" s="6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2" t="s">
        <v>668</v>
      </c>
      <c r="AT290" s="192" t="s">
        <v>193</v>
      </c>
      <c r="AU290" s="192" t="s">
        <v>82</v>
      </c>
      <c r="AY290" s="20" t="s">
        <v>191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0" t="s">
        <v>80</v>
      </c>
      <c r="BK290" s="193">
        <f>ROUND(I290*H290,2)</f>
        <v>0</v>
      </c>
      <c r="BL290" s="20" t="s">
        <v>668</v>
      </c>
      <c r="BM290" s="192" t="s">
        <v>4451</v>
      </c>
    </row>
    <row r="291" spans="1:65" s="2" customFormat="1" ht="11.25">
      <c r="A291" s="37"/>
      <c r="B291" s="38"/>
      <c r="C291" s="39"/>
      <c r="D291" s="194" t="s">
        <v>199</v>
      </c>
      <c r="E291" s="39"/>
      <c r="F291" s="195" t="s">
        <v>4450</v>
      </c>
      <c r="G291" s="39"/>
      <c r="H291" s="39"/>
      <c r="I291" s="196"/>
      <c r="J291" s="39"/>
      <c r="K291" s="39"/>
      <c r="L291" s="42"/>
      <c r="M291" s="197"/>
      <c r="N291" s="198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199</v>
      </c>
      <c r="AU291" s="20" t="s">
        <v>82</v>
      </c>
    </row>
    <row r="292" spans="1:65" s="12" customFormat="1" ht="22.9" customHeight="1">
      <c r="B292" s="165"/>
      <c r="C292" s="166"/>
      <c r="D292" s="167" t="s">
        <v>72</v>
      </c>
      <c r="E292" s="179" t="s">
        <v>4452</v>
      </c>
      <c r="F292" s="179" t="s">
        <v>4327</v>
      </c>
      <c r="G292" s="166"/>
      <c r="H292" s="166"/>
      <c r="I292" s="169"/>
      <c r="J292" s="180">
        <f>BK292</f>
        <v>0</v>
      </c>
      <c r="K292" s="166"/>
      <c r="L292" s="171"/>
      <c r="M292" s="172"/>
      <c r="N292" s="173"/>
      <c r="O292" s="173"/>
      <c r="P292" s="174">
        <f>P293+SUM(P294:P303)+P318</f>
        <v>0</v>
      </c>
      <c r="Q292" s="173"/>
      <c r="R292" s="174">
        <f>R293+SUM(R294:R303)+R318</f>
        <v>0</v>
      </c>
      <c r="S292" s="173"/>
      <c r="T292" s="175">
        <f>T293+SUM(T294:T303)+T318</f>
        <v>0</v>
      </c>
      <c r="AR292" s="176" t="s">
        <v>80</v>
      </c>
      <c r="AT292" s="177" t="s">
        <v>72</v>
      </c>
      <c r="AU292" s="177" t="s">
        <v>80</v>
      </c>
      <c r="AY292" s="176" t="s">
        <v>191</v>
      </c>
      <c r="BK292" s="178">
        <f>BK293+SUM(BK294:BK303)+BK318</f>
        <v>0</v>
      </c>
    </row>
    <row r="293" spans="1:65" s="2" customFormat="1" ht="16.5" customHeight="1">
      <c r="A293" s="37"/>
      <c r="B293" s="38"/>
      <c r="C293" s="181" t="s">
        <v>788</v>
      </c>
      <c r="D293" s="181" t="s">
        <v>193</v>
      </c>
      <c r="E293" s="182" t="s">
        <v>4453</v>
      </c>
      <c r="F293" s="183" t="s">
        <v>4454</v>
      </c>
      <c r="G293" s="184" t="s">
        <v>301</v>
      </c>
      <c r="H293" s="185">
        <v>120</v>
      </c>
      <c r="I293" s="186"/>
      <c r="J293" s="187">
        <f>ROUND(I293*H293,2)</f>
        <v>0</v>
      </c>
      <c r="K293" s="183" t="s">
        <v>19</v>
      </c>
      <c r="L293" s="42"/>
      <c r="M293" s="188" t="s">
        <v>19</v>
      </c>
      <c r="N293" s="189" t="s">
        <v>44</v>
      </c>
      <c r="O293" s="67"/>
      <c r="P293" s="190">
        <f>O293*H293</f>
        <v>0</v>
      </c>
      <c r="Q293" s="190">
        <v>0</v>
      </c>
      <c r="R293" s="190">
        <f>Q293*H293</f>
        <v>0</v>
      </c>
      <c r="S293" s="190">
        <v>0</v>
      </c>
      <c r="T293" s="191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2" t="s">
        <v>668</v>
      </c>
      <c r="AT293" s="192" t="s">
        <v>193</v>
      </c>
      <c r="AU293" s="192" t="s">
        <v>82</v>
      </c>
      <c r="AY293" s="20" t="s">
        <v>191</v>
      </c>
      <c r="BE293" s="193">
        <f>IF(N293="základní",J293,0)</f>
        <v>0</v>
      </c>
      <c r="BF293" s="193">
        <f>IF(N293="snížená",J293,0)</f>
        <v>0</v>
      </c>
      <c r="BG293" s="193">
        <f>IF(N293="zákl. přenesená",J293,0)</f>
        <v>0</v>
      </c>
      <c r="BH293" s="193">
        <f>IF(N293="sníž. přenesená",J293,0)</f>
        <v>0</v>
      </c>
      <c r="BI293" s="193">
        <f>IF(N293="nulová",J293,0)</f>
        <v>0</v>
      </c>
      <c r="BJ293" s="20" t="s">
        <v>80</v>
      </c>
      <c r="BK293" s="193">
        <f>ROUND(I293*H293,2)</f>
        <v>0</v>
      </c>
      <c r="BL293" s="20" t="s">
        <v>668</v>
      </c>
      <c r="BM293" s="192" t="s">
        <v>4455</v>
      </c>
    </row>
    <row r="294" spans="1:65" s="2" customFormat="1" ht="11.25">
      <c r="A294" s="37"/>
      <c r="B294" s="38"/>
      <c r="C294" s="39"/>
      <c r="D294" s="194" t="s">
        <v>199</v>
      </c>
      <c r="E294" s="39"/>
      <c r="F294" s="195" t="s">
        <v>4454</v>
      </c>
      <c r="G294" s="39"/>
      <c r="H294" s="39"/>
      <c r="I294" s="196"/>
      <c r="J294" s="39"/>
      <c r="K294" s="39"/>
      <c r="L294" s="42"/>
      <c r="M294" s="197"/>
      <c r="N294" s="198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199</v>
      </c>
      <c r="AU294" s="20" t="s">
        <v>82</v>
      </c>
    </row>
    <row r="295" spans="1:65" s="2" customFormat="1" ht="16.5" customHeight="1">
      <c r="A295" s="37"/>
      <c r="B295" s="38"/>
      <c r="C295" s="181" t="s">
        <v>795</v>
      </c>
      <c r="D295" s="181" t="s">
        <v>193</v>
      </c>
      <c r="E295" s="182" t="s">
        <v>4456</v>
      </c>
      <c r="F295" s="183" t="s">
        <v>4345</v>
      </c>
      <c r="G295" s="184" t="s">
        <v>301</v>
      </c>
      <c r="H295" s="185">
        <v>85</v>
      </c>
      <c r="I295" s="186"/>
      <c r="J295" s="187">
        <f>ROUND(I295*H295,2)</f>
        <v>0</v>
      </c>
      <c r="K295" s="183" t="s">
        <v>19</v>
      </c>
      <c r="L295" s="42"/>
      <c r="M295" s="188" t="s">
        <v>19</v>
      </c>
      <c r="N295" s="189" t="s">
        <v>44</v>
      </c>
      <c r="O295" s="67"/>
      <c r="P295" s="190">
        <f>O295*H295</f>
        <v>0</v>
      </c>
      <c r="Q295" s="190">
        <v>0</v>
      </c>
      <c r="R295" s="190">
        <f>Q295*H295</f>
        <v>0</v>
      </c>
      <c r="S295" s="190">
        <v>0</v>
      </c>
      <c r="T295" s="191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2" t="s">
        <v>668</v>
      </c>
      <c r="AT295" s="192" t="s">
        <v>193</v>
      </c>
      <c r="AU295" s="192" t="s">
        <v>82</v>
      </c>
      <c r="AY295" s="20" t="s">
        <v>191</v>
      </c>
      <c r="BE295" s="193">
        <f>IF(N295="základní",J295,0)</f>
        <v>0</v>
      </c>
      <c r="BF295" s="193">
        <f>IF(N295="snížená",J295,0)</f>
        <v>0</v>
      </c>
      <c r="BG295" s="193">
        <f>IF(N295="zákl. přenesená",J295,0)</f>
        <v>0</v>
      </c>
      <c r="BH295" s="193">
        <f>IF(N295="sníž. přenesená",J295,0)</f>
        <v>0</v>
      </c>
      <c r="BI295" s="193">
        <f>IF(N295="nulová",J295,0)</f>
        <v>0</v>
      </c>
      <c r="BJ295" s="20" t="s">
        <v>80</v>
      </c>
      <c r="BK295" s="193">
        <f>ROUND(I295*H295,2)</f>
        <v>0</v>
      </c>
      <c r="BL295" s="20" t="s">
        <v>668</v>
      </c>
      <c r="BM295" s="192" t="s">
        <v>4457</v>
      </c>
    </row>
    <row r="296" spans="1:65" s="2" customFormat="1" ht="11.25">
      <c r="A296" s="37"/>
      <c r="B296" s="38"/>
      <c r="C296" s="39"/>
      <c r="D296" s="194" t="s">
        <v>199</v>
      </c>
      <c r="E296" s="39"/>
      <c r="F296" s="195" t="s">
        <v>4345</v>
      </c>
      <c r="G296" s="39"/>
      <c r="H296" s="39"/>
      <c r="I296" s="196"/>
      <c r="J296" s="39"/>
      <c r="K296" s="39"/>
      <c r="L296" s="42"/>
      <c r="M296" s="197"/>
      <c r="N296" s="198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199</v>
      </c>
      <c r="AU296" s="20" t="s">
        <v>82</v>
      </c>
    </row>
    <row r="297" spans="1:65" s="2" customFormat="1" ht="16.5" customHeight="1">
      <c r="A297" s="37"/>
      <c r="B297" s="38"/>
      <c r="C297" s="181" t="s">
        <v>802</v>
      </c>
      <c r="D297" s="181" t="s">
        <v>193</v>
      </c>
      <c r="E297" s="182" t="s">
        <v>4458</v>
      </c>
      <c r="F297" s="183" t="s">
        <v>4383</v>
      </c>
      <c r="G297" s="184" t="s">
        <v>3025</v>
      </c>
      <c r="H297" s="185">
        <v>8</v>
      </c>
      <c r="I297" s="186"/>
      <c r="J297" s="187">
        <f>ROUND(I297*H297,2)</f>
        <v>0</v>
      </c>
      <c r="K297" s="183" t="s">
        <v>19</v>
      </c>
      <c r="L297" s="42"/>
      <c r="M297" s="188" t="s">
        <v>19</v>
      </c>
      <c r="N297" s="189" t="s">
        <v>44</v>
      </c>
      <c r="O297" s="67"/>
      <c r="P297" s="190">
        <f>O297*H297</f>
        <v>0</v>
      </c>
      <c r="Q297" s="190">
        <v>0</v>
      </c>
      <c r="R297" s="190">
        <f>Q297*H297</f>
        <v>0</v>
      </c>
      <c r="S297" s="190">
        <v>0</v>
      </c>
      <c r="T297" s="191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2" t="s">
        <v>668</v>
      </c>
      <c r="AT297" s="192" t="s">
        <v>193</v>
      </c>
      <c r="AU297" s="192" t="s">
        <v>82</v>
      </c>
      <c r="AY297" s="20" t="s">
        <v>191</v>
      </c>
      <c r="BE297" s="193">
        <f>IF(N297="základní",J297,0)</f>
        <v>0</v>
      </c>
      <c r="BF297" s="193">
        <f>IF(N297="snížená",J297,0)</f>
        <v>0</v>
      </c>
      <c r="BG297" s="193">
        <f>IF(N297="zákl. přenesená",J297,0)</f>
        <v>0</v>
      </c>
      <c r="BH297" s="193">
        <f>IF(N297="sníž. přenesená",J297,0)</f>
        <v>0</v>
      </c>
      <c r="BI297" s="193">
        <f>IF(N297="nulová",J297,0)</f>
        <v>0</v>
      </c>
      <c r="BJ297" s="20" t="s">
        <v>80</v>
      </c>
      <c r="BK297" s="193">
        <f>ROUND(I297*H297,2)</f>
        <v>0</v>
      </c>
      <c r="BL297" s="20" t="s">
        <v>668</v>
      </c>
      <c r="BM297" s="192" t="s">
        <v>4459</v>
      </c>
    </row>
    <row r="298" spans="1:65" s="2" customFormat="1" ht="11.25">
      <c r="A298" s="37"/>
      <c r="B298" s="38"/>
      <c r="C298" s="39"/>
      <c r="D298" s="194" t="s">
        <v>199</v>
      </c>
      <c r="E298" s="39"/>
      <c r="F298" s="195" t="s">
        <v>4383</v>
      </c>
      <c r="G298" s="39"/>
      <c r="H298" s="39"/>
      <c r="I298" s="196"/>
      <c r="J298" s="39"/>
      <c r="K298" s="39"/>
      <c r="L298" s="42"/>
      <c r="M298" s="197"/>
      <c r="N298" s="198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199</v>
      </c>
      <c r="AU298" s="20" t="s">
        <v>82</v>
      </c>
    </row>
    <row r="299" spans="1:65" s="2" customFormat="1" ht="16.5" customHeight="1">
      <c r="A299" s="37"/>
      <c r="B299" s="38"/>
      <c r="C299" s="181" t="s">
        <v>809</v>
      </c>
      <c r="D299" s="181" t="s">
        <v>193</v>
      </c>
      <c r="E299" s="182" t="s">
        <v>4460</v>
      </c>
      <c r="F299" s="183" t="s">
        <v>4436</v>
      </c>
      <c r="G299" s="184" t="s">
        <v>301</v>
      </c>
      <c r="H299" s="185">
        <v>15</v>
      </c>
      <c r="I299" s="186"/>
      <c r="J299" s="187">
        <f>ROUND(I299*H299,2)</f>
        <v>0</v>
      </c>
      <c r="K299" s="183" t="s">
        <v>19</v>
      </c>
      <c r="L299" s="42"/>
      <c r="M299" s="188" t="s">
        <v>19</v>
      </c>
      <c r="N299" s="189" t="s">
        <v>44</v>
      </c>
      <c r="O299" s="67"/>
      <c r="P299" s="190">
        <f>O299*H299</f>
        <v>0</v>
      </c>
      <c r="Q299" s="190">
        <v>0</v>
      </c>
      <c r="R299" s="190">
        <f>Q299*H299</f>
        <v>0</v>
      </c>
      <c r="S299" s="190">
        <v>0</v>
      </c>
      <c r="T299" s="191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2" t="s">
        <v>668</v>
      </c>
      <c r="AT299" s="192" t="s">
        <v>193</v>
      </c>
      <c r="AU299" s="192" t="s">
        <v>82</v>
      </c>
      <c r="AY299" s="20" t="s">
        <v>191</v>
      </c>
      <c r="BE299" s="193">
        <f>IF(N299="základní",J299,0)</f>
        <v>0</v>
      </c>
      <c r="BF299" s="193">
        <f>IF(N299="snížená",J299,0)</f>
        <v>0</v>
      </c>
      <c r="BG299" s="193">
        <f>IF(N299="zákl. přenesená",J299,0)</f>
        <v>0</v>
      </c>
      <c r="BH299" s="193">
        <f>IF(N299="sníž. přenesená",J299,0)</f>
        <v>0</v>
      </c>
      <c r="BI299" s="193">
        <f>IF(N299="nulová",J299,0)</f>
        <v>0</v>
      </c>
      <c r="BJ299" s="20" t="s">
        <v>80</v>
      </c>
      <c r="BK299" s="193">
        <f>ROUND(I299*H299,2)</f>
        <v>0</v>
      </c>
      <c r="BL299" s="20" t="s">
        <v>668</v>
      </c>
      <c r="BM299" s="192" t="s">
        <v>4461</v>
      </c>
    </row>
    <row r="300" spans="1:65" s="2" customFormat="1" ht="11.25">
      <c r="A300" s="37"/>
      <c r="B300" s="38"/>
      <c r="C300" s="39"/>
      <c r="D300" s="194" t="s">
        <v>199</v>
      </c>
      <c r="E300" s="39"/>
      <c r="F300" s="195" t="s">
        <v>4436</v>
      </c>
      <c r="G300" s="39"/>
      <c r="H300" s="39"/>
      <c r="I300" s="196"/>
      <c r="J300" s="39"/>
      <c r="K300" s="39"/>
      <c r="L300" s="42"/>
      <c r="M300" s="197"/>
      <c r="N300" s="198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199</v>
      </c>
      <c r="AU300" s="20" t="s">
        <v>82</v>
      </c>
    </row>
    <row r="301" spans="1:65" s="2" customFormat="1" ht="16.5" customHeight="1">
      <c r="A301" s="37"/>
      <c r="B301" s="38"/>
      <c r="C301" s="181" t="s">
        <v>3229</v>
      </c>
      <c r="D301" s="181" t="s">
        <v>193</v>
      </c>
      <c r="E301" s="182" t="s">
        <v>4462</v>
      </c>
      <c r="F301" s="183" t="s">
        <v>4348</v>
      </c>
      <c r="G301" s="184" t="s">
        <v>3025</v>
      </c>
      <c r="H301" s="185">
        <v>20</v>
      </c>
      <c r="I301" s="186"/>
      <c r="J301" s="187">
        <f>ROUND(I301*H301,2)</f>
        <v>0</v>
      </c>
      <c r="K301" s="183" t="s">
        <v>19</v>
      </c>
      <c r="L301" s="42"/>
      <c r="M301" s="188" t="s">
        <v>19</v>
      </c>
      <c r="N301" s="189" t="s">
        <v>44</v>
      </c>
      <c r="O301" s="67"/>
      <c r="P301" s="190">
        <f>O301*H301</f>
        <v>0</v>
      </c>
      <c r="Q301" s="190">
        <v>0</v>
      </c>
      <c r="R301" s="190">
        <f>Q301*H301</f>
        <v>0</v>
      </c>
      <c r="S301" s="190">
        <v>0</v>
      </c>
      <c r="T301" s="191">
        <f>S301*H301</f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2" t="s">
        <v>668</v>
      </c>
      <c r="AT301" s="192" t="s">
        <v>193</v>
      </c>
      <c r="AU301" s="192" t="s">
        <v>82</v>
      </c>
      <c r="AY301" s="20" t="s">
        <v>191</v>
      </c>
      <c r="BE301" s="193">
        <f>IF(N301="základní",J301,0)</f>
        <v>0</v>
      </c>
      <c r="BF301" s="193">
        <f>IF(N301="snížená",J301,0)</f>
        <v>0</v>
      </c>
      <c r="BG301" s="193">
        <f>IF(N301="zákl. přenesená",J301,0)</f>
        <v>0</v>
      </c>
      <c r="BH301" s="193">
        <f>IF(N301="sníž. přenesená",J301,0)</f>
        <v>0</v>
      </c>
      <c r="BI301" s="193">
        <f>IF(N301="nulová",J301,0)</f>
        <v>0</v>
      </c>
      <c r="BJ301" s="20" t="s">
        <v>80</v>
      </c>
      <c r="BK301" s="193">
        <f>ROUND(I301*H301,2)</f>
        <v>0</v>
      </c>
      <c r="BL301" s="20" t="s">
        <v>668</v>
      </c>
      <c r="BM301" s="192" t="s">
        <v>4463</v>
      </c>
    </row>
    <row r="302" spans="1:65" s="2" customFormat="1" ht="11.25">
      <c r="A302" s="37"/>
      <c r="B302" s="38"/>
      <c r="C302" s="39"/>
      <c r="D302" s="194" t="s">
        <v>199</v>
      </c>
      <c r="E302" s="39"/>
      <c r="F302" s="195" t="s">
        <v>4348</v>
      </c>
      <c r="G302" s="39"/>
      <c r="H302" s="39"/>
      <c r="I302" s="196"/>
      <c r="J302" s="39"/>
      <c r="K302" s="39"/>
      <c r="L302" s="42"/>
      <c r="M302" s="197"/>
      <c r="N302" s="198"/>
      <c r="O302" s="67"/>
      <c r="P302" s="67"/>
      <c r="Q302" s="67"/>
      <c r="R302" s="67"/>
      <c r="S302" s="67"/>
      <c r="T302" s="68"/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T302" s="20" t="s">
        <v>199</v>
      </c>
      <c r="AU302" s="20" t="s">
        <v>82</v>
      </c>
    </row>
    <row r="303" spans="1:65" s="12" customFormat="1" ht="20.85" customHeight="1">
      <c r="B303" s="165"/>
      <c r="C303" s="166"/>
      <c r="D303" s="167" t="s">
        <v>72</v>
      </c>
      <c r="E303" s="179" t="s">
        <v>4464</v>
      </c>
      <c r="F303" s="179" t="s">
        <v>4465</v>
      </c>
      <c r="G303" s="166"/>
      <c r="H303" s="166"/>
      <c r="I303" s="169"/>
      <c r="J303" s="180">
        <f>BK303</f>
        <v>0</v>
      </c>
      <c r="K303" s="166"/>
      <c r="L303" s="171"/>
      <c r="M303" s="172"/>
      <c r="N303" s="173"/>
      <c r="O303" s="173"/>
      <c r="P303" s="174">
        <f>SUM(P304:P317)</f>
        <v>0</v>
      </c>
      <c r="Q303" s="173"/>
      <c r="R303" s="174">
        <f>SUM(R304:R317)</f>
        <v>0</v>
      </c>
      <c r="S303" s="173"/>
      <c r="T303" s="175">
        <f>SUM(T304:T317)</f>
        <v>0</v>
      </c>
      <c r="AR303" s="176" t="s">
        <v>80</v>
      </c>
      <c r="AT303" s="177" t="s">
        <v>72</v>
      </c>
      <c r="AU303" s="177" t="s">
        <v>82</v>
      </c>
      <c r="AY303" s="176" t="s">
        <v>191</v>
      </c>
      <c r="BK303" s="178">
        <f>SUM(BK304:BK317)</f>
        <v>0</v>
      </c>
    </row>
    <row r="304" spans="1:65" s="2" customFormat="1" ht="37.9" customHeight="1">
      <c r="A304" s="37"/>
      <c r="B304" s="38"/>
      <c r="C304" s="181" t="s">
        <v>826</v>
      </c>
      <c r="D304" s="181" t="s">
        <v>193</v>
      </c>
      <c r="E304" s="182" t="s">
        <v>4466</v>
      </c>
      <c r="F304" s="183" t="s">
        <v>4467</v>
      </c>
      <c r="G304" s="184" t="s">
        <v>3025</v>
      </c>
      <c r="H304" s="185">
        <v>1</v>
      </c>
      <c r="I304" s="186"/>
      <c r="J304" s="187">
        <f>ROUND(I304*H304,2)</f>
        <v>0</v>
      </c>
      <c r="K304" s="183" t="s">
        <v>19</v>
      </c>
      <c r="L304" s="42"/>
      <c r="M304" s="188" t="s">
        <v>19</v>
      </c>
      <c r="N304" s="189" t="s">
        <v>44</v>
      </c>
      <c r="O304" s="67"/>
      <c r="P304" s="190">
        <f>O304*H304</f>
        <v>0</v>
      </c>
      <c r="Q304" s="190">
        <v>0</v>
      </c>
      <c r="R304" s="190">
        <f>Q304*H304</f>
        <v>0</v>
      </c>
      <c r="S304" s="190">
        <v>0</v>
      </c>
      <c r="T304" s="191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2" t="s">
        <v>668</v>
      </c>
      <c r="AT304" s="192" t="s">
        <v>193</v>
      </c>
      <c r="AU304" s="192" t="s">
        <v>96</v>
      </c>
      <c r="AY304" s="20" t="s">
        <v>191</v>
      </c>
      <c r="BE304" s="193">
        <f>IF(N304="základní",J304,0)</f>
        <v>0</v>
      </c>
      <c r="BF304" s="193">
        <f>IF(N304="snížená",J304,0)</f>
        <v>0</v>
      </c>
      <c r="BG304" s="193">
        <f>IF(N304="zákl. přenesená",J304,0)</f>
        <v>0</v>
      </c>
      <c r="BH304" s="193">
        <f>IF(N304="sníž. přenesená",J304,0)</f>
        <v>0</v>
      </c>
      <c r="BI304" s="193">
        <f>IF(N304="nulová",J304,0)</f>
        <v>0</v>
      </c>
      <c r="BJ304" s="20" t="s">
        <v>80</v>
      </c>
      <c r="BK304" s="193">
        <f>ROUND(I304*H304,2)</f>
        <v>0</v>
      </c>
      <c r="BL304" s="20" t="s">
        <v>668</v>
      </c>
      <c r="BM304" s="192" t="s">
        <v>4468</v>
      </c>
    </row>
    <row r="305" spans="1:65" s="2" customFormat="1" ht="58.5">
      <c r="A305" s="37"/>
      <c r="B305" s="38"/>
      <c r="C305" s="39"/>
      <c r="D305" s="194" t="s">
        <v>199</v>
      </c>
      <c r="E305" s="39"/>
      <c r="F305" s="195" t="s">
        <v>4469</v>
      </c>
      <c r="G305" s="39"/>
      <c r="H305" s="39"/>
      <c r="I305" s="196"/>
      <c r="J305" s="39"/>
      <c r="K305" s="39"/>
      <c r="L305" s="42"/>
      <c r="M305" s="197"/>
      <c r="N305" s="198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199</v>
      </c>
      <c r="AU305" s="20" t="s">
        <v>96</v>
      </c>
    </row>
    <row r="306" spans="1:65" s="2" customFormat="1" ht="37.9" customHeight="1">
      <c r="A306" s="37"/>
      <c r="B306" s="38"/>
      <c r="C306" s="181" t="s">
        <v>834</v>
      </c>
      <c r="D306" s="181" t="s">
        <v>193</v>
      </c>
      <c r="E306" s="182" t="s">
        <v>4470</v>
      </c>
      <c r="F306" s="183" t="s">
        <v>4471</v>
      </c>
      <c r="G306" s="184" t="s">
        <v>3025</v>
      </c>
      <c r="H306" s="185">
        <v>1</v>
      </c>
      <c r="I306" s="186"/>
      <c r="J306" s="187">
        <f>ROUND(I306*H306,2)</f>
        <v>0</v>
      </c>
      <c r="K306" s="183" t="s">
        <v>19</v>
      </c>
      <c r="L306" s="42"/>
      <c r="M306" s="188" t="s">
        <v>19</v>
      </c>
      <c r="N306" s="189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668</v>
      </c>
      <c r="AT306" s="192" t="s">
        <v>193</v>
      </c>
      <c r="AU306" s="192" t="s">
        <v>96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668</v>
      </c>
      <c r="BM306" s="192" t="s">
        <v>4472</v>
      </c>
    </row>
    <row r="307" spans="1:65" s="2" customFormat="1" ht="39">
      <c r="A307" s="37"/>
      <c r="B307" s="38"/>
      <c r="C307" s="39"/>
      <c r="D307" s="194" t="s">
        <v>199</v>
      </c>
      <c r="E307" s="39"/>
      <c r="F307" s="195" t="s">
        <v>4473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96</v>
      </c>
    </row>
    <row r="308" spans="1:65" s="2" customFormat="1" ht="37.9" customHeight="1">
      <c r="A308" s="37"/>
      <c r="B308" s="38"/>
      <c r="C308" s="181" t="s">
        <v>841</v>
      </c>
      <c r="D308" s="181" t="s">
        <v>193</v>
      </c>
      <c r="E308" s="182" t="s">
        <v>4474</v>
      </c>
      <c r="F308" s="183" t="s">
        <v>4475</v>
      </c>
      <c r="G308" s="184" t="s">
        <v>3025</v>
      </c>
      <c r="H308" s="185">
        <v>8</v>
      </c>
      <c r="I308" s="186"/>
      <c r="J308" s="187">
        <f>ROUND(I308*H308,2)</f>
        <v>0</v>
      </c>
      <c r="K308" s="183" t="s">
        <v>19</v>
      </c>
      <c r="L308" s="42"/>
      <c r="M308" s="188" t="s">
        <v>19</v>
      </c>
      <c r="N308" s="189" t="s">
        <v>44</v>
      </c>
      <c r="O308" s="67"/>
      <c r="P308" s="190">
        <f>O308*H308</f>
        <v>0</v>
      </c>
      <c r="Q308" s="190">
        <v>0</v>
      </c>
      <c r="R308" s="190">
        <f>Q308*H308</f>
        <v>0</v>
      </c>
      <c r="S308" s="190">
        <v>0</v>
      </c>
      <c r="T308" s="191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2" t="s">
        <v>668</v>
      </c>
      <c r="AT308" s="192" t="s">
        <v>193</v>
      </c>
      <c r="AU308" s="192" t="s">
        <v>96</v>
      </c>
      <c r="AY308" s="20" t="s">
        <v>191</v>
      </c>
      <c r="BE308" s="193">
        <f>IF(N308="základní",J308,0)</f>
        <v>0</v>
      </c>
      <c r="BF308" s="193">
        <f>IF(N308="snížená",J308,0)</f>
        <v>0</v>
      </c>
      <c r="BG308" s="193">
        <f>IF(N308="zákl. přenesená",J308,0)</f>
        <v>0</v>
      </c>
      <c r="BH308" s="193">
        <f>IF(N308="sníž. přenesená",J308,0)</f>
        <v>0</v>
      </c>
      <c r="BI308" s="193">
        <f>IF(N308="nulová",J308,0)</f>
        <v>0</v>
      </c>
      <c r="BJ308" s="20" t="s">
        <v>80</v>
      </c>
      <c r="BK308" s="193">
        <f>ROUND(I308*H308,2)</f>
        <v>0</v>
      </c>
      <c r="BL308" s="20" t="s">
        <v>668</v>
      </c>
      <c r="BM308" s="192" t="s">
        <v>4476</v>
      </c>
    </row>
    <row r="309" spans="1:65" s="2" customFormat="1" ht="29.25">
      <c r="A309" s="37"/>
      <c r="B309" s="38"/>
      <c r="C309" s="39"/>
      <c r="D309" s="194" t="s">
        <v>199</v>
      </c>
      <c r="E309" s="39"/>
      <c r="F309" s="195" t="s">
        <v>4477</v>
      </c>
      <c r="G309" s="39"/>
      <c r="H309" s="39"/>
      <c r="I309" s="196"/>
      <c r="J309" s="39"/>
      <c r="K309" s="39"/>
      <c r="L309" s="42"/>
      <c r="M309" s="197"/>
      <c r="N309" s="198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199</v>
      </c>
      <c r="AU309" s="20" t="s">
        <v>96</v>
      </c>
    </row>
    <row r="310" spans="1:65" s="2" customFormat="1" ht="16.5" customHeight="1">
      <c r="A310" s="37"/>
      <c r="B310" s="38"/>
      <c r="C310" s="181" t="s">
        <v>845</v>
      </c>
      <c r="D310" s="181" t="s">
        <v>193</v>
      </c>
      <c r="E310" s="182" t="s">
        <v>4478</v>
      </c>
      <c r="F310" s="183" t="s">
        <v>4479</v>
      </c>
      <c r="G310" s="184" t="s">
        <v>3025</v>
      </c>
      <c r="H310" s="185">
        <v>1</v>
      </c>
      <c r="I310" s="186"/>
      <c r="J310" s="187">
        <f>ROUND(I310*H310,2)</f>
        <v>0</v>
      </c>
      <c r="K310" s="183" t="s">
        <v>19</v>
      </c>
      <c r="L310" s="42"/>
      <c r="M310" s="188" t="s">
        <v>19</v>
      </c>
      <c r="N310" s="189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668</v>
      </c>
      <c r="AT310" s="192" t="s">
        <v>193</v>
      </c>
      <c r="AU310" s="192" t="s">
        <v>96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668</v>
      </c>
      <c r="BM310" s="192" t="s">
        <v>4480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4479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96</v>
      </c>
    </row>
    <row r="312" spans="1:65" s="2" customFormat="1" ht="16.5" customHeight="1">
      <c r="A312" s="37"/>
      <c r="B312" s="38"/>
      <c r="C312" s="181" t="s">
        <v>855</v>
      </c>
      <c r="D312" s="181" t="s">
        <v>193</v>
      </c>
      <c r="E312" s="182" t="s">
        <v>4481</v>
      </c>
      <c r="F312" s="183" t="s">
        <v>4482</v>
      </c>
      <c r="G312" s="184" t="s">
        <v>3025</v>
      </c>
      <c r="H312" s="185">
        <v>1</v>
      </c>
      <c r="I312" s="186"/>
      <c r="J312" s="187">
        <f>ROUND(I312*H312,2)</f>
        <v>0</v>
      </c>
      <c r="K312" s="183" t="s">
        <v>19</v>
      </c>
      <c r="L312" s="42"/>
      <c r="M312" s="188" t="s">
        <v>19</v>
      </c>
      <c r="N312" s="189" t="s">
        <v>44</v>
      </c>
      <c r="O312" s="67"/>
      <c r="P312" s="190">
        <f>O312*H312</f>
        <v>0</v>
      </c>
      <c r="Q312" s="190">
        <v>0</v>
      </c>
      <c r="R312" s="190">
        <f>Q312*H312</f>
        <v>0</v>
      </c>
      <c r="S312" s="190">
        <v>0</v>
      </c>
      <c r="T312" s="191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2" t="s">
        <v>668</v>
      </c>
      <c r="AT312" s="192" t="s">
        <v>193</v>
      </c>
      <c r="AU312" s="192" t="s">
        <v>96</v>
      </c>
      <c r="AY312" s="20" t="s">
        <v>191</v>
      </c>
      <c r="BE312" s="193">
        <f>IF(N312="základní",J312,0)</f>
        <v>0</v>
      </c>
      <c r="BF312" s="193">
        <f>IF(N312="snížená",J312,0)</f>
        <v>0</v>
      </c>
      <c r="BG312" s="193">
        <f>IF(N312="zákl. přenesená",J312,0)</f>
        <v>0</v>
      </c>
      <c r="BH312" s="193">
        <f>IF(N312="sníž. přenesená",J312,0)</f>
        <v>0</v>
      </c>
      <c r="BI312" s="193">
        <f>IF(N312="nulová",J312,0)</f>
        <v>0</v>
      </c>
      <c r="BJ312" s="20" t="s">
        <v>80</v>
      </c>
      <c r="BK312" s="193">
        <f>ROUND(I312*H312,2)</f>
        <v>0</v>
      </c>
      <c r="BL312" s="20" t="s">
        <v>668</v>
      </c>
      <c r="BM312" s="192" t="s">
        <v>4483</v>
      </c>
    </row>
    <row r="313" spans="1:65" s="2" customFormat="1" ht="11.25">
      <c r="A313" s="37"/>
      <c r="B313" s="38"/>
      <c r="C313" s="39"/>
      <c r="D313" s="194" t="s">
        <v>199</v>
      </c>
      <c r="E313" s="39"/>
      <c r="F313" s="195" t="s">
        <v>4482</v>
      </c>
      <c r="G313" s="39"/>
      <c r="H313" s="39"/>
      <c r="I313" s="196"/>
      <c r="J313" s="39"/>
      <c r="K313" s="39"/>
      <c r="L313" s="42"/>
      <c r="M313" s="197"/>
      <c r="N313" s="198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199</v>
      </c>
      <c r="AU313" s="20" t="s">
        <v>96</v>
      </c>
    </row>
    <row r="314" spans="1:65" s="2" customFormat="1" ht="16.5" customHeight="1">
      <c r="A314" s="37"/>
      <c r="B314" s="38"/>
      <c r="C314" s="181" t="s">
        <v>862</v>
      </c>
      <c r="D314" s="181" t="s">
        <v>193</v>
      </c>
      <c r="E314" s="182" t="s">
        <v>4484</v>
      </c>
      <c r="F314" s="183" t="s">
        <v>4485</v>
      </c>
      <c r="G314" s="184" t="s">
        <v>3025</v>
      </c>
      <c r="H314" s="185">
        <v>1</v>
      </c>
      <c r="I314" s="186"/>
      <c r="J314" s="187">
        <f>ROUND(I314*H314,2)</f>
        <v>0</v>
      </c>
      <c r="K314" s="183" t="s">
        <v>19</v>
      </c>
      <c r="L314" s="42"/>
      <c r="M314" s="188" t="s">
        <v>19</v>
      </c>
      <c r="N314" s="189" t="s">
        <v>44</v>
      </c>
      <c r="O314" s="67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668</v>
      </c>
      <c r="AT314" s="192" t="s">
        <v>193</v>
      </c>
      <c r="AU314" s="192" t="s">
        <v>96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668</v>
      </c>
      <c r="BM314" s="192" t="s">
        <v>4486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4485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96</v>
      </c>
    </row>
    <row r="316" spans="1:65" s="2" customFormat="1" ht="16.5" customHeight="1">
      <c r="A316" s="37"/>
      <c r="B316" s="38"/>
      <c r="C316" s="181" t="s">
        <v>871</v>
      </c>
      <c r="D316" s="181" t="s">
        <v>193</v>
      </c>
      <c r="E316" s="182" t="s">
        <v>4487</v>
      </c>
      <c r="F316" s="183" t="s">
        <v>4488</v>
      </c>
      <c r="G316" s="184" t="s">
        <v>3025</v>
      </c>
      <c r="H316" s="185">
        <v>1</v>
      </c>
      <c r="I316" s="186"/>
      <c r="J316" s="187">
        <f>ROUND(I316*H316,2)</f>
        <v>0</v>
      </c>
      <c r="K316" s="183" t="s">
        <v>19</v>
      </c>
      <c r="L316" s="42"/>
      <c r="M316" s="188" t="s">
        <v>19</v>
      </c>
      <c r="N316" s="189" t="s">
        <v>44</v>
      </c>
      <c r="O316" s="67"/>
      <c r="P316" s="190">
        <f>O316*H316</f>
        <v>0</v>
      </c>
      <c r="Q316" s="190">
        <v>0</v>
      </c>
      <c r="R316" s="190">
        <f>Q316*H316</f>
        <v>0</v>
      </c>
      <c r="S316" s="190">
        <v>0</v>
      </c>
      <c r="T316" s="191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2" t="s">
        <v>668</v>
      </c>
      <c r="AT316" s="192" t="s">
        <v>193</v>
      </c>
      <c r="AU316" s="192" t="s">
        <v>96</v>
      </c>
      <c r="AY316" s="20" t="s">
        <v>191</v>
      </c>
      <c r="BE316" s="193">
        <f>IF(N316="základní",J316,0)</f>
        <v>0</v>
      </c>
      <c r="BF316" s="193">
        <f>IF(N316="snížená",J316,0)</f>
        <v>0</v>
      </c>
      <c r="BG316" s="193">
        <f>IF(N316="zákl. přenesená",J316,0)</f>
        <v>0</v>
      </c>
      <c r="BH316" s="193">
        <f>IF(N316="sníž. přenesená",J316,0)</f>
        <v>0</v>
      </c>
      <c r="BI316" s="193">
        <f>IF(N316="nulová",J316,0)</f>
        <v>0</v>
      </c>
      <c r="BJ316" s="20" t="s">
        <v>80</v>
      </c>
      <c r="BK316" s="193">
        <f>ROUND(I316*H316,2)</f>
        <v>0</v>
      </c>
      <c r="BL316" s="20" t="s">
        <v>668</v>
      </c>
      <c r="BM316" s="192" t="s">
        <v>4489</v>
      </c>
    </row>
    <row r="317" spans="1:65" s="2" customFormat="1" ht="11.25">
      <c r="A317" s="37"/>
      <c r="B317" s="38"/>
      <c r="C317" s="39"/>
      <c r="D317" s="194" t="s">
        <v>199</v>
      </c>
      <c r="E317" s="39"/>
      <c r="F317" s="195" t="s">
        <v>4488</v>
      </c>
      <c r="G317" s="39"/>
      <c r="H317" s="39"/>
      <c r="I317" s="196"/>
      <c r="J317" s="39"/>
      <c r="K317" s="39"/>
      <c r="L317" s="42"/>
      <c r="M317" s="197"/>
      <c r="N317" s="198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199</v>
      </c>
      <c r="AU317" s="20" t="s">
        <v>96</v>
      </c>
    </row>
    <row r="318" spans="1:65" s="12" customFormat="1" ht="20.85" customHeight="1">
      <c r="B318" s="165"/>
      <c r="C318" s="166"/>
      <c r="D318" s="167" t="s">
        <v>72</v>
      </c>
      <c r="E318" s="179" t="s">
        <v>4490</v>
      </c>
      <c r="F318" s="179" t="s">
        <v>4327</v>
      </c>
      <c r="G318" s="166"/>
      <c r="H318" s="166"/>
      <c r="I318" s="169"/>
      <c r="J318" s="180">
        <f>BK318</f>
        <v>0</v>
      </c>
      <c r="K318" s="166"/>
      <c r="L318" s="171"/>
      <c r="M318" s="172"/>
      <c r="N318" s="173"/>
      <c r="O318" s="173"/>
      <c r="P318" s="174">
        <f>SUM(P319:P342)</f>
        <v>0</v>
      </c>
      <c r="Q318" s="173"/>
      <c r="R318" s="174">
        <f>SUM(R319:R342)</f>
        <v>0</v>
      </c>
      <c r="S318" s="173"/>
      <c r="T318" s="175">
        <f>SUM(T319:T342)</f>
        <v>0</v>
      </c>
      <c r="AR318" s="176" t="s">
        <v>80</v>
      </c>
      <c r="AT318" s="177" t="s">
        <v>72</v>
      </c>
      <c r="AU318" s="177" t="s">
        <v>82</v>
      </c>
      <c r="AY318" s="176" t="s">
        <v>191</v>
      </c>
      <c r="BK318" s="178">
        <f>SUM(BK319:BK342)</f>
        <v>0</v>
      </c>
    </row>
    <row r="319" spans="1:65" s="2" customFormat="1" ht="16.5" customHeight="1">
      <c r="A319" s="37"/>
      <c r="B319" s="38"/>
      <c r="C319" s="181" t="s">
        <v>877</v>
      </c>
      <c r="D319" s="181" t="s">
        <v>193</v>
      </c>
      <c r="E319" s="182" t="s">
        <v>4491</v>
      </c>
      <c r="F319" s="183" t="s">
        <v>4492</v>
      </c>
      <c r="G319" s="184" t="s">
        <v>301</v>
      </c>
      <c r="H319" s="185">
        <v>120</v>
      </c>
      <c r="I319" s="186"/>
      <c r="J319" s="187">
        <f>ROUND(I319*H319,2)</f>
        <v>0</v>
      </c>
      <c r="K319" s="183" t="s">
        <v>19</v>
      </c>
      <c r="L319" s="42"/>
      <c r="M319" s="188" t="s">
        <v>19</v>
      </c>
      <c r="N319" s="189" t="s">
        <v>44</v>
      </c>
      <c r="O319" s="67"/>
      <c r="P319" s="190">
        <f>O319*H319</f>
        <v>0</v>
      </c>
      <c r="Q319" s="190">
        <v>0</v>
      </c>
      <c r="R319" s="190">
        <f>Q319*H319</f>
        <v>0</v>
      </c>
      <c r="S319" s="190">
        <v>0</v>
      </c>
      <c r="T319" s="191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2" t="s">
        <v>668</v>
      </c>
      <c r="AT319" s="192" t="s">
        <v>193</v>
      </c>
      <c r="AU319" s="192" t="s">
        <v>96</v>
      </c>
      <c r="AY319" s="20" t="s">
        <v>191</v>
      </c>
      <c r="BE319" s="193">
        <f>IF(N319="základní",J319,0)</f>
        <v>0</v>
      </c>
      <c r="BF319" s="193">
        <f>IF(N319="snížená",J319,0)</f>
        <v>0</v>
      </c>
      <c r="BG319" s="193">
        <f>IF(N319="zákl. přenesená",J319,0)</f>
        <v>0</v>
      </c>
      <c r="BH319" s="193">
        <f>IF(N319="sníž. přenesená",J319,0)</f>
        <v>0</v>
      </c>
      <c r="BI319" s="193">
        <f>IF(N319="nulová",J319,0)</f>
        <v>0</v>
      </c>
      <c r="BJ319" s="20" t="s">
        <v>80</v>
      </c>
      <c r="BK319" s="193">
        <f>ROUND(I319*H319,2)</f>
        <v>0</v>
      </c>
      <c r="BL319" s="20" t="s">
        <v>668</v>
      </c>
      <c r="BM319" s="192" t="s">
        <v>4493</v>
      </c>
    </row>
    <row r="320" spans="1:65" s="2" customFormat="1" ht="11.25">
      <c r="A320" s="37"/>
      <c r="B320" s="38"/>
      <c r="C320" s="39"/>
      <c r="D320" s="194" t="s">
        <v>199</v>
      </c>
      <c r="E320" s="39"/>
      <c r="F320" s="195" t="s">
        <v>4492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199</v>
      </c>
      <c r="AU320" s="20" t="s">
        <v>96</v>
      </c>
    </row>
    <row r="321" spans="1:65" s="2" customFormat="1" ht="16.5" customHeight="1">
      <c r="A321" s="37"/>
      <c r="B321" s="38"/>
      <c r="C321" s="181" t="s">
        <v>926</v>
      </c>
      <c r="D321" s="181" t="s">
        <v>193</v>
      </c>
      <c r="E321" s="182" t="s">
        <v>4494</v>
      </c>
      <c r="F321" s="183" t="s">
        <v>4495</v>
      </c>
      <c r="G321" s="184" t="s">
        <v>301</v>
      </c>
      <c r="H321" s="185">
        <v>20</v>
      </c>
      <c r="I321" s="186"/>
      <c r="J321" s="187">
        <f>ROUND(I321*H321,2)</f>
        <v>0</v>
      </c>
      <c r="K321" s="183" t="s">
        <v>19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668</v>
      </c>
      <c r="AT321" s="192" t="s">
        <v>193</v>
      </c>
      <c r="AU321" s="192" t="s">
        <v>96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668</v>
      </c>
      <c r="BM321" s="192" t="s">
        <v>4496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4495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96</v>
      </c>
    </row>
    <row r="323" spans="1:65" s="2" customFormat="1" ht="16.5" customHeight="1">
      <c r="A323" s="37"/>
      <c r="B323" s="38"/>
      <c r="C323" s="181" t="s">
        <v>937</v>
      </c>
      <c r="D323" s="181" t="s">
        <v>193</v>
      </c>
      <c r="E323" s="182" t="s">
        <v>4497</v>
      </c>
      <c r="F323" s="183" t="s">
        <v>4345</v>
      </c>
      <c r="G323" s="184" t="s">
        <v>301</v>
      </c>
      <c r="H323" s="185">
        <v>200</v>
      </c>
      <c r="I323" s="186"/>
      <c r="J323" s="187">
        <f>ROUND(I323*H323,2)</f>
        <v>0</v>
      </c>
      <c r="K323" s="183" t="s">
        <v>19</v>
      </c>
      <c r="L323" s="42"/>
      <c r="M323" s="188" t="s">
        <v>19</v>
      </c>
      <c r="N323" s="189" t="s">
        <v>44</v>
      </c>
      <c r="O323" s="67"/>
      <c r="P323" s="190">
        <f>O323*H323</f>
        <v>0</v>
      </c>
      <c r="Q323" s="190">
        <v>0</v>
      </c>
      <c r="R323" s="190">
        <f>Q323*H323</f>
        <v>0</v>
      </c>
      <c r="S323" s="190">
        <v>0</v>
      </c>
      <c r="T323" s="191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2" t="s">
        <v>668</v>
      </c>
      <c r="AT323" s="192" t="s">
        <v>193</v>
      </c>
      <c r="AU323" s="192" t="s">
        <v>96</v>
      </c>
      <c r="AY323" s="20" t="s">
        <v>191</v>
      </c>
      <c r="BE323" s="193">
        <f>IF(N323="základní",J323,0)</f>
        <v>0</v>
      </c>
      <c r="BF323" s="193">
        <f>IF(N323="snížená",J323,0)</f>
        <v>0</v>
      </c>
      <c r="BG323" s="193">
        <f>IF(N323="zákl. přenesená",J323,0)</f>
        <v>0</v>
      </c>
      <c r="BH323" s="193">
        <f>IF(N323="sníž. přenesená",J323,0)</f>
        <v>0</v>
      </c>
      <c r="BI323" s="193">
        <f>IF(N323="nulová",J323,0)</f>
        <v>0</v>
      </c>
      <c r="BJ323" s="20" t="s">
        <v>80</v>
      </c>
      <c r="BK323" s="193">
        <f>ROUND(I323*H323,2)</f>
        <v>0</v>
      </c>
      <c r="BL323" s="20" t="s">
        <v>668</v>
      </c>
      <c r="BM323" s="192" t="s">
        <v>4498</v>
      </c>
    </row>
    <row r="324" spans="1:65" s="2" customFormat="1" ht="11.25">
      <c r="A324" s="37"/>
      <c r="B324" s="38"/>
      <c r="C324" s="39"/>
      <c r="D324" s="194" t="s">
        <v>199</v>
      </c>
      <c r="E324" s="39"/>
      <c r="F324" s="195" t="s">
        <v>4345</v>
      </c>
      <c r="G324" s="39"/>
      <c r="H324" s="39"/>
      <c r="I324" s="196"/>
      <c r="J324" s="39"/>
      <c r="K324" s="39"/>
      <c r="L324" s="42"/>
      <c r="M324" s="197"/>
      <c r="N324" s="198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199</v>
      </c>
      <c r="AU324" s="20" t="s">
        <v>96</v>
      </c>
    </row>
    <row r="325" spans="1:65" s="2" customFormat="1" ht="16.5" customHeight="1">
      <c r="A325" s="37"/>
      <c r="B325" s="38"/>
      <c r="C325" s="181" t="s">
        <v>948</v>
      </c>
      <c r="D325" s="181" t="s">
        <v>193</v>
      </c>
      <c r="E325" s="182" t="s">
        <v>4499</v>
      </c>
      <c r="F325" s="183" t="s">
        <v>4374</v>
      </c>
      <c r="G325" s="184" t="s">
        <v>3025</v>
      </c>
      <c r="H325" s="185">
        <v>30</v>
      </c>
      <c r="I325" s="186"/>
      <c r="J325" s="187">
        <f>ROUND(I325*H325,2)</f>
        <v>0</v>
      </c>
      <c r="K325" s="183" t="s">
        <v>19</v>
      </c>
      <c r="L325" s="42"/>
      <c r="M325" s="188" t="s">
        <v>19</v>
      </c>
      <c r="N325" s="189" t="s">
        <v>44</v>
      </c>
      <c r="O325" s="67"/>
      <c r="P325" s="190">
        <f>O325*H325</f>
        <v>0</v>
      </c>
      <c r="Q325" s="190">
        <v>0</v>
      </c>
      <c r="R325" s="190">
        <f>Q325*H325</f>
        <v>0</v>
      </c>
      <c r="S325" s="190">
        <v>0</v>
      </c>
      <c r="T325" s="191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2" t="s">
        <v>668</v>
      </c>
      <c r="AT325" s="192" t="s">
        <v>193</v>
      </c>
      <c r="AU325" s="192" t="s">
        <v>96</v>
      </c>
      <c r="AY325" s="20" t="s">
        <v>191</v>
      </c>
      <c r="BE325" s="193">
        <f>IF(N325="základní",J325,0)</f>
        <v>0</v>
      </c>
      <c r="BF325" s="193">
        <f>IF(N325="snížená",J325,0)</f>
        <v>0</v>
      </c>
      <c r="BG325" s="193">
        <f>IF(N325="zákl. přenesená",J325,0)</f>
        <v>0</v>
      </c>
      <c r="BH325" s="193">
        <f>IF(N325="sníž. přenesená",J325,0)</f>
        <v>0</v>
      </c>
      <c r="BI325" s="193">
        <f>IF(N325="nulová",J325,0)</f>
        <v>0</v>
      </c>
      <c r="BJ325" s="20" t="s">
        <v>80</v>
      </c>
      <c r="BK325" s="193">
        <f>ROUND(I325*H325,2)</f>
        <v>0</v>
      </c>
      <c r="BL325" s="20" t="s">
        <v>668</v>
      </c>
      <c r="BM325" s="192" t="s">
        <v>4500</v>
      </c>
    </row>
    <row r="326" spans="1:65" s="2" customFormat="1" ht="11.25">
      <c r="A326" s="37"/>
      <c r="B326" s="38"/>
      <c r="C326" s="39"/>
      <c r="D326" s="194" t="s">
        <v>199</v>
      </c>
      <c r="E326" s="39"/>
      <c r="F326" s="195" t="s">
        <v>4374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199</v>
      </c>
      <c r="AU326" s="20" t="s">
        <v>96</v>
      </c>
    </row>
    <row r="327" spans="1:65" s="2" customFormat="1" ht="16.5" customHeight="1">
      <c r="A327" s="37"/>
      <c r="B327" s="38"/>
      <c r="C327" s="181" t="s">
        <v>964</v>
      </c>
      <c r="D327" s="181" t="s">
        <v>193</v>
      </c>
      <c r="E327" s="182" t="s">
        <v>4501</v>
      </c>
      <c r="F327" s="183" t="s">
        <v>4502</v>
      </c>
      <c r="G327" s="184" t="s">
        <v>3025</v>
      </c>
      <c r="H327" s="185">
        <v>50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668</v>
      </c>
      <c r="AT327" s="192" t="s">
        <v>193</v>
      </c>
      <c r="AU327" s="192" t="s">
        <v>96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668</v>
      </c>
      <c r="BM327" s="192" t="s">
        <v>4503</v>
      </c>
    </row>
    <row r="328" spans="1:65" s="2" customFormat="1" ht="11.25">
      <c r="A328" s="37"/>
      <c r="B328" s="38"/>
      <c r="C328" s="39"/>
      <c r="D328" s="194" t="s">
        <v>199</v>
      </c>
      <c r="E328" s="39"/>
      <c r="F328" s="195" t="s">
        <v>4502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96</v>
      </c>
    </row>
    <row r="329" spans="1:65" s="2" customFormat="1" ht="16.5" customHeight="1">
      <c r="A329" s="37"/>
      <c r="B329" s="38"/>
      <c r="C329" s="181" t="s">
        <v>971</v>
      </c>
      <c r="D329" s="181" t="s">
        <v>193</v>
      </c>
      <c r="E329" s="182" t="s">
        <v>4504</v>
      </c>
      <c r="F329" s="183" t="s">
        <v>4383</v>
      </c>
      <c r="G329" s="184" t="s">
        <v>3025</v>
      </c>
      <c r="H329" s="185">
        <v>5</v>
      </c>
      <c r="I329" s="186"/>
      <c r="J329" s="187">
        <f>ROUND(I329*H329,2)</f>
        <v>0</v>
      </c>
      <c r="K329" s="183" t="s">
        <v>19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668</v>
      </c>
      <c r="AT329" s="192" t="s">
        <v>193</v>
      </c>
      <c r="AU329" s="192" t="s">
        <v>96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668</v>
      </c>
      <c r="BM329" s="192" t="s">
        <v>4505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4383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96</v>
      </c>
    </row>
    <row r="331" spans="1:65" s="2" customFormat="1" ht="16.5" customHeight="1">
      <c r="A331" s="37"/>
      <c r="B331" s="38"/>
      <c r="C331" s="181" t="s">
        <v>979</v>
      </c>
      <c r="D331" s="181" t="s">
        <v>193</v>
      </c>
      <c r="E331" s="182" t="s">
        <v>4506</v>
      </c>
      <c r="F331" s="183" t="s">
        <v>4436</v>
      </c>
      <c r="G331" s="184" t="s">
        <v>301</v>
      </c>
      <c r="H331" s="185">
        <v>22</v>
      </c>
      <c r="I331" s="186"/>
      <c r="J331" s="187">
        <f>ROUND(I331*H331,2)</f>
        <v>0</v>
      </c>
      <c r="K331" s="183" t="s">
        <v>19</v>
      </c>
      <c r="L331" s="42"/>
      <c r="M331" s="188" t="s">
        <v>19</v>
      </c>
      <c r="N331" s="189" t="s">
        <v>44</v>
      </c>
      <c r="O331" s="67"/>
      <c r="P331" s="190">
        <f>O331*H331</f>
        <v>0</v>
      </c>
      <c r="Q331" s="190">
        <v>0</v>
      </c>
      <c r="R331" s="190">
        <f>Q331*H331</f>
        <v>0</v>
      </c>
      <c r="S331" s="190">
        <v>0</v>
      </c>
      <c r="T331" s="191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2" t="s">
        <v>668</v>
      </c>
      <c r="AT331" s="192" t="s">
        <v>193</v>
      </c>
      <c r="AU331" s="192" t="s">
        <v>96</v>
      </c>
      <c r="AY331" s="20" t="s">
        <v>191</v>
      </c>
      <c r="BE331" s="193">
        <f>IF(N331="základní",J331,0)</f>
        <v>0</v>
      </c>
      <c r="BF331" s="193">
        <f>IF(N331="snížená",J331,0)</f>
        <v>0</v>
      </c>
      <c r="BG331" s="193">
        <f>IF(N331="zákl. přenesená",J331,0)</f>
        <v>0</v>
      </c>
      <c r="BH331" s="193">
        <f>IF(N331="sníž. přenesená",J331,0)</f>
        <v>0</v>
      </c>
      <c r="BI331" s="193">
        <f>IF(N331="nulová",J331,0)</f>
        <v>0</v>
      </c>
      <c r="BJ331" s="20" t="s">
        <v>80</v>
      </c>
      <c r="BK331" s="193">
        <f>ROUND(I331*H331,2)</f>
        <v>0</v>
      </c>
      <c r="BL331" s="20" t="s">
        <v>668</v>
      </c>
      <c r="BM331" s="192" t="s">
        <v>4507</v>
      </c>
    </row>
    <row r="332" spans="1:65" s="2" customFormat="1" ht="11.25">
      <c r="A332" s="37"/>
      <c r="B332" s="38"/>
      <c r="C332" s="39"/>
      <c r="D332" s="194" t="s">
        <v>199</v>
      </c>
      <c r="E332" s="39"/>
      <c r="F332" s="195" t="s">
        <v>4436</v>
      </c>
      <c r="G332" s="39"/>
      <c r="H332" s="39"/>
      <c r="I332" s="196"/>
      <c r="J332" s="39"/>
      <c r="K332" s="39"/>
      <c r="L332" s="42"/>
      <c r="M332" s="197"/>
      <c r="N332" s="198"/>
      <c r="O332" s="67"/>
      <c r="P332" s="67"/>
      <c r="Q332" s="67"/>
      <c r="R332" s="67"/>
      <c r="S332" s="67"/>
      <c r="T332" s="68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T332" s="20" t="s">
        <v>199</v>
      </c>
      <c r="AU332" s="20" t="s">
        <v>96</v>
      </c>
    </row>
    <row r="333" spans="1:65" s="2" customFormat="1" ht="16.5" customHeight="1">
      <c r="A333" s="37"/>
      <c r="B333" s="38"/>
      <c r="C333" s="181" t="s">
        <v>985</v>
      </c>
      <c r="D333" s="181" t="s">
        <v>193</v>
      </c>
      <c r="E333" s="182" t="s">
        <v>4508</v>
      </c>
      <c r="F333" s="183" t="s">
        <v>4348</v>
      </c>
      <c r="G333" s="184" t="s">
        <v>3025</v>
      </c>
      <c r="H333" s="185">
        <v>20</v>
      </c>
      <c r="I333" s="186"/>
      <c r="J333" s="187">
        <f>ROUND(I333*H333,2)</f>
        <v>0</v>
      </c>
      <c r="K333" s="183" t="s">
        <v>19</v>
      </c>
      <c r="L333" s="42"/>
      <c r="M333" s="188" t="s">
        <v>19</v>
      </c>
      <c r="N333" s="189" t="s">
        <v>44</v>
      </c>
      <c r="O333" s="67"/>
      <c r="P333" s="190">
        <f>O333*H333</f>
        <v>0</v>
      </c>
      <c r="Q333" s="190">
        <v>0</v>
      </c>
      <c r="R333" s="190">
        <f>Q333*H333</f>
        <v>0</v>
      </c>
      <c r="S333" s="190">
        <v>0</v>
      </c>
      <c r="T333" s="191">
        <f>S333*H333</f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2" t="s">
        <v>668</v>
      </c>
      <c r="AT333" s="192" t="s">
        <v>193</v>
      </c>
      <c r="AU333" s="192" t="s">
        <v>96</v>
      </c>
      <c r="AY333" s="20" t="s">
        <v>191</v>
      </c>
      <c r="BE333" s="193">
        <f>IF(N333="základní",J333,0)</f>
        <v>0</v>
      </c>
      <c r="BF333" s="193">
        <f>IF(N333="snížená",J333,0)</f>
        <v>0</v>
      </c>
      <c r="BG333" s="193">
        <f>IF(N333="zákl. přenesená",J333,0)</f>
        <v>0</v>
      </c>
      <c r="BH333" s="193">
        <f>IF(N333="sníž. přenesená",J333,0)</f>
        <v>0</v>
      </c>
      <c r="BI333" s="193">
        <f>IF(N333="nulová",J333,0)</f>
        <v>0</v>
      </c>
      <c r="BJ333" s="20" t="s">
        <v>80</v>
      </c>
      <c r="BK333" s="193">
        <f>ROUND(I333*H333,2)</f>
        <v>0</v>
      </c>
      <c r="BL333" s="20" t="s">
        <v>668</v>
      </c>
      <c r="BM333" s="192" t="s">
        <v>4509</v>
      </c>
    </row>
    <row r="334" spans="1:65" s="2" customFormat="1" ht="11.25">
      <c r="A334" s="37"/>
      <c r="B334" s="38"/>
      <c r="C334" s="39"/>
      <c r="D334" s="194" t="s">
        <v>199</v>
      </c>
      <c r="E334" s="39"/>
      <c r="F334" s="195" t="s">
        <v>4348</v>
      </c>
      <c r="G334" s="39"/>
      <c r="H334" s="39"/>
      <c r="I334" s="196"/>
      <c r="J334" s="39"/>
      <c r="K334" s="39"/>
      <c r="L334" s="42"/>
      <c r="M334" s="197"/>
      <c r="N334" s="198"/>
      <c r="O334" s="67"/>
      <c r="P334" s="67"/>
      <c r="Q334" s="67"/>
      <c r="R334" s="67"/>
      <c r="S334" s="67"/>
      <c r="T334" s="68"/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T334" s="20" t="s">
        <v>199</v>
      </c>
      <c r="AU334" s="20" t="s">
        <v>96</v>
      </c>
    </row>
    <row r="335" spans="1:65" s="2" customFormat="1" ht="16.5" customHeight="1">
      <c r="A335" s="37"/>
      <c r="B335" s="38"/>
      <c r="C335" s="181" t="s">
        <v>990</v>
      </c>
      <c r="D335" s="181" t="s">
        <v>193</v>
      </c>
      <c r="E335" s="182" t="s">
        <v>4510</v>
      </c>
      <c r="F335" s="183" t="s">
        <v>4351</v>
      </c>
      <c r="G335" s="184" t="s">
        <v>3025</v>
      </c>
      <c r="H335" s="185">
        <v>20</v>
      </c>
      <c r="I335" s="186"/>
      <c r="J335" s="187">
        <f>ROUND(I335*H335,2)</f>
        <v>0</v>
      </c>
      <c r="K335" s="183" t="s">
        <v>19</v>
      </c>
      <c r="L335" s="42"/>
      <c r="M335" s="188" t="s">
        <v>19</v>
      </c>
      <c r="N335" s="189" t="s">
        <v>44</v>
      </c>
      <c r="O335" s="67"/>
      <c r="P335" s="190">
        <f>O335*H335</f>
        <v>0</v>
      </c>
      <c r="Q335" s="190">
        <v>0</v>
      </c>
      <c r="R335" s="190">
        <f>Q335*H335</f>
        <v>0</v>
      </c>
      <c r="S335" s="190">
        <v>0</v>
      </c>
      <c r="T335" s="191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2" t="s">
        <v>668</v>
      </c>
      <c r="AT335" s="192" t="s">
        <v>193</v>
      </c>
      <c r="AU335" s="192" t="s">
        <v>96</v>
      </c>
      <c r="AY335" s="20" t="s">
        <v>191</v>
      </c>
      <c r="BE335" s="193">
        <f>IF(N335="základní",J335,0)</f>
        <v>0</v>
      </c>
      <c r="BF335" s="193">
        <f>IF(N335="snížená",J335,0)</f>
        <v>0</v>
      </c>
      <c r="BG335" s="193">
        <f>IF(N335="zákl. přenesená",J335,0)</f>
        <v>0</v>
      </c>
      <c r="BH335" s="193">
        <f>IF(N335="sníž. přenesená",J335,0)</f>
        <v>0</v>
      </c>
      <c r="BI335" s="193">
        <f>IF(N335="nulová",J335,0)</f>
        <v>0</v>
      </c>
      <c r="BJ335" s="20" t="s">
        <v>80</v>
      </c>
      <c r="BK335" s="193">
        <f>ROUND(I335*H335,2)</f>
        <v>0</v>
      </c>
      <c r="BL335" s="20" t="s">
        <v>668</v>
      </c>
      <c r="BM335" s="192" t="s">
        <v>4511</v>
      </c>
    </row>
    <row r="336" spans="1:65" s="2" customFormat="1" ht="11.25">
      <c r="A336" s="37"/>
      <c r="B336" s="38"/>
      <c r="C336" s="39"/>
      <c r="D336" s="194" t="s">
        <v>199</v>
      </c>
      <c r="E336" s="39"/>
      <c r="F336" s="195" t="s">
        <v>4351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199</v>
      </c>
      <c r="AU336" s="20" t="s">
        <v>96</v>
      </c>
    </row>
    <row r="337" spans="1:65" s="2" customFormat="1" ht="16.5" customHeight="1">
      <c r="A337" s="37"/>
      <c r="B337" s="38"/>
      <c r="C337" s="181" t="s">
        <v>997</v>
      </c>
      <c r="D337" s="181" t="s">
        <v>193</v>
      </c>
      <c r="E337" s="182" t="s">
        <v>4512</v>
      </c>
      <c r="F337" s="183" t="s">
        <v>4513</v>
      </c>
      <c r="G337" s="184" t="s">
        <v>3549</v>
      </c>
      <c r="H337" s="185">
        <v>10</v>
      </c>
      <c r="I337" s="186"/>
      <c r="J337" s="187">
        <f>ROUND(I337*H337,2)</f>
        <v>0</v>
      </c>
      <c r="K337" s="183" t="s">
        <v>19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668</v>
      </c>
      <c r="AT337" s="192" t="s">
        <v>193</v>
      </c>
      <c r="AU337" s="192" t="s">
        <v>96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668</v>
      </c>
      <c r="BM337" s="192" t="s">
        <v>4514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4513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96</v>
      </c>
    </row>
    <row r="339" spans="1:65" s="2" customFormat="1" ht="16.5" customHeight="1">
      <c r="A339" s="37"/>
      <c r="B339" s="38"/>
      <c r="C339" s="181" t="s">
        <v>1003</v>
      </c>
      <c r="D339" s="181" t="s">
        <v>193</v>
      </c>
      <c r="E339" s="182" t="s">
        <v>4515</v>
      </c>
      <c r="F339" s="183" t="s">
        <v>4439</v>
      </c>
      <c r="G339" s="184" t="s">
        <v>1787</v>
      </c>
      <c r="H339" s="185">
        <v>1</v>
      </c>
      <c r="I339" s="186"/>
      <c r="J339" s="187">
        <f>ROUND(I339*H339,2)</f>
        <v>0</v>
      </c>
      <c r="K339" s="183" t="s">
        <v>19</v>
      </c>
      <c r="L339" s="42"/>
      <c r="M339" s="188" t="s">
        <v>19</v>
      </c>
      <c r="N339" s="189" t="s">
        <v>44</v>
      </c>
      <c r="O339" s="67"/>
      <c r="P339" s="190">
        <f>O339*H339</f>
        <v>0</v>
      </c>
      <c r="Q339" s="190">
        <v>0</v>
      </c>
      <c r="R339" s="190">
        <f>Q339*H339</f>
        <v>0</v>
      </c>
      <c r="S339" s="190">
        <v>0</v>
      </c>
      <c r="T339" s="191">
        <f>S339*H339</f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2" t="s">
        <v>668</v>
      </c>
      <c r="AT339" s="192" t="s">
        <v>193</v>
      </c>
      <c r="AU339" s="192" t="s">
        <v>96</v>
      </c>
      <c r="AY339" s="20" t="s">
        <v>191</v>
      </c>
      <c r="BE339" s="193">
        <f>IF(N339="základní",J339,0)</f>
        <v>0</v>
      </c>
      <c r="BF339" s="193">
        <f>IF(N339="snížená",J339,0)</f>
        <v>0</v>
      </c>
      <c r="BG339" s="193">
        <f>IF(N339="zákl. přenesená",J339,0)</f>
        <v>0</v>
      </c>
      <c r="BH339" s="193">
        <f>IF(N339="sníž. přenesená",J339,0)</f>
        <v>0</v>
      </c>
      <c r="BI339" s="193">
        <f>IF(N339="nulová",J339,0)</f>
        <v>0</v>
      </c>
      <c r="BJ339" s="20" t="s">
        <v>80</v>
      </c>
      <c r="BK339" s="193">
        <f>ROUND(I339*H339,2)</f>
        <v>0</v>
      </c>
      <c r="BL339" s="20" t="s">
        <v>668</v>
      </c>
      <c r="BM339" s="192" t="s">
        <v>4516</v>
      </c>
    </row>
    <row r="340" spans="1:65" s="2" customFormat="1" ht="11.25">
      <c r="A340" s="37"/>
      <c r="B340" s="38"/>
      <c r="C340" s="39"/>
      <c r="D340" s="194" t="s">
        <v>199</v>
      </c>
      <c r="E340" s="39"/>
      <c r="F340" s="195" t="s">
        <v>4439</v>
      </c>
      <c r="G340" s="39"/>
      <c r="H340" s="39"/>
      <c r="I340" s="196"/>
      <c r="J340" s="39"/>
      <c r="K340" s="39"/>
      <c r="L340" s="42"/>
      <c r="M340" s="197"/>
      <c r="N340" s="198"/>
      <c r="O340" s="67"/>
      <c r="P340" s="67"/>
      <c r="Q340" s="67"/>
      <c r="R340" s="67"/>
      <c r="S340" s="67"/>
      <c r="T340" s="68"/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T340" s="20" t="s">
        <v>199</v>
      </c>
      <c r="AU340" s="20" t="s">
        <v>96</v>
      </c>
    </row>
    <row r="341" spans="1:65" s="2" customFormat="1" ht="16.5" customHeight="1">
      <c r="A341" s="37"/>
      <c r="B341" s="38"/>
      <c r="C341" s="181" t="s">
        <v>1007</v>
      </c>
      <c r="D341" s="181" t="s">
        <v>193</v>
      </c>
      <c r="E341" s="182" t="s">
        <v>4517</v>
      </c>
      <c r="F341" s="183" t="s">
        <v>4351</v>
      </c>
      <c r="G341" s="184" t="s">
        <v>3025</v>
      </c>
      <c r="H341" s="185">
        <v>10</v>
      </c>
      <c r="I341" s="186"/>
      <c r="J341" s="187">
        <f>ROUND(I341*H341,2)</f>
        <v>0</v>
      </c>
      <c r="K341" s="183" t="s">
        <v>19</v>
      </c>
      <c r="L341" s="42"/>
      <c r="M341" s="188" t="s">
        <v>19</v>
      </c>
      <c r="N341" s="189" t="s">
        <v>44</v>
      </c>
      <c r="O341" s="67"/>
      <c r="P341" s="190">
        <f>O341*H341</f>
        <v>0</v>
      </c>
      <c r="Q341" s="190">
        <v>0</v>
      </c>
      <c r="R341" s="190">
        <f>Q341*H341</f>
        <v>0</v>
      </c>
      <c r="S341" s="190">
        <v>0</v>
      </c>
      <c r="T341" s="191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2" t="s">
        <v>668</v>
      </c>
      <c r="AT341" s="192" t="s">
        <v>193</v>
      </c>
      <c r="AU341" s="192" t="s">
        <v>96</v>
      </c>
      <c r="AY341" s="20" t="s">
        <v>191</v>
      </c>
      <c r="BE341" s="193">
        <f>IF(N341="základní",J341,0)</f>
        <v>0</v>
      </c>
      <c r="BF341" s="193">
        <f>IF(N341="snížená",J341,0)</f>
        <v>0</v>
      </c>
      <c r="BG341" s="193">
        <f>IF(N341="zákl. přenesená",J341,0)</f>
        <v>0</v>
      </c>
      <c r="BH341" s="193">
        <f>IF(N341="sníž. přenesená",J341,0)</f>
        <v>0</v>
      </c>
      <c r="BI341" s="193">
        <f>IF(N341="nulová",J341,0)</f>
        <v>0</v>
      </c>
      <c r="BJ341" s="20" t="s">
        <v>80</v>
      </c>
      <c r="BK341" s="193">
        <f>ROUND(I341*H341,2)</f>
        <v>0</v>
      </c>
      <c r="BL341" s="20" t="s">
        <v>668</v>
      </c>
      <c r="BM341" s="192" t="s">
        <v>4518</v>
      </c>
    </row>
    <row r="342" spans="1:65" s="2" customFormat="1" ht="11.25">
      <c r="A342" s="37"/>
      <c r="B342" s="38"/>
      <c r="C342" s="39"/>
      <c r="D342" s="194" t="s">
        <v>199</v>
      </c>
      <c r="E342" s="39"/>
      <c r="F342" s="195" t="s">
        <v>4351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199</v>
      </c>
      <c r="AU342" s="20" t="s">
        <v>96</v>
      </c>
    </row>
    <row r="343" spans="1:65" s="12" customFormat="1" ht="25.9" customHeight="1">
      <c r="B343" s="165"/>
      <c r="C343" s="166"/>
      <c r="D343" s="167" t="s">
        <v>72</v>
      </c>
      <c r="E343" s="168" t="s">
        <v>4519</v>
      </c>
      <c r="F343" s="168" t="s">
        <v>4520</v>
      </c>
      <c r="G343" s="166"/>
      <c r="H343" s="166"/>
      <c r="I343" s="169"/>
      <c r="J343" s="170">
        <f>BK343</f>
        <v>0</v>
      </c>
      <c r="K343" s="166"/>
      <c r="L343" s="171"/>
      <c r="M343" s="172"/>
      <c r="N343" s="173"/>
      <c r="O343" s="173"/>
      <c r="P343" s="174">
        <f>P344+SUM(P345:P360)</f>
        <v>0</v>
      </c>
      <c r="Q343" s="173"/>
      <c r="R343" s="174">
        <f>R344+SUM(R345:R360)</f>
        <v>0</v>
      </c>
      <c r="S343" s="173"/>
      <c r="T343" s="175">
        <f>T344+SUM(T345:T360)</f>
        <v>0</v>
      </c>
      <c r="AR343" s="176" t="s">
        <v>80</v>
      </c>
      <c r="AT343" s="177" t="s">
        <v>72</v>
      </c>
      <c r="AU343" s="177" t="s">
        <v>73</v>
      </c>
      <c r="AY343" s="176" t="s">
        <v>191</v>
      </c>
      <c r="BK343" s="178">
        <f>BK344+SUM(BK345:BK360)</f>
        <v>0</v>
      </c>
    </row>
    <row r="344" spans="1:65" s="2" customFormat="1" ht="16.5" customHeight="1">
      <c r="A344" s="37"/>
      <c r="B344" s="38"/>
      <c r="C344" s="181" t="s">
        <v>1013</v>
      </c>
      <c r="D344" s="181" t="s">
        <v>193</v>
      </c>
      <c r="E344" s="182" t="s">
        <v>4521</v>
      </c>
      <c r="F344" s="183" t="s">
        <v>4522</v>
      </c>
      <c r="G344" s="184" t="s">
        <v>3025</v>
      </c>
      <c r="H344" s="185">
        <v>1</v>
      </c>
      <c r="I344" s="186"/>
      <c r="J344" s="187">
        <f>ROUND(I344*H344,2)</f>
        <v>0</v>
      </c>
      <c r="K344" s="183" t="s">
        <v>19</v>
      </c>
      <c r="L344" s="42"/>
      <c r="M344" s="188" t="s">
        <v>19</v>
      </c>
      <c r="N344" s="189" t="s">
        <v>44</v>
      </c>
      <c r="O344" s="67"/>
      <c r="P344" s="190">
        <f>O344*H344</f>
        <v>0</v>
      </c>
      <c r="Q344" s="190">
        <v>0</v>
      </c>
      <c r="R344" s="190">
        <f>Q344*H344</f>
        <v>0</v>
      </c>
      <c r="S344" s="190">
        <v>0</v>
      </c>
      <c r="T344" s="191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2" t="s">
        <v>668</v>
      </c>
      <c r="AT344" s="192" t="s">
        <v>193</v>
      </c>
      <c r="AU344" s="192" t="s">
        <v>80</v>
      </c>
      <c r="AY344" s="20" t="s">
        <v>191</v>
      </c>
      <c r="BE344" s="193">
        <f>IF(N344="základní",J344,0)</f>
        <v>0</v>
      </c>
      <c r="BF344" s="193">
        <f>IF(N344="snížená",J344,0)</f>
        <v>0</v>
      </c>
      <c r="BG344" s="193">
        <f>IF(N344="zákl. přenesená",J344,0)</f>
        <v>0</v>
      </c>
      <c r="BH344" s="193">
        <f>IF(N344="sníž. přenesená",J344,0)</f>
        <v>0</v>
      </c>
      <c r="BI344" s="193">
        <f>IF(N344="nulová",J344,0)</f>
        <v>0</v>
      </c>
      <c r="BJ344" s="20" t="s">
        <v>80</v>
      </c>
      <c r="BK344" s="193">
        <f>ROUND(I344*H344,2)</f>
        <v>0</v>
      </c>
      <c r="BL344" s="20" t="s">
        <v>668</v>
      </c>
      <c r="BM344" s="192" t="s">
        <v>4523</v>
      </c>
    </row>
    <row r="345" spans="1:65" s="2" customFormat="1" ht="11.25">
      <c r="A345" s="37"/>
      <c r="B345" s="38"/>
      <c r="C345" s="39"/>
      <c r="D345" s="194" t="s">
        <v>199</v>
      </c>
      <c r="E345" s="39"/>
      <c r="F345" s="195" t="s">
        <v>4522</v>
      </c>
      <c r="G345" s="39"/>
      <c r="H345" s="39"/>
      <c r="I345" s="196"/>
      <c r="J345" s="39"/>
      <c r="K345" s="39"/>
      <c r="L345" s="42"/>
      <c r="M345" s="197"/>
      <c r="N345" s="198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199</v>
      </c>
      <c r="AU345" s="20" t="s">
        <v>80</v>
      </c>
    </row>
    <row r="346" spans="1:65" s="2" customFormat="1" ht="16.5" customHeight="1">
      <c r="A346" s="37"/>
      <c r="B346" s="38"/>
      <c r="C346" s="181" t="s">
        <v>1017</v>
      </c>
      <c r="D346" s="181" t="s">
        <v>193</v>
      </c>
      <c r="E346" s="182" t="s">
        <v>4524</v>
      </c>
      <c r="F346" s="183" t="s">
        <v>4525</v>
      </c>
      <c r="G346" s="184" t="s">
        <v>3025</v>
      </c>
      <c r="H346" s="185">
        <v>1</v>
      </c>
      <c r="I346" s="186"/>
      <c r="J346" s="187">
        <f>ROUND(I346*H346,2)</f>
        <v>0</v>
      </c>
      <c r="K346" s="183" t="s">
        <v>19</v>
      </c>
      <c r="L346" s="42"/>
      <c r="M346" s="188" t="s">
        <v>19</v>
      </c>
      <c r="N346" s="189" t="s">
        <v>44</v>
      </c>
      <c r="O346" s="67"/>
      <c r="P346" s="190">
        <f>O346*H346</f>
        <v>0</v>
      </c>
      <c r="Q346" s="190">
        <v>0</v>
      </c>
      <c r="R346" s="190">
        <f>Q346*H346</f>
        <v>0</v>
      </c>
      <c r="S346" s="190">
        <v>0</v>
      </c>
      <c r="T346" s="191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2" t="s">
        <v>668</v>
      </c>
      <c r="AT346" s="192" t="s">
        <v>193</v>
      </c>
      <c r="AU346" s="192" t="s">
        <v>80</v>
      </c>
      <c r="AY346" s="20" t="s">
        <v>191</v>
      </c>
      <c r="BE346" s="193">
        <f>IF(N346="základní",J346,0)</f>
        <v>0</v>
      </c>
      <c r="BF346" s="193">
        <f>IF(N346="snížená",J346,0)</f>
        <v>0</v>
      </c>
      <c r="BG346" s="193">
        <f>IF(N346="zákl. přenesená",J346,0)</f>
        <v>0</v>
      </c>
      <c r="BH346" s="193">
        <f>IF(N346="sníž. přenesená",J346,0)</f>
        <v>0</v>
      </c>
      <c r="BI346" s="193">
        <f>IF(N346="nulová",J346,0)</f>
        <v>0</v>
      </c>
      <c r="BJ346" s="20" t="s">
        <v>80</v>
      </c>
      <c r="BK346" s="193">
        <f>ROUND(I346*H346,2)</f>
        <v>0</v>
      </c>
      <c r="BL346" s="20" t="s">
        <v>668</v>
      </c>
      <c r="BM346" s="192" t="s">
        <v>4526</v>
      </c>
    </row>
    <row r="347" spans="1:65" s="2" customFormat="1" ht="11.25">
      <c r="A347" s="37"/>
      <c r="B347" s="38"/>
      <c r="C347" s="39"/>
      <c r="D347" s="194" t="s">
        <v>199</v>
      </c>
      <c r="E347" s="39"/>
      <c r="F347" s="195" t="s">
        <v>4525</v>
      </c>
      <c r="G347" s="39"/>
      <c r="H347" s="39"/>
      <c r="I347" s="196"/>
      <c r="J347" s="39"/>
      <c r="K347" s="39"/>
      <c r="L347" s="42"/>
      <c r="M347" s="197"/>
      <c r="N347" s="198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199</v>
      </c>
      <c r="AU347" s="20" t="s">
        <v>80</v>
      </c>
    </row>
    <row r="348" spans="1:65" s="2" customFormat="1" ht="16.5" customHeight="1">
      <c r="A348" s="37"/>
      <c r="B348" s="38"/>
      <c r="C348" s="181" t="s">
        <v>1024</v>
      </c>
      <c r="D348" s="181" t="s">
        <v>193</v>
      </c>
      <c r="E348" s="182" t="s">
        <v>4527</v>
      </c>
      <c r="F348" s="183" t="s">
        <v>4528</v>
      </c>
      <c r="G348" s="184" t="s">
        <v>3025</v>
      </c>
      <c r="H348" s="185">
        <v>1</v>
      </c>
      <c r="I348" s="186"/>
      <c r="J348" s="187">
        <f>ROUND(I348*H348,2)</f>
        <v>0</v>
      </c>
      <c r="K348" s="183" t="s">
        <v>19</v>
      </c>
      <c r="L348" s="42"/>
      <c r="M348" s="188" t="s">
        <v>19</v>
      </c>
      <c r="N348" s="189" t="s">
        <v>44</v>
      </c>
      <c r="O348" s="67"/>
      <c r="P348" s="190">
        <f>O348*H348</f>
        <v>0</v>
      </c>
      <c r="Q348" s="190">
        <v>0</v>
      </c>
      <c r="R348" s="190">
        <f>Q348*H348</f>
        <v>0</v>
      </c>
      <c r="S348" s="190">
        <v>0</v>
      </c>
      <c r="T348" s="191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2" t="s">
        <v>668</v>
      </c>
      <c r="AT348" s="192" t="s">
        <v>193</v>
      </c>
      <c r="AU348" s="192" t="s">
        <v>80</v>
      </c>
      <c r="AY348" s="20" t="s">
        <v>191</v>
      </c>
      <c r="BE348" s="193">
        <f>IF(N348="základní",J348,0)</f>
        <v>0</v>
      </c>
      <c r="BF348" s="193">
        <f>IF(N348="snížená",J348,0)</f>
        <v>0</v>
      </c>
      <c r="BG348" s="193">
        <f>IF(N348="zákl. přenesená",J348,0)</f>
        <v>0</v>
      </c>
      <c r="BH348" s="193">
        <f>IF(N348="sníž. přenesená",J348,0)</f>
        <v>0</v>
      </c>
      <c r="BI348" s="193">
        <f>IF(N348="nulová",J348,0)</f>
        <v>0</v>
      </c>
      <c r="BJ348" s="20" t="s">
        <v>80</v>
      </c>
      <c r="BK348" s="193">
        <f>ROUND(I348*H348,2)</f>
        <v>0</v>
      </c>
      <c r="BL348" s="20" t="s">
        <v>668</v>
      </c>
      <c r="BM348" s="192" t="s">
        <v>4529</v>
      </c>
    </row>
    <row r="349" spans="1:65" s="2" customFormat="1" ht="11.25">
      <c r="A349" s="37"/>
      <c r="B349" s="38"/>
      <c r="C349" s="39"/>
      <c r="D349" s="194" t="s">
        <v>199</v>
      </c>
      <c r="E349" s="39"/>
      <c r="F349" s="195" t="s">
        <v>4528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199</v>
      </c>
      <c r="AU349" s="20" t="s">
        <v>80</v>
      </c>
    </row>
    <row r="350" spans="1:65" s="2" customFormat="1" ht="16.5" customHeight="1">
      <c r="A350" s="37"/>
      <c r="B350" s="38"/>
      <c r="C350" s="181" t="s">
        <v>1031</v>
      </c>
      <c r="D350" s="181" t="s">
        <v>193</v>
      </c>
      <c r="E350" s="182" t="s">
        <v>4530</v>
      </c>
      <c r="F350" s="183" t="s">
        <v>4531</v>
      </c>
      <c r="G350" s="184" t="s">
        <v>3025</v>
      </c>
      <c r="H350" s="185">
        <v>4</v>
      </c>
      <c r="I350" s="186"/>
      <c r="J350" s="187">
        <f>ROUND(I350*H350,2)</f>
        <v>0</v>
      </c>
      <c r="K350" s="183" t="s">
        <v>19</v>
      </c>
      <c r="L350" s="42"/>
      <c r="M350" s="188" t="s">
        <v>19</v>
      </c>
      <c r="N350" s="189" t="s">
        <v>44</v>
      </c>
      <c r="O350" s="67"/>
      <c r="P350" s="190">
        <f>O350*H350</f>
        <v>0</v>
      </c>
      <c r="Q350" s="190">
        <v>0</v>
      </c>
      <c r="R350" s="190">
        <f>Q350*H350</f>
        <v>0</v>
      </c>
      <c r="S350" s="190">
        <v>0</v>
      </c>
      <c r="T350" s="191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2" t="s">
        <v>668</v>
      </c>
      <c r="AT350" s="192" t="s">
        <v>193</v>
      </c>
      <c r="AU350" s="192" t="s">
        <v>80</v>
      </c>
      <c r="AY350" s="20" t="s">
        <v>191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0" t="s">
        <v>80</v>
      </c>
      <c r="BK350" s="193">
        <f>ROUND(I350*H350,2)</f>
        <v>0</v>
      </c>
      <c r="BL350" s="20" t="s">
        <v>668</v>
      </c>
      <c r="BM350" s="192" t="s">
        <v>4532</v>
      </c>
    </row>
    <row r="351" spans="1:65" s="2" customFormat="1" ht="11.25">
      <c r="A351" s="37"/>
      <c r="B351" s="38"/>
      <c r="C351" s="39"/>
      <c r="D351" s="194" t="s">
        <v>199</v>
      </c>
      <c r="E351" s="39"/>
      <c r="F351" s="195" t="s">
        <v>4531</v>
      </c>
      <c r="G351" s="39"/>
      <c r="H351" s="39"/>
      <c r="I351" s="196"/>
      <c r="J351" s="39"/>
      <c r="K351" s="39"/>
      <c r="L351" s="42"/>
      <c r="M351" s="197"/>
      <c r="N351" s="198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199</v>
      </c>
      <c r="AU351" s="20" t="s">
        <v>80</v>
      </c>
    </row>
    <row r="352" spans="1:65" s="2" customFormat="1" ht="16.5" customHeight="1">
      <c r="A352" s="37"/>
      <c r="B352" s="38"/>
      <c r="C352" s="181" t="s">
        <v>1045</v>
      </c>
      <c r="D352" s="181" t="s">
        <v>193</v>
      </c>
      <c r="E352" s="182" t="s">
        <v>4533</v>
      </c>
      <c r="F352" s="183" t="s">
        <v>4534</v>
      </c>
      <c r="G352" s="184" t="s">
        <v>3025</v>
      </c>
      <c r="H352" s="185">
        <v>4</v>
      </c>
      <c r="I352" s="186"/>
      <c r="J352" s="187">
        <f>ROUND(I352*H352,2)</f>
        <v>0</v>
      </c>
      <c r="K352" s="183" t="s">
        <v>19</v>
      </c>
      <c r="L352" s="42"/>
      <c r="M352" s="188" t="s">
        <v>19</v>
      </c>
      <c r="N352" s="189" t="s">
        <v>44</v>
      </c>
      <c r="O352" s="67"/>
      <c r="P352" s="190">
        <f>O352*H352</f>
        <v>0</v>
      </c>
      <c r="Q352" s="190">
        <v>0</v>
      </c>
      <c r="R352" s="190">
        <f>Q352*H352</f>
        <v>0</v>
      </c>
      <c r="S352" s="190">
        <v>0</v>
      </c>
      <c r="T352" s="191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2" t="s">
        <v>668</v>
      </c>
      <c r="AT352" s="192" t="s">
        <v>193</v>
      </c>
      <c r="AU352" s="192" t="s">
        <v>80</v>
      </c>
      <c r="AY352" s="20" t="s">
        <v>191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0" t="s">
        <v>80</v>
      </c>
      <c r="BK352" s="193">
        <f>ROUND(I352*H352,2)</f>
        <v>0</v>
      </c>
      <c r="BL352" s="20" t="s">
        <v>668</v>
      </c>
      <c r="BM352" s="192" t="s">
        <v>4535</v>
      </c>
    </row>
    <row r="353" spans="1:65" s="2" customFormat="1" ht="11.25">
      <c r="A353" s="37"/>
      <c r="B353" s="38"/>
      <c r="C353" s="39"/>
      <c r="D353" s="194" t="s">
        <v>199</v>
      </c>
      <c r="E353" s="39"/>
      <c r="F353" s="195" t="s">
        <v>4534</v>
      </c>
      <c r="G353" s="39"/>
      <c r="H353" s="39"/>
      <c r="I353" s="196"/>
      <c r="J353" s="39"/>
      <c r="K353" s="39"/>
      <c r="L353" s="42"/>
      <c r="M353" s="197"/>
      <c r="N353" s="198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199</v>
      </c>
      <c r="AU353" s="20" t="s">
        <v>80</v>
      </c>
    </row>
    <row r="354" spans="1:65" s="2" customFormat="1" ht="16.5" customHeight="1">
      <c r="A354" s="37"/>
      <c r="B354" s="38"/>
      <c r="C354" s="181" t="s">
        <v>1053</v>
      </c>
      <c r="D354" s="181" t="s">
        <v>193</v>
      </c>
      <c r="E354" s="182" t="s">
        <v>4536</v>
      </c>
      <c r="F354" s="183" t="s">
        <v>4537</v>
      </c>
      <c r="G354" s="184" t="s">
        <v>3025</v>
      </c>
      <c r="H354" s="185">
        <v>1</v>
      </c>
      <c r="I354" s="186"/>
      <c r="J354" s="187">
        <f>ROUND(I354*H354,2)</f>
        <v>0</v>
      </c>
      <c r="K354" s="183" t="s">
        <v>19</v>
      </c>
      <c r="L354" s="42"/>
      <c r="M354" s="188" t="s">
        <v>19</v>
      </c>
      <c r="N354" s="189" t="s">
        <v>44</v>
      </c>
      <c r="O354" s="67"/>
      <c r="P354" s="190">
        <f>O354*H354</f>
        <v>0</v>
      </c>
      <c r="Q354" s="190">
        <v>0</v>
      </c>
      <c r="R354" s="190">
        <f>Q354*H354</f>
        <v>0</v>
      </c>
      <c r="S354" s="190">
        <v>0</v>
      </c>
      <c r="T354" s="191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2" t="s">
        <v>668</v>
      </c>
      <c r="AT354" s="192" t="s">
        <v>193</v>
      </c>
      <c r="AU354" s="192" t="s">
        <v>80</v>
      </c>
      <c r="AY354" s="20" t="s">
        <v>191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0" t="s">
        <v>80</v>
      </c>
      <c r="BK354" s="193">
        <f>ROUND(I354*H354,2)</f>
        <v>0</v>
      </c>
      <c r="BL354" s="20" t="s">
        <v>668</v>
      </c>
      <c r="BM354" s="192" t="s">
        <v>4538</v>
      </c>
    </row>
    <row r="355" spans="1:65" s="2" customFormat="1" ht="11.25">
      <c r="A355" s="37"/>
      <c r="B355" s="38"/>
      <c r="C355" s="39"/>
      <c r="D355" s="194" t="s">
        <v>199</v>
      </c>
      <c r="E355" s="39"/>
      <c r="F355" s="195" t="s">
        <v>4537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199</v>
      </c>
      <c r="AU355" s="20" t="s">
        <v>80</v>
      </c>
    </row>
    <row r="356" spans="1:65" s="2" customFormat="1" ht="16.5" customHeight="1">
      <c r="A356" s="37"/>
      <c r="B356" s="38"/>
      <c r="C356" s="181" t="s">
        <v>1059</v>
      </c>
      <c r="D356" s="181" t="s">
        <v>193</v>
      </c>
      <c r="E356" s="182" t="s">
        <v>4539</v>
      </c>
      <c r="F356" s="183" t="s">
        <v>4540</v>
      </c>
      <c r="G356" s="184" t="s">
        <v>3025</v>
      </c>
      <c r="H356" s="185">
        <v>5</v>
      </c>
      <c r="I356" s="186"/>
      <c r="J356" s="187">
        <f>ROUND(I356*H356,2)</f>
        <v>0</v>
      </c>
      <c r="K356" s="183" t="s">
        <v>19</v>
      </c>
      <c r="L356" s="42"/>
      <c r="M356" s="188" t="s">
        <v>19</v>
      </c>
      <c r="N356" s="189" t="s">
        <v>44</v>
      </c>
      <c r="O356" s="67"/>
      <c r="P356" s="190">
        <f>O356*H356</f>
        <v>0</v>
      </c>
      <c r="Q356" s="190">
        <v>0</v>
      </c>
      <c r="R356" s="190">
        <f>Q356*H356</f>
        <v>0</v>
      </c>
      <c r="S356" s="190">
        <v>0</v>
      </c>
      <c r="T356" s="191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2" t="s">
        <v>668</v>
      </c>
      <c r="AT356" s="192" t="s">
        <v>193</v>
      </c>
      <c r="AU356" s="192" t="s">
        <v>80</v>
      </c>
      <c r="AY356" s="20" t="s">
        <v>191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0" t="s">
        <v>80</v>
      </c>
      <c r="BK356" s="193">
        <f>ROUND(I356*H356,2)</f>
        <v>0</v>
      </c>
      <c r="BL356" s="20" t="s">
        <v>668</v>
      </c>
      <c r="BM356" s="192" t="s">
        <v>4541</v>
      </c>
    </row>
    <row r="357" spans="1:65" s="2" customFormat="1" ht="11.25">
      <c r="A357" s="37"/>
      <c r="B357" s="38"/>
      <c r="C357" s="39"/>
      <c r="D357" s="194" t="s">
        <v>199</v>
      </c>
      <c r="E357" s="39"/>
      <c r="F357" s="195" t="s">
        <v>4540</v>
      </c>
      <c r="G357" s="39"/>
      <c r="H357" s="39"/>
      <c r="I357" s="196"/>
      <c r="J357" s="39"/>
      <c r="K357" s="39"/>
      <c r="L357" s="42"/>
      <c r="M357" s="197"/>
      <c r="N357" s="198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199</v>
      </c>
      <c r="AU357" s="20" t="s">
        <v>80</v>
      </c>
    </row>
    <row r="358" spans="1:65" s="2" customFormat="1" ht="16.5" customHeight="1">
      <c r="A358" s="37"/>
      <c r="B358" s="38"/>
      <c r="C358" s="181" t="s">
        <v>1066</v>
      </c>
      <c r="D358" s="181" t="s">
        <v>193</v>
      </c>
      <c r="E358" s="182" t="s">
        <v>4542</v>
      </c>
      <c r="F358" s="183" t="s">
        <v>4543</v>
      </c>
      <c r="G358" s="184" t="s">
        <v>3025</v>
      </c>
      <c r="H358" s="185">
        <v>40</v>
      </c>
      <c r="I358" s="186"/>
      <c r="J358" s="187">
        <f>ROUND(I358*H358,2)</f>
        <v>0</v>
      </c>
      <c r="K358" s="183" t="s">
        <v>19</v>
      </c>
      <c r="L358" s="42"/>
      <c r="M358" s="188" t="s">
        <v>19</v>
      </c>
      <c r="N358" s="189" t="s">
        <v>44</v>
      </c>
      <c r="O358" s="67"/>
      <c r="P358" s="190">
        <f>O358*H358</f>
        <v>0</v>
      </c>
      <c r="Q358" s="190">
        <v>0</v>
      </c>
      <c r="R358" s="190">
        <f>Q358*H358</f>
        <v>0</v>
      </c>
      <c r="S358" s="190">
        <v>0</v>
      </c>
      <c r="T358" s="191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2" t="s">
        <v>668</v>
      </c>
      <c r="AT358" s="192" t="s">
        <v>193</v>
      </c>
      <c r="AU358" s="192" t="s">
        <v>80</v>
      </c>
      <c r="AY358" s="20" t="s">
        <v>191</v>
      </c>
      <c r="BE358" s="193">
        <f>IF(N358="základní",J358,0)</f>
        <v>0</v>
      </c>
      <c r="BF358" s="193">
        <f>IF(N358="snížená",J358,0)</f>
        <v>0</v>
      </c>
      <c r="BG358" s="193">
        <f>IF(N358="zákl. přenesená",J358,0)</f>
        <v>0</v>
      </c>
      <c r="BH358" s="193">
        <f>IF(N358="sníž. přenesená",J358,0)</f>
        <v>0</v>
      </c>
      <c r="BI358" s="193">
        <f>IF(N358="nulová",J358,0)</f>
        <v>0</v>
      </c>
      <c r="BJ358" s="20" t="s">
        <v>80</v>
      </c>
      <c r="BK358" s="193">
        <f>ROUND(I358*H358,2)</f>
        <v>0</v>
      </c>
      <c r="BL358" s="20" t="s">
        <v>668</v>
      </c>
      <c r="BM358" s="192" t="s">
        <v>4544</v>
      </c>
    </row>
    <row r="359" spans="1:65" s="2" customFormat="1" ht="11.25">
      <c r="A359" s="37"/>
      <c r="B359" s="38"/>
      <c r="C359" s="39"/>
      <c r="D359" s="194" t="s">
        <v>199</v>
      </c>
      <c r="E359" s="39"/>
      <c r="F359" s="195" t="s">
        <v>4543</v>
      </c>
      <c r="G359" s="39"/>
      <c r="H359" s="39"/>
      <c r="I359" s="196"/>
      <c r="J359" s="39"/>
      <c r="K359" s="39"/>
      <c r="L359" s="42"/>
      <c r="M359" s="197"/>
      <c r="N359" s="198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199</v>
      </c>
      <c r="AU359" s="20" t="s">
        <v>80</v>
      </c>
    </row>
    <row r="360" spans="1:65" s="12" customFormat="1" ht="22.9" customHeight="1">
      <c r="B360" s="165"/>
      <c r="C360" s="166"/>
      <c r="D360" s="167" t="s">
        <v>72</v>
      </c>
      <c r="E360" s="179" t="s">
        <v>4545</v>
      </c>
      <c r="F360" s="179" t="s">
        <v>4327</v>
      </c>
      <c r="G360" s="166"/>
      <c r="H360" s="166"/>
      <c r="I360" s="169"/>
      <c r="J360" s="180">
        <f>BK360</f>
        <v>0</v>
      </c>
      <c r="K360" s="166"/>
      <c r="L360" s="171"/>
      <c r="M360" s="172"/>
      <c r="N360" s="173"/>
      <c r="O360" s="173"/>
      <c r="P360" s="174">
        <f>SUM(P361:P376)</f>
        <v>0</v>
      </c>
      <c r="Q360" s="173"/>
      <c r="R360" s="174">
        <f>SUM(R361:R376)</f>
        <v>0</v>
      </c>
      <c r="S360" s="173"/>
      <c r="T360" s="175">
        <f>SUM(T361:T376)</f>
        <v>0</v>
      </c>
      <c r="AR360" s="176" t="s">
        <v>80</v>
      </c>
      <c r="AT360" s="177" t="s">
        <v>72</v>
      </c>
      <c r="AU360" s="177" t="s">
        <v>80</v>
      </c>
      <c r="AY360" s="176" t="s">
        <v>191</v>
      </c>
      <c r="BK360" s="178">
        <f>SUM(BK361:BK376)</f>
        <v>0</v>
      </c>
    </row>
    <row r="361" spans="1:65" s="2" customFormat="1" ht="16.5" customHeight="1">
      <c r="A361" s="37"/>
      <c r="B361" s="38"/>
      <c r="C361" s="181" t="s">
        <v>1073</v>
      </c>
      <c r="D361" s="181" t="s">
        <v>193</v>
      </c>
      <c r="E361" s="182" t="s">
        <v>4546</v>
      </c>
      <c r="F361" s="183" t="s">
        <v>4547</v>
      </c>
      <c r="G361" s="184" t="s">
        <v>3025</v>
      </c>
      <c r="H361" s="185">
        <v>200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668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668</v>
      </c>
      <c r="BM361" s="192" t="s">
        <v>4548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4547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16.5" customHeight="1">
      <c r="A363" s="37"/>
      <c r="B363" s="38"/>
      <c r="C363" s="181" t="s">
        <v>1080</v>
      </c>
      <c r="D363" s="181" t="s">
        <v>193</v>
      </c>
      <c r="E363" s="182" t="s">
        <v>4549</v>
      </c>
      <c r="F363" s="183" t="s">
        <v>4421</v>
      </c>
      <c r="G363" s="184" t="s">
        <v>301</v>
      </c>
      <c r="H363" s="185">
        <v>30</v>
      </c>
      <c r="I363" s="186"/>
      <c r="J363" s="187">
        <f>ROUND(I363*H363,2)</f>
        <v>0</v>
      </c>
      <c r="K363" s="183" t="s">
        <v>19</v>
      </c>
      <c r="L363" s="42"/>
      <c r="M363" s="188" t="s">
        <v>19</v>
      </c>
      <c r="N363" s="189" t="s">
        <v>44</v>
      </c>
      <c r="O363" s="67"/>
      <c r="P363" s="190">
        <f>O363*H363</f>
        <v>0</v>
      </c>
      <c r="Q363" s="190">
        <v>0</v>
      </c>
      <c r="R363" s="190">
        <f>Q363*H363</f>
        <v>0</v>
      </c>
      <c r="S363" s="190">
        <v>0</v>
      </c>
      <c r="T363" s="191">
        <f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2" t="s">
        <v>668</v>
      </c>
      <c r="AT363" s="192" t="s">
        <v>193</v>
      </c>
      <c r="AU363" s="192" t="s">
        <v>82</v>
      </c>
      <c r="AY363" s="20" t="s">
        <v>191</v>
      </c>
      <c r="BE363" s="193">
        <f>IF(N363="základní",J363,0)</f>
        <v>0</v>
      </c>
      <c r="BF363" s="193">
        <f>IF(N363="snížená",J363,0)</f>
        <v>0</v>
      </c>
      <c r="BG363" s="193">
        <f>IF(N363="zákl. přenesená",J363,0)</f>
        <v>0</v>
      </c>
      <c r="BH363" s="193">
        <f>IF(N363="sníž. přenesená",J363,0)</f>
        <v>0</v>
      </c>
      <c r="BI363" s="193">
        <f>IF(N363="nulová",J363,0)</f>
        <v>0</v>
      </c>
      <c r="BJ363" s="20" t="s">
        <v>80</v>
      </c>
      <c r="BK363" s="193">
        <f>ROUND(I363*H363,2)</f>
        <v>0</v>
      </c>
      <c r="BL363" s="20" t="s">
        <v>668</v>
      </c>
      <c r="BM363" s="192" t="s">
        <v>4550</v>
      </c>
    </row>
    <row r="364" spans="1:65" s="2" customFormat="1" ht="11.25">
      <c r="A364" s="37"/>
      <c r="B364" s="38"/>
      <c r="C364" s="39"/>
      <c r="D364" s="194" t="s">
        <v>199</v>
      </c>
      <c r="E364" s="39"/>
      <c r="F364" s="195" t="s">
        <v>4421</v>
      </c>
      <c r="G364" s="39"/>
      <c r="H364" s="39"/>
      <c r="I364" s="196"/>
      <c r="J364" s="39"/>
      <c r="K364" s="39"/>
      <c r="L364" s="42"/>
      <c r="M364" s="197"/>
      <c r="N364" s="198"/>
      <c r="O364" s="67"/>
      <c r="P364" s="67"/>
      <c r="Q364" s="67"/>
      <c r="R364" s="67"/>
      <c r="S364" s="67"/>
      <c r="T364" s="68"/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T364" s="20" t="s">
        <v>199</v>
      </c>
      <c r="AU364" s="20" t="s">
        <v>82</v>
      </c>
    </row>
    <row r="365" spans="1:65" s="2" customFormat="1" ht="16.5" customHeight="1">
      <c r="A365" s="37"/>
      <c r="B365" s="38"/>
      <c r="C365" s="181" t="s">
        <v>1086</v>
      </c>
      <c r="D365" s="181" t="s">
        <v>193</v>
      </c>
      <c r="E365" s="182" t="s">
        <v>4551</v>
      </c>
      <c r="F365" s="183" t="s">
        <v>4431</v>
      </c>
      <c r="G365" s="184" t="s">
        <v>3025</v>
      </c>
      <c r="H365" s="185">
        <v>1</v>
      </c>
      <c r="I365" s="186"/>
      <c r="J365" s="187">
        <f>ROUND(I365*H365,2)</f>
        <v>0</v>
      </c>
      <c r="K365" s="183" t="s">
        <v>19</v>
      </c>
      <c r="L365" s="42"/>
      <c r="M365" s="188" t="s">
        <v>19</v>
      </c>
      <c r="N365" s="189" t="s">
        <v>44</v>
      </c>
      <c r="O365" s="67"/>
      <c r="P365" s="190">
        <f>O365*H365</f>
        <v>0</v>
      </c>
      <c r="Q365" s="190">
        <v>0</v>
      </c>
      <c r="R365" s="190">
        <f>Q365*H365</f>
        <v>0</v>
      </c>
      <c r="S365" s="190">
        <v>0</v>
      </c>
      <c r="T365" s="191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2" t="s">
        <v>668</v>
      </c>
      <c r="AT365" s="192" t="s">
        <v>193</v>
      </c>
      <c r="AU365" s="192" t="s">
        <v>82</v>
      </c>
      <c r="AY365" s="20" t="s">
        <v>191</v>
      </c>
      <c r="BE365" s="193">
        <f>IF(N365="základní",J365,0)</f>
        <v>0</v>
      </c>
      <c r="BF365" s="193">
        <f>IF(N365="snížená",J365,0)</f>
        <v>0</v>
      </c>
      <c r="BG365" s="193">
        <f>IF(N365="zákl. přenesená",J365,0)</f>
        <v>0</v>
      </c>
      <c r="BH365" s="193">
        <f>IF(N365="sníž. přenesená",J365,0)</f>
        <v>0</v>
      </c>
      <c r="BI365" s="193">
        <f>IF(N365="nulová",J365,0)</f>
        <v>0</v>
      </c>
      <c r="BJ365" s="20" t="s">
        <v>80</v>
      </c>
      <c r="BK365" s="193">
        <f>ROUND(I365*H365,2)</f>
        <v>0</v>
      </c>
      <c r="BL365" s="20" t="s">
        <v>668</v>
      </c>
      <c r="BM365" s="192" t="s">
        <v>4552</v>
      </c>
    </row>
    <row r="366" spans="1:65" s="2" customFormat="1" ht="11.25">
      <c r="A366" s="37"/>
      <c r="B366" s="38"/>
      <c r="C366" s="39"/>
      <c r="D366" s="194" t="s">
        <v>199</v>
      </c>
      <c r="E366" s="39"/>
      <c r="F366" s="195" t="s">
        <v>4431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199</v>
      </c>
      <c r="AU366" s="20" t="s">
        <v>82</v>
      </c>
    </row>
    <row r="367" spans="1:65" s="2" customFormat="1" ht="16.5" customHeight="1">
      <c r="A367" s="37"/>
      <c r="B367" s="38"/>
      <c r="C367" s="181" t="s">
        <v>1094</v>
      </c>
      <c r="D367" s="181" t="s">
        <v>193</v>
      </c>
      <c r="E367" s="182" t="s">
        <v>4553</v>
      </c>
      <c r="F367" s="183" t="s">
        <v>4554</v>
      </c>
      <c r="G367" s="184" t="s">
        <v>301</v>
      </c>
      <c r="H367" s="185">
        <v>80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668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668</v>
      </c>
      <c r="BM367" s="192" t="s">
        <v>4555</v>
      </c>
    </row>
    <row r="368" spans="1:65" s="2" customFormat="1" ht="11.25">
      <c r="A368" s="37"/>
      <c r="B368" s="38"/>
      <c r="C368" s="39"/>
      <c r="D368" s="194" t="s">
        <v>199</v>
      </c>
      <c r="E368" s="39"/>
      <c r="F368" s="195" t="s">
        <v>4554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6.5" customHeight="1">
      <c r="A369" s="37"/>
      <c r="B369" s="38"/>
      <c r="C369" s="181" t="s">
        <v>1101</v>
      </c>
      <c r="D369" s="181" t="s">
        <v>193</v>
      </c>
      <c r="E369" s="182" t="s">
        <v>4556</v>
      </c>
      <c r="F369" s="183" t="s">
        <v>4339</v>
      </c>
      <c r="G369" s="184" t="s">
        <v>301</v>
      </c>
      <c r="H369" s="185">
        <v>150</v>
      </c>
      <c r="I369" s="186"/>
      <c r="J369" s="187">
        <f>ROUND(I369*H369,2)</f>
        <v>0</v>
      </c>
      <c r="K369" s="183" t="s">
        <v>19</v>
      </c>
      <c r="L369" s="42"/>
      <c r="M369" s="188" t="s">
        <v>19</v>
      </c>
      <c r="N369" s="189" t="s">
        <v>44</v>
      </c>
      <c r="O369" s="67"/>
      <c r="P369" s="190">
        <f>O369*H369</f>
        <v>0</v>
      </c>
      <c r="Q369" s="190">
        <v>0</v>
      </c>
      <c r="R369" s="190">
        <f>Q369*H369</f>
        <v>0</v>
      </c>
      <c r="S369" s="190">
        <v>0</v>
      </c>
      <c r="T369" s="191">
        <f>S369*H369</f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2" t="s">
        <v>668</v>
      </c>
      <c r="AT369" s="192" t="s">
        <v>193</v>
      </c>
      <c r="AU369" s="192" t="s">
        <v>82</v>
      </c>
      <c r="AY369" s="20" t="s">
        <v>191</v>
      </c>
      <c r="BE369" s="193">
        <f>IF(N369="základní",J369,0)</f>
        <v>0</v>
      </c>
      <c r="BF369" s="193">
        <f>IF(N369="snížená",J369,0)</f>
        <v>0</v>
      </c>
      <c r="BG369" s="193">
        <f>IF(N369="zákl. přenesená",J369,0)</f>
        <v>0</v>
      </c>
      <c r="BH369" s="193">
        <f>IF(N369="sníž. přenesená",J369,0)</f>
        <v>0</v>
      </c>
      <c r="BI369" s="193">
        <f>IF(N369="nulová",J369,0)</f>
        <v>0</v>
      </c>
      <c r="BJ369" s="20" t="s">
        <v>80</v>
      </c>
      <c r="BK369" s="193">
        <f>ROUND(I369*H369,2)</f>
        <v>0</v>
      </c>
      <c r="BL369" s="20" t="s">
        <v>668</v>
      </c>
      <c r="BM369" s="192" t="s">
        <v>4557</v>
      </c>
    </row>
    <row r="370" spans="1:65" s="2" customFormat="1" ht="11.25">
      <c r="A370" s="37"/>
      <c r="B370" s="38"/>
      <c r="C370" s="39"/>
      <c r="D370" s="194" t="s">
        <v>199</v>
      </c>
      <c r="E370" s="39"/>
      <c r="F370" s="195" t="s">
        <v>4339</v>
      </c>
      <c r="G370" s="39"/>
      <c r="H370" s="39"/>
      <c r="I370" s="196"/>
      <c r="J370" s="39"/>
      <c r="K370" s="39"/>
      <c r="L370" s="42"/>
      <c r="M370" s="197"/>
      <c r="N370" s="198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199</v>
      </c>
      <c r="AU370" s="20" t="s">
        <v>82</v>
      </c>
    </row>
    <row r="371" spans="1:65" s="2" customFormat="1" ht="16.5" customHeight="1">
      <c r="A371" s="37"/>
      <c r="B371" s="38"/>
      <c r="C371" s="181" t="s">
        <v>1106</v>
      </c>
      <c r="D371" s="181" t="s">
        <v>193</v>
      </c>
      <c r="E371" s="182" t="s">
        <v>4558</v>
      </c>
      <c r="F371" s="183" t="s">
        <v>4559</v>
      </c>
      <c r="G371" s="184" t="s">
        <v>3025</v>
      </c>
      <c r="H371" s="185">
        <v>55</v>
      </c>
      <c r="I371" s="186"/>
      <c r="J371" s="187">
        <f>ROUND(I371*H371,2)</f>
        <v>0</v>
      </c>
      <c r="K371" s="183" t="s">
        <v>19</v>
      </c>
      <c r="L371" s="42"/>
      <c r="M371" s="188" t="s">
        <v>19</v>
      </c>
      <c r="N371" s="189" t="s">
        <v>44</v>
      </c>
      <c r="O371" s="67"/>
      <c r="P371" s="190">
        <f>O371*H371</f>
        <v>0</v>
      </c>
      <c r="Q371" s="190">
        <v>0</v>
      </c>
      <c r="R371" s="190">
        <f>Q371*H371</f>
        <v>0</v>
      </c>
      <c r="S371" s="190">
        <v>0</v>
      </c>
      <c r="T371" s="191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2" t="s">
        <v>668</v>
      </c>
      <c r="AT371" s="192" t="s">
        <v>193</v>
      </c>
      <c r="AU371" s="192" t="s">
        <v>82</v>
      </c>
      <c r="AY371" s="20" t="s">
        <v>191</v>
      </c>
      <c r="BE371" s="193">
        <f>IF(N371="základní",J371,0)</f>
        <v>0</v>
      </c>
      <c r="BF371" s="193">
        <f>IF(N371="snížená",J371,0)</f>
        <v>0</v>
      </c>
      <c r="BG371" s="193">
        <f>IF(N371="zákl. přenesená",J371,0)</f>
        <v>0</v>
      </c>
      <c r="BH371" s="193">
        <f>IF(N371="sníž. přenesená",J371,0)</f>
        <v>0</v>
      </c>
      <c r="BI371" s="193">
        <f>IF(N371="nulová",J371,0)</f>
        <v>0</v>
      </c>
      <c r="BJ371" s="20" t="s">
        <v>80</v>
      </c>
      <c r="BK371" s="193">
        <f>ROUND(I371*H371,2)</f>
        <v>0</v>
      </c>
      <c r="BL371" s="20" t="s">
        <v>668</v>
      </c>
      <c r="BM371" s="192" t="s">
        <v>4560</v>
      </c>
    </row>
    <row r="372" spans="1:65" s="2" customFormat="1" ht="11.25">
      <c r="A372" s="37"/>
      <c r="B372" s="38"/>
      <c r="C372" s="39"/>
      <c r="D372" s="194" t="s">
        <v>199</v>
      </c>
      <c r="E372" s="39"/>
      <c r="F372" s="195" t="s">
        <v>4559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199</v>
      </c>
      <c r="AU372" s="20" t="s">
        <v>82</v>
      </c>
    </row>
    <row r="373" spans="1:65" s="2" customFormat="1" ht="16.5" customHeight="1">
      <c r="A373" s="37"/>
      <c r="B373" s="38"/>
      <c r="C373" s="181" t="s">
        <v>1112</v>
      </c>
      <c r="D373" s="181" t="s">
        <v>193</v>
      </c>
      <c r="E373" s="182" t="s">
        <v>4561</v>
      </c>
      <c r="F373" s="183" t="s">
        <v>4562</v>
      </c>
      <c r="G373" s="184" t="s">
        <v>301</v>
      </c>
      <c r="H373" s="185">
        <v>40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668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668</v>
      </c>
      <c r="BM373" s="192" t="s">
        <v>4563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4562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6.5" customHeight="1">
      <c r="A375" s="37"/>
      <c r="B375" s="38"/>
      <c r="C375" s="181" t="s">
        <v>1121</v>
      </c>
      <c r="D375" s="181" t="s">
        <v>193</v>
      </c>
      <c r="E375" s="182" t="s">
        <v>4564</v>
      </c>
      <c r="F375" s="183" t="s">
        <v>4439</v>
      </c>
      <c r="G375" s="184" t="s">
        <v>1787</v>
      </c>
      <c r="H375" s="185">
        <v>1</v>
      </c>
      <c r="I375" s="186"/>
      <c r="J375" s="187">
        <f>ROUND(I375*H375,2)</f>
        <v>0</v>
      </c>
      <c r="K375" s="183" t="s">
        <v>19</v>
      </c>
      <c r="L375" s="42"/>
      <c r="M375" s="188" t="s">
        <v>19</v>
      </c>
      <c r="N375" s="189" t="s">
        <v>44</v>
      </c>
      <c r="O375" s="67"/>
      <c r="P375" s="190">
        <f>O375*H375</f>
        <v>0</v>
      </c>
      <c r="Q375" s="190">
        <v>0</v>
      </c>
      <c r="R375" s="190">
        <f>Q375*H375</f>
        <v>0</v>
      </c>
      <c r="S375" s="190">
        <v>0</v>
      </c>
      <c r="T375" s="191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2" t="s">
        <v>668</v>
      </c>
      <c r="AT375" s="192" t="s">
        <v>193</v>
      </c>
      <c r="AU375" s="192" t="s">
        <v>82</v>
      </c>
      <c r="AY375" s="20" t="s">
        <v>191</v>
      </c>
      <c r="BE375" s="193">
        <f>IF(N375="základní",J375,0)</f>
        <v>0</v>
      </c>
      <c r="BF375" s="193">
        <f>IF(N375="snížená",J375,0)</f>
        <v>0</v>
      </c>
      <c r="BG375" s="193">
        <f>IF(N375="zákl. přenesená",J375,0)</f>
        <v>0</v>
      </c>
      <c r="BH375" s="193">
        <f>IF(N375="sníž. přenesená",J375,0)</f>
        <v>0</v>
      </c>
      <c r="BI375" s="193">
        <f>IF(N375="nulová",J375,0)</f>
        <v>0</v>
      </c>
      <c r="BJ375" s="20" t="s">
        <v>80</v>
      </c>
      <c r="BK375" s="193">
        <f>ROUND(I375*H375,2)</f>
        <v>0</v>
      </c>
      <c r="BL375" s="20" t="s">
        <v>668</v>
      </c>
      <c r="BM375" s="192" t="s">
        <v>4565</v>
      </c>
    </row>
    <row r="376" spans="1:65" s="2" customFormat="1" ht="11.25">
      <c r="A376" s="37"/>
      <c r="B376" s="38"/>
      <c r="C376" s="39"/>
      <c r="D376" s="194" t="s">
        <v>199</v>
      </c>
      <c r="E376" s="39"/>
      <c r="F376" s="195" t="s">
        <v>4439</v>
      </c>
      <c r="G376" s="39"/>
      <c r="H376" s="39"/>
      <c r="I376" s="196"/>
      <c r="J376" s="39"/>
      <c r="K376" s="39"/>
      <c r="L376" s="42"/>
      <c r="M376" s="197"/>
      <c r="N376" s="198"/>
      <c r="O376" s="67"/>
      <c r="P376" s="67"/>
      <c r="Q376" s="67"/>
      <c r="R376" s="67"/>
      <c r="S376" s="67"/>
      <c r="T376" s="68"/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T376" s="20" t="s">
        <v>199</v>
      </c>
      <c r="AU376" s="20" t="s">
        <v>82</v>
      </c>
    </row>
    <row r="377" spans="1:65" s="12" customFormat="1" ht="25.9" customHeight="1">
      <c r="B377" s="165"/>
      <c r="C377" s="166"/>
      <c r="D377" s="167" t="s">
        <v>72</v>
      </c>
      <c r="E377" s="168" t="s">
        <v>4566</v>
      </c>
      <c r="F377" s="168" t="s">
        <v>4567</v>
      </c>
      <c r="G377" s="166"/>
      <c r="H377" s="166"/>
      <c r="I377" s="169"/>
      <c r="J377" s="170">
        <f>BK377</f>
        <v>0</v>
      </c>
      <c r="K377" s="166"/>
      <c r="L377" s="171"/>
      <c r="M377" s="172"/>
      <c r="N377" s="173"/>
      <c r="O377" s="173"/>
      <c r="P377" s="174">
        <f>P378+SUM(P379:P404)</f>
        <v>0</v>
      </c>
      <c r="Q377" s="173"/>
      <c r="R377" s="174">
        <f>R378+SUM(R379:R404)</f>
        <v>0</v>
      </c>
      <c r="S377" s="173"/>
      <c r="T377" s="175">
        <f>T378+SUM(T379:T404)</f>
        <v>0</v>
      </c>
      <c r="AR377" s="176" t="s">
        <v>80</v>
      </c>
      <c r="AT377" s="177" t="s">
        <v>72</v>
      </c>
      <c r="AU377" s="177" t="s">
        <v>73</v>
      </c>
      <c r="AY377" s="176" t="s">
        <v>191</v>
      </c>
      <c r="BK377" s="178">
        <f>BK378+SUM(BK379:BK404)</f>
        <v>0</v>
      </c>
    </row>
    <row r="378" spans="1:65" s="2" customFormat="1" ht="16.5" customHeight="1">
      <c r="A378" s="37"/>
      <c r="B378" s="38"/>
      <c r="C378" s="181" t="s">
        <v>1128</v>
      </c>
      <c r="D378" s="181" t="s">
        <v>193</v>
      </c>
      <c r="E378" s="182" t="s">
        <v>4568</v>
      </c>
      <c r="F378" s="183" t="s">
        <v>4569</v>
      </c>
      <c r="G378" s="184" t="s">
        <v>3025</v>
      </c>
      <c r="H378" s="185">
        <v>2</v>
      </c>
      <c r="I378" s="186"/>
      <c r="J378" s="187">
        <f>ROUND(I378*H378,2)</f>
        <v>0</v>
      </c>
      <c r="K378" s="183" t="s">
        <v>19</v>
      </c>
      <c r="L378" s="42"/>
      <c r="M378" s="188" t="s">
        <v>19</v>
      </c>
      <c r="N378" s="189" t="s">
        <v>44</v>
      </c>
      <c r="O378" s="67"/>
      <c r="P378" s="190">
        <f>O378*H378</f>
        <v>0</v>
      </c>
      <c r="Q378" s="190">
        <v>0</v>
      </c>
      <c r="R378" s="190">
        <f>Q378*H378</f>
        <v>0</v>
      </c>
      <c r="S378" s="190">
        <v>0</v>
      </c>
      <c r="T378" s="191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2" t="s">
        <v>668</v>
      </c>
      <c r="AT378" s="192" t="s">
        <v>193</v>
      </c>
      <c r="AU378" s="192" t="s">
        <v>80</v>
      </c>
      <c r="AY378" s="20" t="s">
        <v>191</v>
      </c>
      <c r="BE378" s="193">
        <f>IF(N378="základní",J378,0)</f>
        <v>0</v>
      </c>
      <c r="BF378" s="193">
        <f>IF(N378="snížená",J378,0)</f>
        <v>0</v>
      </c>
      <c r="BG378" s="193">
        <f>IF(N378="zákl. přenesená",J378,0)</f>
        <v>0</v>
      </c>
      <c r="BH378" s="193">
        <f>IF(N378="sníž. přenesená",J378,0)</f>
        <v>0</v>
      </c>
      <c r="BI378" s="193">
        <f>IF(N378="nulová",J378,0)</f>
        <v>0</v>
      </c>
      <c r="BJ378" s="20" t="s">
        <v>80</v>
      </c>
      <c r="BK378" s="193">
        <f>ROUND(I378*H378,2)</f>
        <v>0</v>
      </c>
      <c r="BL378" s="20" t="s">
        <v>668</v>
      </c>
      <c r="BM378" s="192" t="s">
        <v>4570</v>
      </c>
    </row>
    <row r="379" spans="1:65" s="2" customFormat="1" ht="11.25">
      <c r="A379" s="37"/>
      <c r="B379" s="38"/>
      <c r="C379" s="39"/>
      <c r="D379" s="194" t="s">
        <v>199</v>
      </c>
      <c r="E379" s="39"/>
      <c r="F379" s="195" t="s">
        <v>4569</v>
      </c>
      <c r="G379" s="39"/>
      <c r="H379" s="39"/>
      <c r="I379" s="196"/>
      <c r="J379" s="39"/>
      <c r="K379" s="39"/>
      <c r="L379" s="42"/>
      <c r="M379" s="197"/>
      <c r="N379" s="198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199</v>
      </c>
      <c r="AU379" s="20" t="s">
        <v>80</v>
      </c>
    </row>
    <row r="380" spans="1:65" s="2" customFormat="1" ht="16.5" customHeight="1">
      <c r="A380" s="37"/>
      <c r="B380" s="38"/>
      <c r="C380" s="181" t="s">
        <v>1135</v>
      </c>
      <c r="D380" s="181" t="s">
        <v>193</v>
      </c>
      <c r="E380" s="182" t="s">
        <v>4571</v>
      </c>
      <c r="F380" s="183" t="s">
        <v>4572</v>
      </c>
      <c r="G380" s="184" t="s">
        <v>3025</v>
      </c>
      <c r="H380" s="185">
        <v>1</v>
      </c>
      <c r="I380" s="186"/>
      <c r="J380" s="187">
        <f>ROUND(I380*H380,2)</f>
        <v>0</v>
      </c>
      <c r="K380" s="183" t="s">
        <v>19</v>
      </c>
      <c r="L380" s="42"/>
      <c r="M380" s="188" t="s">
        <v>19</v>
      </c>
      <c r="N380" s="189" t="s">
        <v>44</v>
      </c>
      <c r="O380" s="67"/>
      <c r="P380" s="190">
        <f>O380*H380</f>
        <v>0</v>
      </c>
      <c r="Q380" s="190">
        <v>0</v>
      </c>
      <c r="R380" s="190">
        <f>Q380*H380</f>
        <v>0</v>
      </c>
      <c r="S380" s="190">
        <v>0</v>
      </c>
      <c r="T380" s="191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2" t="s">
        <v>668</v>
      </c>
      <c r="AT380" s="192" t="s">
        <v>193</v>
      </c>
      <c r="AU380" s="192" t="s">
        <v>80</v>
      </c>
      <c r="AY380" s="20" t="s">
        <v>191</v>
      </c>
      <c r="BE380" s="193">
        <f>IF(N380="základní",J380,0)</f>
        <v>0</v>
      </c>
      <c r="BF380" s="193">
        <f>IF(N380="snížená",J380,0)</f>
        <v>0</v>
      </c>
      <c r="BG380" s="193">
        <f>IF(N380="zákl. přenesená",J380,0)</f>
        <v>0</v>
      </c>
      <c r="BH380" s="193">
        <f>IF(N380="sníž. přenesená",J380,0)</f>
        <v>0</v>
      </c>
      <c r="BI380" s="193">
        <f>IF(N380="nulová",J380,0)</f>
        <v>0</v>
      </c>
      <c r="BJ380" s="20" t="s">
        <v>80</v>
      </c>
      <c r="BK380" s="193">
        <f>ROUND(I380*H380,2)</f>
        <v>0</v>
      </c>
      <c r="BL380" s="20" t="s">
        <v>668</v>
      </c>
      <c r="BM380" s="192" t="s">
        <v>4573</v>
      </c>
    </row>
    <row r="381" spans="1:65" s="2" customFormat="1" ht="11.25">
      <c r="A381" s="37"/>
      <c r="B381" s="38"/>
      <c r="C381" s="39"/>
      <c r="D381" s="194" t="s">
        <v>199</v>
      </c>
      <c r="E381" s="39"/>
      <c r="F381" s="195" t="s">
        <v>4572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199</v>
      </c>
      <c r="AU381" s="20" t="s">
        <v>80</v>
      </c>
    </row>
    <row r="382" spans="1:65" s="2" customFormat="1" ht="24.2" customHeight="1">
      <c r="A382" s="37"/>
      <c r="B382" s="38"/>
      <c r="C382" s="181" t="s">
        <v>1143</v>
      </c>
      <c r="D382" s="181" t="s">
        <v>193</v>
      </c>
      <c r="E382" s="182" t="s">
        <v>4574</v>
      </c>
      <c r="F382" s="183" t="s">
        <v>4575</v>
      </c>
      <c r="G382" s="184" t="s">
        <v>3025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668</v>
      </c>
      <c r="AT382" s="192" t="s">
        <v>193</v>
      </c>
      <c r="AU382" s="192" t="s">
        <v>80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668</v>
      </c>
      <c r="BM382" s="192" t="s">
        <v>4576</v>
      </c>
    </row>
    <row r="383" spans="1:65" s="2" customFormat="1" ht="19.5">
      <c r="A383" s="37"/>
      <c r="B383" s="38"/>
      <c r="C383" s="39"/>
      <c r="D383" s="194" t="s">
        <v>199</v>
      </c>
      <c r="E383" s="39"/>
      <c r="F383" s="195" t="s">
        <v>4575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80</v>
      </c>
    </row>
    <row r="384" spans="1:65" s="2" customFormat="1" ht="16.5" customHeight="1">
      <c r="A384" s="37"/>
      <c r="B384" s="38"/>
      <c r="C384" s="181" t="s">
        <v>1150</v>
      </c>
      <c r="D384" s="181" t="s">
        <v>193</v>
      </c>
      <c r="E384" s="182" t="s">
        <v>4577</v>
      </c>
      <c r="F384" s="183" t="s">
        <v>4578</v>
      </c>
      <c r="G384" s="184" t="s">
        <v>3025</v>
      </c>
      <c r="H384" s="185">
        <v>1</v>
      </c>
      <c r="I384" s="186"/>
      <c r="J384" s="187">
        <f>ROUND(I384*H384,2)</f>
        <v>0</v>
      </c>
      <c r="K384" s="183" t="s">
        <v>19</v>
      </c>
      <c r="L384" s="42"/>
      <c r="M384" s="188" t="s">
        <v>19</v>
      </c>
      <c r="N384" s="189" t="s">
        <v>44</v>
      </c>
      <c r="O384" s="67"/>
      <c r="P384" s="190">
        <f>O384*H384</f>
        <v>0</v>
      </c>
      <c r="Q384" s="190">
        <v>0</v>
      </c>
      <c r="R384" s="190">
        <f>Q384*H384</f>
        <v>0</v>
      </c>
      <c r="S384" s="190">
        <v>0</v>
      </c>
      <c r="T384" s="191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2" t="s">
        <v>668</v>
      </c>
      <c r="AT384" s="192" t="s">
        <v>193</v>
      </c>
      <c r="AU384" s="192" t="s">
        <v>80</v>
      </c>
      <c r="AY384" s="20" t="s">
        <v>191</v>
      </c>
      <c r="BE384" s="193">
        <f>IF(N384="základní",J384,0)</f>
        <v>0</v>
      </c>
      <c r="BF384" s="193">
        <f>IF(N384="snížená",J384,0)</f>
        <v>0</v>
      </c>
      <c r="BG384" s="193">
        <f>IF(N384="zákl. přenesená",J384,0)</f>
        <v>0</v>
      </c>
      <c r="BH384" s="193">
        <f>IF(N384="sníž. přenesená",J384,0)</f>
        <v>0</v>
      </c>
      <c r="BI384" s="193">
        <f>IF(N384="nulová",J384,0)</f>
        <v>0</v>
      </c>
      <c r="BJ384" s="20" t="s">
        <v>80</v>
      </c>
      <c r="BK384" s="193">
        <f>ROUND(I384*H384,2)</f>
        <v>0</v>
      </c>
      <c r="BL384" s="20" t="s">
        <v>668</v>
      </c>
      <c r="BM384" s="192" t="s">
        <v>4579</v>
      </c>
    </row>
    <row r="385" spans="1:65" s="2" customFormat="1" ht="11.25">
      <c r="A385" s="37"/>
      <c r="B385" s="38"/>
      <c r="C385" s="39"/>
      <c r="D385" s="194" t="s">
        <v>199</v>
      </c>
      <c r="E385" s="39"/>
      <c r="F385" s="195" t="s">
        <v>4578</v>
      </c>
      <c r="G385" s="39"/>
      <c r="H385" s="39"/>
      <c r="I385" s="196"/>
      <c r="J385" s="39"/>
      <c r="K385" s="39"/>
      <c r="L385" s="42"/>
      <c r="M385" s="197"/>
      <c r="N385" s="198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199</v>
      </c>
      <c r="AU385" s="20" t="s">
        <v>80</v>
      </c>
    </row>
    <row r="386" spans="1:65" s="2" customFormat="1" ht="16.5" customHeight="1">
      <c r="A386" s="37"/>
      <c r="B386" s="38"/>
      <c r="C386" s="181" t="s">
        <v>1157</v>
      </c>
      <c r="D386" s="181" t="s">
        <v>193</v>
      </c>
      <c r="E386" s="182" t="s">
        <v>4580</v>
      </c>
      <c r="F386" s="183" t="s">
        <v>4581</v>
      </c>
      <c r="G386" s="184" t="s">
        <v>3025</v>
      </c>
      <c r="H386" s="185">
        <v>1</v>
      </c>
      <c r="I386" s="186"/>
      <c r="J386" s="187">
        <f>ROUND(I386*H386,2)</f>
        <v>0</v>
      </c>
      <c r="K386" s="183" t="s">
        <v>19</v>
      </c>
      <c r="L386" s="42"/>
      <c r="M386" s="188" t="s">
        <v>19</v>
      </c>
      <c r="N386" s="189" t="s">
        <v>44</v>
      </c>
      <c r="O386" s="67"/>
      <c r="P386" s="190">
        <f>O386*H386</f>
        <v>0</v>
      </c>
      <c r="Q386" s="190">
        <v>0</v>
      </c>
      <c r="R386" s="190">
        <f>Q386*H386</f>
        <v>0</v>
      </c>
      <c r="S386" s="190">
        <v>0</v>
      </c>
      <c r="T386" s="191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2" t="s">
        <v>668</v>
      </c>
      <c r="AT386" s="192" t="s">
        <v>193</v>
      </c>
      <c r="AU386" s="192" t="s">
        <v>80</v>
      </c>
      <c r="AY386" s="20" t="s">
        <v>191</v>
      </c>
      <c r="BE386" s="193">
        <f>IF(N386="základní",J386,0)</f>
        <v>0</v>
      </c>
      <c r="BF386" s="193">
        <f>IF(N386="snížená",J386,0)</f>
        <v>0</v>
      </c>
      <c r="BG386" s="193">
        <f>IF(N386="zákl. přenesená",J386,0)</f>
        <v>0</v>
      </c>
      <c r="BH386" s="193">
        <f>IF(N386="sníž. přenesená",J386,0)</f>
        <v>0</v>
      </c>
      <c r="BI386" s="193">
        <f>IF(N386="nulová",J386,0)</f>
        <v>0</v>
      </c>
      <c r="BJ386" s="20" t="s">
        <v>80</v>
      </c>
      <c r="BK386" s="193">
        <f>ROUND(I386*H386,2)</f>
        <v>0</v>
      </c>
      <c r="BL386" s="20" t="s">
        <v>668</v>
      </c>
      <c r="BM386" s="192" t="s">
        <v>4582</v>
      </c>
    </row>
    <row r="387" spans="1:65" s="2" customFormat="1" ht="11.25">
      <c r="A387" s="37"/>
      <c r="B387" s="38"/>
      <c r="C387" s="39"/>
      <c r="D387" s="194" t="s">
        <v>199</v>
      </c>
      <c r="E387" s="39"/>
      <c r="F387" s="195" t="s">
        <v>4581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199</v>
      </c>
      <c r="AU387" s="20" t="s">
        <v>80</v>
      </c>
    </row>
    <row r="388" spans="1:65" s="2" customFormat="1" ht="16.5" customHeight="1">
      <c r="A388" s="37"/>
      <c r="B388" s="38"/>
      <c r="C388" s="181" t="s">
        <v>1165</v>
      </c>
      <c r="D388" s="181" t="s">
        <v>193</v>
      </c>
      <c r="E388" s="182" t="s">
        <v>4583</v>
      </c>
      <c r="F388" s="183" t="s">
        <v>4584</v>
      </c>
      <c r="G388" s="184" t="s">
        <v>3025</v>
      </c>
      <c r="H388" s="185">
        <v>1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668</v>
      </c>
      <c r="AT388" s="192" t="s">
        <v>193</v>
      </c>
      <c r="AU388" s="192" t="s">
        <v>80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668</v>
      </c>
      <c r="BM388" s="192" t="s">
        <v>4585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4584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80</v>
      </c>
    </row>
    <row r="390" spans="1:65" s="2" customFormat="1" ht="16.5" customHeight="1">
      <c r="A390" s="37"/>
      <c r="B390" s="38"/>
      <c r="C390" s="181" t="s">
        <v>1173</v>
      </c>
      <c r="D390" s="181" t="s">
        <v>193</v>
      </c>
      <c r="E390" s="182" t="s">
        <v>4586</v>
      </c>
      <c r="F390" s="183" t="s">
        <v>4587</v>
      </c>
      <c r="G390" s="184" t="s">
        <v>3025</v>
      </c>
      <c r="H390" s="185">
        <v>1</v>
      </c>
      <c r="I390" s="186"/>
      <c r="J390" s="187">
        <f>ROUND(I390*H390,2)</f>
        <v>0</v>
      </c>
      <c r="K390" s="183" t="s">
        <v>19</v>
      </c>
      <c r="L390" s="42"/>
      <c r="M390" s="188" t="s">
        <v>19</v>
      </c>
      <c r="N390" s="189" t="s">
        <v>44</v>
      </c>
      <c r="O390" s="67"/>
      <c r="P390" s="190">
        <f>O390*H390</f>
        <v>0</v>
      </c>
      <c r="Q390" s="190">
        <v>0</v>
      </c>
      <c r="R390" s="190">
        <f>Q390*H390</f>
        <v>0</v>
      </c>
      <c r="S390" s="190">
        <v>0</v>
      </c>
      <c r="T390" s="191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2" t="s">
        <v>668</v>
      </c>
      <c r="AT390" s="192" t="s">
        <v>193</v>
      </c>
      <c r="AU390" s="192" t="s">
        <v>80</v>
      </c>
      <c r="AY390" s="20" t="s">
        <v>191</v>
      </c>
      <c r="BE390" s="193">
        <f>IF(N390="základní",J390,0)</f>
        <v>0</v>
      </c>
      <c r="BF390" s="193">
        <f>IF(N390="snížená",J390,0)</f>
        <v>0</v>
      </c>
      <c r="BG390" s="193">
        <f>IF(N390="zákl. přenesená",J390,0)</f>
        <v>0</v>
      </c>
      <c r="BH390" s="193">
        <f>IF(N390="sníž. přenesená",J390,0)</f>
        <v>0</v>
      </c>
      <c r="BI390" s="193">
        <f>IF(N390="nulová",J390,0)</f>
        <v>0</v>
      </c>
      <c r="BJ390" s="20" t="s">
        <v>80</v>
      </c>
      <c r="BK390" s="193">
        <f>ROUND(I390*H390,2)</f>
        <v>0</v>
      </c>
      <c r="BL390" s="20" t="s">
        <v>668</v>
      </c>
      <c r="BM390" s="192" t="s">
        <v>4588</v>
      </c>
    </row>
    <row r="391" spans="1:65" s="2" customFormat="1" ht="11.25">
      <c r="A391" s="37"/>
      <c r="B391" s="38"/>
      <c r="C391" s="39"/>
      <c r="D391" s="194" t="s">
        <v>199</v>
      </c>
      <c r="E391" s="39"/>
      <c r="F391" s="195" t="s">
        <v>4587</v>
      </c>
      <c r="G391" s="39"/>
      <c r="H391" s="39"/>
      <c r="I391" s="196"/>
      <c r="J391" s="39"/>
      <c r="K391" s="39"/>
      <c r="L391" s="42"/>
      <c r="M391" s="197"/>
      <c r="N391" s="198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199</v>
      </c>
      <c r="AU391" s="20" t="s">
        <v>80</v>
      </c>
    </row>
    <row r="392" spans="1:65" s="2" customFormat="1" ht="16.5" customHeight="1">
      <c r="A392" s="37"/>
      <c r="B392" s="38"/>
      <c r="C392" s="181" t="s">
        <v>1179</v>
      </c>
      <c r="D392" s="181" t="s">
        <v>193</v>
      </c>
      <c r="E392" s="182" t="s">
        <v>4589</v>
      </c>
      <c r="F392" s="183" t="s">
        <v>4590</v>
      </c>
      <c r="G392" s="184" t="s">
        <v>3025</v>
      </c>
      <c r="H392" s="185">
        <v>1</v>
      </c>
      <c r="I392" s="186"/>
      <c r="J392" s="187">
        <f>ROUND(I392*H392,2)</f>
        <v>0</v>
      </c>
      <c r="K392" s="183" t="s">
        <v>19</v>
      </c>
      <c r="L392" s="42"/>
      <c r="M392" s="188" t="s">
        <v>19</v>
      </c>
      <c r="N392" s="189" t="s">
        <v>44</v>
      </c>
      <c r="O392" s="67"/>
      <c r="P392" s="190">
        <f>O392*H392</f>
        <v>0</v>
      </c>
      <c r="Q392" s="190">
        <v>0</v>
      </c>
      <c r="R392" s="190">
        <f>Q392*H392</f>
        <v>0</v>
      </c>
      <c r="S392" s="190">
        <v>0</v>
      </c>
      <c r="T392" s="191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2" t="s">
        <v>668</v>
      </c>
      <c r="AT392" s="192" t="s">
        <v>193</v>
      </c>
      <c r="AU392" s="192" t="s">
        <v>80</v>
      </c>
      <c r="AY392" s="20" t="s">
        <v>191</v>
      </c>
      <c r="BE392" s="193">
        <f>IF(N392="základní",J392,0)</f>
        <v>0</v>
      </c>
      <c r="BF392" s="193">
        <f>IF(N392="snížená",J392,0)</f>
        <v>0</v>
      </c>
      <c r="BG392" s="193">
        <f>IF(N392="zákl. přenesená",J392,0)</f>
        <v>0</v>
      </c>
      <c r="BH392" s="193">
        <f>IF(N392="sníž. přenesená",J392,0)</f>
        <v>0</v>
      </c>
      <c r="BI392" s="193">
        <f>IF(N392="nulová",J392,0)</f>
        <v>0</v>
      </c>
      <c r="BJ392" s="20" t="s">
        <v>80</v>
      </c>
      <c r="BK392" s="193">
        <f>ROUND(I392*H392,2)</f>
        <v>0</v>
      </c>
      <c r="BL392" s="20" t="s">
        <v>668</v>
      </c>
      <c r="BM392" s="192" t="s">
        <v>4591</v>
      </c>
    </row>
    <row r="393" spans="1:65" s="2" customFormat="1" ht="11.25">
      <c r="A393" s="37"/>
      <c r="B393" s="38"/>
      <c r="C393" s="39"/>
      <c r="D393" s="194" t="s">
        <v>199</v>
      </c>
      <c r="E393" s="39"/>
      <c r="F393" s="195" t="s">
        <v>4590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199</v>
      </c>
      <c r="AU393" s="20" t="s">
        <v>80</v>
      </c>
    </row>
    <row r="394" spans="1:65" s="2" customFormat="1" ht="16.5" customHeight="1">
      <c r="A394" s="37"/>
      <c r="B394" s="38"/>
      <c r="C394" s="181" t="s">
        <v>1187</v>
      </c>
      <c r="D394" s="181" t="s">
        <v>193</v>
      </c>
      <c r="E394" s="182" t="s">
        <v>4592</v>
      </c>
      <c r="F394" s="183" t="s">
        <v>4593</v>
      </c>
      <c r="G394" s="184" t="s">
        <v>3025</v>
      </c>
      <c r="H394" s="185">
        <v>5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668</v>
      </c>
      <c r="AT394" s="192" t="s">
        <v>193</v>
      </c>
      <c r="AU394" s="192" t="s">
        <v>80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668</v>
      </c>
      <c r="BM394" s="192" t="s">
        <v>4594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4593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80</v>
      </c>
    </row>
    <row r="396" spans="1:65" s="2" customFormat="1" ht="16.5" customHeight="1">
      <c r="A396" s="37"/>
      <c r="B396" s="38"/>
      <c r="C396" s="181" t="s">
        <v>1194</v>
      </c>
      <c r="D396" s="181" t="s">
        <v>193</v>
      </c>
      <c r="E396" s="182" t="s">
        <v>4595</v>
      </c>
      <c r="F396" s="183" t="s">
        <v>4596</v>
      </c>
      <c r="G396" s="184" t="s">
        <v>3025</v>
      </c>
      <c r="H396" s="185">
        <v>5</v>
      </c>
      <c r="I396" s="186"/>
      <c r="J396" s="187">
        <f>ROUND(I396*H396,2)</f>
        <v>0</v>
      </c>
      <c r="K396" s="183" t="s">
        <v>19</v>
      </c>
      <c r="L396" s="42"/>
      <c r="M396" s="188" t="s">
        <v>19</v>
      </c>
      <c r="N396" s="189" t="s">
        <v>44</v>
      </c>
      <c r="O396" s="67"/>
      <c r="P396" s="190">
        <f>O396*H396</f>
        <v>0</v>
      </c>
      <c r="Q396" s="190">
        <v>0</v>
      </c>
      <c r="R396" s="190">
        <f>Q396*H396</f>
        <v>0</v>
      </c>
      <c r="S396" s="190">
        <v>0</v>
      </c>
      <c r="T396" s="191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2" t="s">
        <v>668</v>
      </c>
      <c r="AT396" s="192" t="s">
        <v>193</v>
      </c>
      <c r="AU396" s="192" t="s">
        <v>80</v>
      </c>
      <c r="AY396" s="20" t="s">
        <v>191</v>
      </c>
      <c r="BE396" s="193">
        <f>IF(N396="základní",J396,0)</f>
        <v>0</v>
      </c>
      <c r="BF396" s="193">
        <f>IF(N396="snížená",J396,0)</f>
        <v>0</v>
      </c>
      <c r="BG396" s="193">
        <f>IF(N396="zákl. přenesená",J396,0)</f>
        <v>0</v>
      </c>
      <c r="BH396" s="193">
        <f>IF(N396="sníž. přenesená",J396,0)</f>
        <v>0</v>
      </c>
      <c r="BI396" s="193">
        <f>IF(N396="nulová",J396,0)</f>
        <v>0</v>
      </c>
      <c r="BJ396" s="20" t="s">
        <v>80</v>
      </c>
      <c r="BK396" s="193">
        <f>ROUND(I396*H396,2)</f>
        <v>0</v>
      </c>
      <c r="BL396" s="20" t="s">
        <v>668</v>
      </c>
      <c r="BM396" s="192" t="s">
        <v>4597</v>
      </c>
    </row>
    <row r="397" spans="1:65" s="2" customFormat="1" ht="11.25">
      <c r="A397" s="37"/>
      <c r="B397" s="38"/>
      <c r="C397" s="39"/>
      <c r="D397" s="194" t="s">
        <v>199</v>
      </c>
      <c r="E397" s="39"/>
      <c r="F397" s="195" t="s">
        <v>4596</v>
      </c>
      <c r="G397" s="39"/>
      <c r="H397" s="39"/>
      <c r="I397" s="196"/>
      <c r="J397" s="39"/>
      <c r="K397" s="39"/>
      <c r="L397" s="42"/>
      <c r="M397" s="197"/>
      <c r="N397" s="198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199</v>
      </c>
      <c r="AU397" s="20" t="s">
        <v>80</v>
      </c>
    </row>
    <row r="398" spans="1:65" s="2" customFormat="1" ht="16.5" customHeight="1">
      <c r="A398" s="37"/>
      <c r="B398" s="38"/>
      <c r="C398" s="181" t="s">
        <v>1202</v>
      </c>
      <c r="D398" s="181" t="s">
        <v>193</v>
      </c>
      <c r="E398" s="182" t="s">
        <v>4598</v>
      </c>
      <c r="F398" s="183" t="s">
        <v>4599</v>
      </c>
      <c r="G398" s="184" t="s">
        <v>3025</v>
      </c>
      <c r="H398" s="185">
        <v>5</v>
      </c>
      <c r="I398" s="186"/>
      <c r="J398" s="187">
        <f>ROUND(I398*H398,2)</f>
        <v>0</v>
      </c>
      <c r="K398" s="183" t="s">
        <v>19</v>
      </c>
      <c r="L398" s="42"/>
      <c r="M398" s="188" t="s">
        <v>19</v>
      </c>
      <c r="N398" s="189" t="s">
        <v>44</v>
      </c>
      <c r="O398" s="67"/>
      <c r="P398" s="190">
        <f>O398*H398</f>
        <v>0</v>
      </c>
      <c r="Q398" s="190">
        <v>0</v>
      </c>
      <c r="R398" s="190">
        <f>Q398*H398</f>
        <v>0</v>
      </c>
      <c r="S398" s="190">
        <v>0</v>
      </c>
      <c r="T398" s="191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2" t="s">
        <v>668</v>
      </c>
      <c r="AT398" s="192" t="s">
        <v>193</v>
      </c>
      <c r="AU398" s="192" t="s">
        <v>80</v>
      </c>
      <c r="AY398" s="20" t="s">
        <v>191</v>
      </c>
      <c r="BE398" s="193">
        <f>IF(N398="základní",J398,0)</f>
        <v>0</v>
      </c>
      <c r="BF398" s="193">
        <f>IF(N398="snížená",J398,0)</f>
        <v>0</v>
      </c>
      <c r="BG398" s="193">
        <f>IF(N398="zákl. přenesená",J398,0)</f>
        <v>0</v>
      </c>
      <c r="BH398" s="193">
        <f>IF(N398="sníž. přenesená",J398,0)</f>
        <v>0</v>
      </c>
      <c r="BI398" s="193">
        <f>IF(N398="nulová",J398,0)</f>
        <v>0</v>
      </c>
      <c r="BJ398" s="20" t="s">
        <v>80</v>
      </c>
      <c r="BK398" s="193">
        <f>ROUND(I398*H398,2)</f>
        <v>0</v>
      </c>
      <c r="BL398" s="20" t="s">
        <v>668</v>
      </c>
      <c r="BM398" s="192" t="s">
        <v>4600</v>
      </c>
    </row>
    <row r="399" spans="1:65" s="2" customFormat="1" ht="11.25">
      <c r="A399" s="37"/>
      <c r="B399" s="38"/>
      <c r="C399" s="39"/>
      <c r="D399" s="194" t="s">
        <v>199</v>
      </c>
      <c r="E399" s="39"/>
      <c r="F399" s="195" t="s">
        <v>4599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199</v>
      </c>
      <c r="AU399" s="20" t="s">
        <v>80</v>
      </c>
    </row>
    <row r="400" spans="1:65" s="2" customFormat="1" ht="16.5" customHeight="1">
      <c r="A400" s="37"/>
      <c r="B400" s="38"/>
      <c r="C400" s="181" t="s">
        <v>1210</v>
      </c>
      <c r="D400" s="181" t="s">
        <v>193</v>
      </c>
      <c r="E400" s="182" t="s">
        <v>4601</v>
      </c>
      <c r="F400" s="183" t="s">
        <v>4602</v>
      </c>
      <c r="G400" s="184" t="s">
        <v>3025</v>
      </c>
      <c r="H400" s="185">
        <v>1</v>
      </c>
      <c r="I400" s="186"/>
      <c r="J400" s="187">
        <f>ROUND(I400*H400,2)</f>
        <v>0</v>
      </c>
      <c r="K400" s="183" t="s">
        <v>19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668</v>
      </c>
      <c r="AT400" s="192" t="s">
        <v>193</v>
      </c>
      <c r="AU400" s="192" t="s">
        <v>80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668</v>
      </c>
      <c r="BM400" s="192" t="s">
        <v>4603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4602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80</v>
      </c>
    </row>
    <row r="402" spans="1:65" s="2" customFormat="1" ht="16.5" customHeight="1">
      <c r="A402" s="37"/>
      <c r="B402" s="38"/>
      <c r="C402" s="181" t="s">
        <v>1217</v>
      </c>
      <c r="D402" s="181" t="s">
        <v>193</v>
      </c>
      <c r="E402" s="182" t="s">
        <v>4604</v>
      </c>
      <c r="F402" s="183" t="s">
        <v>4605</v>
      </c>
      <c r="G402" s="184" t="s">
        <v>3025</v>
      </c>
      <c r="H402" s="185">
        <v>1</v>
      </c>
      <c r="I402" s="186"/>
      <c r="J402" s="187">
        <f>ROUND(I402*H402,2)</f>
        <v>0</v>
      </c>
      <c r="K402" s="183" t="s">
        <v>19</v>
      </c>
      <c r="L402" s="42"/>
      <c r="M402" s="188" t="s">
        <v>19</v>
      </c>
      <c r="N402" s="189" t="s">
        <v>44</v>
      </c>
      <c r="O402" s="67"/>
      <c r="P402" s="190">
        <f>O402*H402</f>
        <v>0</v>
      </c>
      <c r="Q402" s="190">
        <v>0</v>
      </c>
      <c r="R402" s="190">
        <f>Q402*H402</f>
        <v>0</v>
      </c>
      <c r="S402" s="190">
        <v>0</v>
      </c>
      <c r="T402" s="191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2" t="s">
        <v>668</v>
      </c>
      <c r="AT402" s="192" t="s">
        <v>193</v>
      </c>
      <c r="AU402" s="192" t="s">
        <v>80</v>
      </c>
      <c r="AY402" s="20" t="s">
        <v>191</v>
      </c>
      <c r="BE402" s="193">
        <f>IF(N402="základní",J402,0)</f>
        <v>0</v>
      </c>
      <c r="BF402" s="193">
        <f>IF(N402="snížená",J402,0)</f>
        <v>0</v>
      </c>
      <c r="BG402" s="193">
        <f>IF(N402="zákl. přenesená",J402,0)</f>
        <v>0</v>
      </c>
      <c r="BH402" s="193">
        <f>IF(N402="sníž. přenesená",J402,0)</f>
        <v>0</v>
      </c>
      <c r="BI402" s="193">
        <f>IF(N402="nulová",J402,0)</f>
        <v>0</v>
      </c>
      <c r="BJ402" s="20" t="s">
        <v>80</v>
      </c>
      <c r="BK402" s="193">
        <f>ROUND(I402*H402,2)</f>
        <v>0</v>
      </c>
      <c r="BL402" s="20" t="s">
        <v>668</v>
      </c>
      <c r="BM402" s="192" t="s">
        <v>4606</v>
      </c>
    </row>
    <row r="403" spans="1:65" s="2" customFormat="1" ht="11.25">
      <c r="A403" s="37"/>
      <c r="B403" s="38"/>
      <c r="C403" s="39"/>
      <c r="D403" s="194" t="s">
        <v>199</v>
      </c>
      <c r="E403" s="39"/>
      <c r="F403" s="195" t="s">
        <v>4605</v>
      </c>
      <c r="G403" s="39"/>
      <c r="H403" s="39"/>
      <c r="I403" s="196"/>
      <c r="J403" s="39"/>
      <c r="K403" s="39"/>
      <c r="L403" s="42"/>
      <c r="M403" s="197"/>
      <c r="N403" s="198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199</v>
      </c>
      <c r="AU403" s="20" t="s">
        <v>80</v>
      </c>
    </row>
    <row r="404" spans="1:65" s="12" customFormat="1" ht="22.9" customHeight="1">
      <c r="B404" s="165"/>
      <c r="C404" s="166"/>
      <c r="D404" s="167" t="s">
        <v>72</v>
      </c>
      <c r="E404" s="179" t="s">
        <v>4607</v>
      </c>
      <c r="F404" s="179" t="s">
        <v>4327</v>
      </c>
      <c r="G404" s="166"/>
      <c r="H404" s="166"/>
      <c r="I404" s="169"/>
      <c r="J404" s="180">
        <f>BK404</f>
        <v>0</v>
      </c>
      <c r="K404" s="166"/>
      <c r="L404" s="171"/>
      <c r="M404" s="172"/>
      <c r="N404" s="173"/>
      <c r="O404" s="173"/>
      <c r="P404" s="174">
        <f>SUM(P405:P426)</f>
        <v>0</v>
      </c>
      <c r="Q404" s="173"/>
      <c r="R404" s="174">
        <f>SUM(R405:R426)</f>
        <v>0</v>
      </c>
      <c r="S404" s="173"/>
      <c r="T404" s="175">
        <f>SUM(T405:T426)</f>
        <v>0</v>
      </c>
      <c r="AR404" s="176" t="s">
        <v>80</v>
      </c>
      <c r="AT404" s="177" t="s">
        <v>72</v>
      </c>
      <c r="AU404" s="177" t="s">
        <v>80</v>
      </c>
      <c r="AY404" s="176" t="s">
        <v>191</v>
      </c>
      <c r="BK404" s="178">
        <f>SUM(BK405:BK426)</f>
        <v>0</v>
      </c>
    </row>
    <row r="405" spans="1:65" s="2" customFormat="1" ht="16.5" customHeight="1">
      <c r="A405" s="37"/>
      <c r="B405" s="38"/>
      <c r="C405" s="181" t="s">
        <v>1227</v>
      </c>
      <c r="D405" s="181" t="s">
        <v>193</v>
      </c>
      <c r="E405" s="182" t="s">
        <v>4608</v>
      </c>
      <c r="F405" s="183" t="s">
        <v>4609</v>
      </c>
      <c r="G405" s="184" t="s">
        <v>301</v>
      </c>
      <c r="H405" s="185">
        <v>240</v>
      </c>
      <c r="I405" s="186"/>
      <c r="J405" s="187">
        <f>ROUND(I405*H405,2)</f>
        <v>0</v>
      </c>
      <c r="K405" s="183" t="s">
        <v>19</v>
      </c>
      <c r="L405" s="42"/>
      <c r="M405" s="188" t="s">
        <v>19</v>
      </c>
      <c r="N405" s="189" t="s">
        <v>44</v>
      </c>
      <c r="O405" s="67"/>
      <c r="P405" s="190">
        <f>O405*H405</f>
        <v>0</v>
      </c>
      <c r="Q405" s="190">
        <v>0</v>
      </c>
      <c r="R405" s="190">
        <f>Q405*H405</f>
        <v>0</v>
      </c>
      <c r="S405" s="190">
        <v>0</v>
      </c>
      <c r="T405" s="191">
        <f>S405*H405</f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2" t="s">
        <v>668</v>
      </c>
      <c r="AT405" s="192" t="s">
        <v>193</v>
      </c>
      <c r="AU405" s="192" t="s">
        <v>82</v>
      </c>
      <c r="AY405" s="20" t="s">
        <v>191</v>
      </c>
      <c r="BE405" s="193">
        <f>IF(N405="základní",J405,0)</f>
        <v>0</v>
      </c>
      <c r="BF405" s="193">
        <f>IF(N405="snížená",J405,0)</f>
        <v>0</v>
      </c>
      <c r="BG405" s="193">
        <f>IF(N405="zákl. přenesená",J405,0)</f>
        <v>0</v>
      </c>
      <c r="BH405" s="193">
        <f>IF(N405="sníž. přenesená",J405,0)</f>
        <v>0</v>
      </c>
      <c r="BI405" s="193">
        <f>IF(N405="nulová",J405,0)</f>
        <v>0</v>
      </c>
      <c r="BJ405" s="20" t="s">
        <v>80</v>
      </c>
      <c r="BK405" s="193">
        <f>ROUND(I405*H405,2)</f>
        <v>0</v>
      </c>
      <c r="BL405" s="20" t="s">
        <v>668</v>
      </c>
      <c r="BM405" s="192" t="s">
        <v>4610</v>
      </c>
    </row>
    <row r="406" spans="1:65" s="2" customFormat="1" ht="11.25">
      <c r="A406" s="37"/>
      <c r="B406" s="38"/>
      <c r="C406" s="39"/>
      <c r="D406" s="194" t="s">
        <v>199</v>
      </c>
      <c r="E406" s="39"/>
      <c r="F406" s="195" t="s">
        <v>4609</v>
      </c>
      <c r="G406" s="39"/>
      <c r="H406" s="39"/>
      <c r="I406" s="196"/>
      <c r="J406" s="39"/>
      <c r="K406" s="39"/>
      <c r="L406" s="42"/>
      <c r="M406" s="197"/>
      <c r="N406" s="198"/>
      <c r="O406" s="67"/>
      <c r="P406" s="67"/>
      <c r="Q406" s="67"/>
      <c r="R406" s="67"/>
      <c r="S406" s="67"/>
      <c r="T406" s="68"/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T406" s="20" t="s">
        <v>199</v>
      </c>
      <c r="AU406" s="20" t="s">
        <v>82</v>
      </c>
    </row>
    <row r="407" spans="1:65" s="2" customFormat="1" ht="16.5" customHeight="1">
      <c r="A407" s="37"/>
      <c r="B407" s="38"/>
      <c r="C407" s="181" t="s">
        <v>1236</v>
      </c>
      <c r="D407" s="181" t="s">
        <v>193</v>
      </c>
      <c r="E407" s="182" t="s">
        <v>4611</v>
      </c>
      <c r="F407" s="183" t="s">
        <v>4554</v>
      </c>
      <c r="G407" s="184" t="s">
        <v>301</v>
      </c>
      <c r="H407" s="185">
        <v>100</v>
      </c>
      <c r="I407" s="186"/>
      <c r="J407" s="187">
        <f>ROUND(I407*H407,2)</f>
        <v>0</v>
      </c>
      <c r="K407" s="183" t="s">
        <v>19</v>
      </c>
      <c r="L407" s="42"/>
      <c r="M407" s="188" t="s">
        <v>19</v>
      </c>
      <c r="N407" s="189" t="s">
        <v>44</v>
      </c>
      <c r="O407" s="67"/>
      <c r="P407" s="190">
        <f>O407*H407</f>
        <v>0</v>
      </c>
      <c r="Q407" s="190">
        <v>0</v>
      </c>
      <c r="R407" s="190">
        <f>Q407*H407</f>
        <v>0</v>
      </c>
      <c r="S407" s="190">
        <v>0</v>
      </c>
      <c r="T407" s="191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2" t="s">
        <v>668</v>
      </c>
      <c r="AT407" s="192" t="s">
        <v>193</v>
      </c>
      <c r="AU407" s="192" t="s">
        <v>82</v>
      </c>
      <c r="AY407" s="20" t="s">
        <v>191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20" t="s">
        <v>80</v>
      </c>
      <c r="BK407" s="193">
        <f>ROUND(I407*H407,2)</f>
        <v>0</v>
      </c>
      <c r="BL407" s="20" t="s">
        <v>668</v>
      </c>
      <c r="BM407" s="192" t="s">
        <v>4612</v>
      </c>
    </row>
    <row r="408" spans="1:65" s="2" customFormat="1" ht="11.25">
      <c r="A408" s="37"/>
      <c r="B408" s="38"/>
      <c r="C408" s="39"/>
      <c r="D408" s="194" t="s">
        <v>199</v>
      </c>
      <c r="E408" s="39"/>
      <c r="F408" s="195" t="s">
        <v>4554</v>
      </c>
      <c r="G408" s="39"/>
      <c r="H408" s="39"/>
      <c r="I408" s="196"/>
      <c r="J408" s="39"/>
      <c r="K408" s="39"/>
      <c r="L408" s="42"/>
      <c r="M408" s="197"/>
      <c r="N408" s="198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199</v>
      </c>
      <c r="AU408" s="20" t="s">
        <v>82</v>
      </c>
    </row>
    <row r="409" spans="1:65" s="2" customFormat="1" ht="16.5" customHeight="1">
      <c r="A409" s="37"/>
      <c r="B409" s="38"/>
      <c r="C409" s="181" t="s">
        <v>1245</v>
      </c>
      <c r="D409" s="181" t="s">
        <v>193</v>
      </c>
      <c r="E409" s="182" t="s">
        <v>4613</v>
      </c>
      <c r="F409" s="183" t="s">
        <v>4339</v>
      </c>
      <c r="G409" s="184" t="s">
        <v>301</v>
      </c>
      <c r="H409" s="185">
        <v>250</v>
      </c>
      <c r="I409" s="186"/>
      <c r="J409" s="187">
        <f>ROUND(I409*H409,2)</f>
        <v>0</v>
      </c>
      <c r="K409" s="183" t="s">
        <v>19</v>
      </c>
      <c r="L409" s="42"/>
      <c r="M409" s="188" t="s">
        <v>19</v>
      </c>
      <c r="N409" s="189" t="s">
        <v>44</v>
      </c>
      <c r="O409" s="67"/>
      <c r="P409" s="190">
        <f>O409*H409</f>
        <v>0</v>
      </c>
      <c r="Q409" s="190">
        <v>0</v>
      </c>
      <c r="R409" s="190">
        <f>Q409*H409</f>
        <v>0</v>
      </c>
      <c r="S409" s="190">
        <v>0</v>
      </c>
      <c r="T409" s="191">
        <f>S409*H409</f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2" t="s">
        <v>668</v>
      </c>
      <c r="AT409" s="192" t="s">
        <v>193</v>
      </c>
      <c r="AU409" s="192" t="s">
        <v>82</v>
      </c>
      <c r="AY409" s="20" t="s">
        <v>191</v>
      </c>
      <c r="BE409" s="193">
        <f>IF(N409="základní",J409,0)</f>
        <v>0</v>
      </c>
      <c r="BF409" s="193">
        <f>IF(N409="snížená",J409,0)</f>
        <v>0</v>
      </c>
      <c r="BG409" s="193">
        <f>IF(N409="zákl. přenesená",J409,0)</f>
        <v>0</v>
      </c>
      <c r="BH409" s="193">
        <f>IF(N409="sníž. přenesená",J409,0)</f>
        <v>0</v>
      </c>
      <c r="BI409" s="193">
        <f>IF(N409="nulová",J409,0)</f>
        <v>0</v>
      </c>
      <c r="BJ409" s="20" t="s">
        <v>80</v>
      </c>
      <c r="BK409" s="193">
        <f>ROUND(I409*H409,2)</f>
        <v>0</v>
      </c>
      <c r="BL409" s="20" t="s">
        <v>668</v>
      </c>
      <c r="BM409" s="192" t="s">
        <v>4614</v>
      </c>
    </row>
    <row r="410" spans="1:65" s="2" customFormat="1" ht="11.25">
      <c r="A410" s="37"/>
      <c r="B410" s="38"/>
      <c r="C410" s="39"/>
      <c r="D410" s="194" t="s">
        <v>199</v>
      </c>
      <c r="E410" s="39"/>
      <c r="F410" s="195" t="s">
        <v>4339</v>
      </c>
      <c r="G410" s="39"/>
      <c r="H410" s="39"/>
      <c r="I410" s="196"/>
      <c r="J410" s="39"/>
      <c r="K410" s="39"/>
      <c r="L410" s="42"/>
      <c r="M410" s="197"/>
      <c r="N410" s="198"/>
      <c r="O410" s="67"/>
      <c r="P410" s="67"/>
      <c r="Q410" s="67"/>
      <c r="R410" s="67"/>
      <c r="S410" s="67"/>
      <c r="T410" s="68"/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T410" s="20" t="s">
        <v>199</v>
      </c>
      <c r="AU410" s="20" t="s">
        <v>82</v>
      </c>
    </row>
    <row r="411" spans="1:65" s="2" customFormat="1" ht="16.5" customHeight="1">
      <c r="A411" s="37"/>
      <c r="B411" s="38"/>
      <c r="C411" s="181" t="s">
        <v>1252</v>
      </c>
      <c r="D411" s="181" t="s">
        <v>193</v>
      </c>
      <c r="E411" s="182" t="s">
        <v>4615</v>
      </c>
      <c r="F411" s="183" t="s">
        <v>4348</v>
      </c>
      <c r="G411" s="184" t="s">
        <v>3025</v>
      </c>
      <c r="H411" s="185">
        <v>40</v>
      </c>
      <c r="I411" s="186"/>
      <c r="J411" s="187">
        <f>ROUND(I411*H411,2)</f>
        <v>0</v>
      </c>
      <c r="K411" s="183" t="s">
        <v>19</v>
      </c>
      <c r="L411" s="42"/>
      <c r="M411" s="188" t="s">
        <v>19</v>
      </c>
      <c r="N411" s="189" t="s">
        <v>44</v>
      </c>
      <c r="O411" s="67"/>
      <c r="P411" s="190">
        <f>O411*H411</f>
        <v>0</v>
      </c>
      <c r="Q411" s="190">
        <v>0</v>
      </c>
      <c r="R411" s="190">
        <f>Q411*H411</f>
        <v>0</v>
      </c>
      <c r="S411" s="190">
        <v>0</v>
      </c>
      <c r="T411" s="191">
        <f>S411*H411</f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2" t="s">
        <v>668</v>
      </c>
      <c r="AT411" s="192" t="s">
        <v>193</v>
      </c>
      <c r="AU411" s="192" t="s">
        <v>82</v>
      </c>
      <c r="AY411" s="20" t="s">
        <v>191</v>
      </c>
      <c r="BE411" s="193">
        <f>IF(N411="základní",J411,0)</f>
        <v>0</v>
      </c>
      <c r="BF411" s="193">
        <f>IF(N411="snížená",J411,0)</f>
        <v>0</v>
      </c>
      <c r="BG411" s="193">
        <f>IF(N411="zákl. přenesená",J411,0)</f>
        <v>0</v>
      </c>
      <c r="BH411" s="193">
        <f>IF(N411="sníž. přenesená",J411,0)</f>
        <v>0</v>
      </c>
      <c r="BI411" s="193">
        <f>IF(N411="nulová",J411,0)</f>
        <v>0</v>
      </c>
      <c r="BJ411" s="20" t="s">
        <v>80</v>
      </c>
      <c r="BK411" s="193">
        <f>ROUND(I411*H411,2)</f>
        <v>0</v>
      </c>
      <c r="BL411" s="20" t="s">
        <v>668</v>
      </c>
      <c r="BM411" s="192" t="s">
        <v>4616</v>
      </c>
    </row>
    <row r="412" spans="1:65" s="2" customFormat="1" ht="11.25">
      <c r="A412" s="37"/>
      <c r="B412" s="38"/>
      <c r="C412" s="39"/>
      <c r="D412" s="194" t="s">
        <v>199</v>
      </c>
      <c r="E412" s="39"/>
      <c r="F412" s="195" t="s">
        <v>4348</v>
      </c>
      <c r="G412" s="39"/>
      <c r="H412" s="39"/>
      <c r="I412" s="196"/>
      <c r="J412" s="39"/>
      <c r="K412" s="39"/>
      <c r="L412" s="42"/>
      <c r="M412" s="197"/>
      <c r="N412" s="198"/>
      <c r="O412" s="67"/>
      <c r="P412" s="67"/>
      <c r="Q412" s="67"/>
      <c r="R412" s="67"/>
      <c r="S412" s="67"/>
      <c r="T412" s="68"/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T412" s="20" t="s">
        <v>199</v>
      </c>
      <c r="AU412" s="20" t="s">
        <v>82</v>
      </c>
    </row>
    <row r="413" spans="1:65" s="2" customFormat="1" ht="16.5" customHeight="1">
      <c r="A413" s="37"/>
      <c r="B413" s="38"/>
      <c r="C413" s="181" t="s">
        <v>1273</v>
      </c>
      <c r="D413" s="181" t="s">
        <v>193</v>
      </c>
      <c r="E413" s="182" t="s">
        <v>4617</v>
      </c>
      <c r="F413" s="183" t="s">
        <v>4351</v>
      </c>
      <c r="G413" s="184" t="s">
        <v>3025</v>
      </c>
      <c r="H413" s="185">
        <v>30</v>
      </c>
      <c r="I413" s="186"/>
      <c r="J413" s="187">
        <f>ROUND(I413*H413,2)</f>
        <v>0</v>
      </c>
      <c r="K413" s="183" t="s">
        <v>19</v>
      </c>
      <c r="L413" s="42"/>
      <c r="M413" s="188" t="s">
        <v>19</v>
      </c>
      <c r="N413" s="189" t="s">
        <v>44</v>
      </c>
      <c r="O413" s="67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1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2" t="s">
        <v>668</v>
      </c>
      <c r="AT413" s="192" t="s">
        <v>193</v>
      </c>
      <c r="AU413" s="192" t="s">
        <v>82</v>
      </c>
      <c r="AY413" s="20" t="s">
        <v>191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0" t="s">
        <v>80</v>
      </c>
      <c r="BK413" s="193">
        <f>ROUND(I413*H413,2)</f>
        <v>0</v>
      </c>
      <c r="BL413" s="20" t="s">
        <v>668</v>
      </c>
      <c r="BM413" s="192" t="s">
        <v>4618</v>
      </c>
    </row>
    <row r="414" spans="1:65" s="2" customFormat="1" ht="11.25">
      <c r="A414" s="37"/>
      <c r="B414" s="38"/>
      <c r="C414" s="39"/>
      <c r="D414" s="194" t="s">
        <v>199</v>
      </c>
      <c r="E414" s="39"/>
      <c r="F414" s="195" t="s">
        <v>4351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199</v>
      </c>
      <c r="AU414" s="20" t="s">
        <v>82</v>
      </c>
    </row>
    <row r="415" spans="1:65" s="2" customFormat="1" ht="16.5" customHeight="1">
      <c r="A415" s="37"/>
      <c r="B415" s="38"/>
      <c r="C415" s="181" t="s">
        <v>1281</v>
      </c>
      <c r="D415" s="181" t="s">
        <v>193</v>
      </c>
      <c r="E415" s="182" t="s">
        <v>4619</v>
      </c>
      <c r="F415" s="183" t="s">
        <v>4620</v>
      </c>
      <c r="G415" s="184" t="s">
        <v>301</v>
      </c>
      <c r="H415" s="185">
        <v>30</v>
      </c>
      <c r="I415" s="186"/>
      <c r="J415" s="187">
        <f>ROUND(I415*H415,2)</f>
        <v>0</v>
      </c>
      <c r="K415" s="183" t="s">
        <v>19</v>
      </c>
      <c r="L415" s="42"/>
      <c r="M415" s="188" t="s">
        <v>19</v>
      </c>
      <c r="N415" s="189" t="s">
        <v>44</v>
      </c>
      <c r="O415" s="67"/>
      <c r="P415" s="190">
        <f>O415*H415</f>
        <v>0</v>
      </c>
      <c r="Q415" s="190">
        <v>0</v>
      </c>
      <c r="R415" s="190">
        <f>Q415*H415</f>
        <v>0</v>
      </c>
      <c r="S415" s="190">
        <v>0</v>
      </c>
      <c r="T415" s="191">
        <f>S415*H415</f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2" t="s">
        <v>668</v>
      </c>
      <c r="AT415" s="192" t="s">
        <v>193</v>
      </c>
      <c r="AU415" s="192" t="s">
        <v>82</v>
      </c>
      <c r="AY415" s="20" t="s">
        <v>191</v>
      </c>
      <c r="BE415" s="193">
        <f>IF(N415="základní",J415,0)</f>
        <v>0</v>
      </c>
      <c r="BF415" s="193">
        <f>IF(N415="snížená",J415,0)</f>
        <v>0</v>
      </c>
      <c r="BG415" s="193">
        <f>IF(N415="zákl. přenesená",J415,0)</f>
        <v>0</v>
      </c>
      <c r="BH415" s="193">
        <f>IF(N415="sníž. přenesená",J415,0)</f>
        <v>0</v>
      </c>
      <c r="BI415" s="193">
        <f>IF(N415="nulová",J415,0)</f>
        <v>0</v>
      </c>
      <c r="BJ415" s="20" t="s">
        <v>80</v>
      </c>
      <c r="BK415" s="193">
        <f>ROUND(I415*H415,2)</f>
        <v>0</v>
      </c>
      <c r="BL415" s="20" t="s">
        <v>668</v>
      </c>
      <c r="BM415" s="192" t="s">
        <v>4621</v>
      </c>
    </row>
    <row r="416" spans="1:65" s="2" customFormat="1" ht="11.25">
      <c r="A416" s="37"/>
      <c r="B416" s="38"/>
      <c r="C416" s="39"/>
      <c r="D416" s="194" t="s">
        <v>199</v>
      </c>
      <c r="E416" s="39"/>
      <c r="F416" s="195" t="s">
        <v>4620</v>
      </c>
      <c r="G416" s="39"/>
      <c r="H416" s="39"/>
      <c r="I416" s="196"/>
      <c r="J416" s="39"/>
      <c r="K416" s="39"/>
      <c r="L416" s="42"/>
      <c r="M416" s="197"/>
      <c r="N416" s="198"/>
      <c r="O416" s="67"/>
      <c r="P416" s="67"/>
      <c r="Q416" s="67"/>
      <c r="R416" s="67"/>
      <c r="S416" s="67"/>
      <c r="T416" s="68"/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T416" s="20" t="s">
        <v>199</v>
      </c>
      <c r="AU416" s="20" t="s">
        <v>82</v>
      </c>
    </row>
    <row r="417" spans="1:65" s="2" customFormat="1" ht="16.5" customHeight="1">
      <c r="A417" s="37"/>
      <c r="B417" s="38"/>
      <c r="C417" s="181" t="s">
        <v>1288</v>
      </c>
      <c r="D417" s="181" t="s">
        <v>193</v>
      </c>
      <c r="E417" s="182" t="s">
        <v>4622</v>
      </c>
      <c r="F417" s="183" t="s">
        <v>4377</v>
      </c>
      <c r="G417" s="184" t="s">
        <v>301</v>
      </c>
      <c r="H417" s="185">
        <v>35</v>
      </c>
      <c r="I417" s="186"/>
      <c r="J417" s="187">
        <f>ROUND(I417*H417,2)</f>
        <v>0</v>
      </c>
      <c r="K417" s="183" t="s">
        <v>19</v>
      </c>
      <c r="L417" s="42"/>
      <c r="M417" s="188" t="s">
        <v>19</v>
      </c>
      <c r="N417" s="189" t="s">
        <v>44</v>
      </c>
      <c r="O417" s="67"/>
      <c r="P417" s="190">
        <f>O417*H417</f>
        <v>0</v>
      </c>
      <c r="Q417" s="190">
        <v>0</v>
      </c>
      <c r="R417" s="190">
        <f>Q417*H417</f>
        <v>0</v>
      </c>
      <c r="S417" s="190">
        <v>0</v>
      </c>
      <c r="T417" s="191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2" t="s">
        <v>668</v>
      </c>
      <c r="AT417" s="192" t="s">
        <v>193</v>
      </c>
      <c r="AU417" s="192" t="s">
        <v>82</v>
      </c>
      <c r="AY417" s="20" t="s">
        <v>191</v>
      </c>
      <c r="BE417" s="193">
        <f>IF(N417="základní",J417,0)</f>
        <v>0</v>
      </c>
      <c r="BF417" s="193">
        <f>IF(N417="snížená",J417,0)</f>
        <v>0</v>
      </c>
      <c r="BG417" s="193">
        <f>IF(N417="zákl. přenesená",J417,0)</f>
        <v>0</v>
      </c>
      <c r="BH417" s="193">
        <f>IF(N417="sníž. přenesená",J417,0)</f>
        <v>0</v>
      </c>
      <c r="BI417" s="193">
        <f>IF(N417="nulová",J417,0)</f>
        <v>0</v>
      </c>
      <c r="BJ417" s="20" t="s">
        <v>80</v>
      </c>
      <c r="BK417" s="193">
        <f>ROUND(I417*H417,2)</f>
        <v>0</v>
      </c>
      <c r="BL417" s="20" t="s">
        <v>668</v>
      </c>
      <c r="BM417" s="192" t="s">
        <v>4623</v>
      </c>
    </row>
    <row r="418" spans="1:65" s="2" customFormat="1" ht="11.25">
      <c r="A418" s="37"/>
      <c r="B418" s="38"/>
      <c r="C418" s="39"/>
      <c r="D418" s="194" t="s">
        <v>199</v>
      </c>
      <c r="E418" s="39"/>
      <c r="F418" s="195" t="s">
        <v>4377</v>
      </c>
      <c r="G418" s="39"/>
      <c r="H418" s="39"/>
      <c r="I418" s="196"/>
      <c r="J418" s="39"/>
      <c r="K418" s="39"/>
      <c r="L418" s="42"/>
      <c r="M418" s="197"/>
      <c r="N418" s="198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199</v>
      </c>
      <c r="AU418" s="20" t="s">
        <v>82</v>
      </c>
    </row>
    <row r="419" spans="1:65" s="2" customFormat="1" ht="16.5" customHeight="1">
      <c r="A419" s="37"/>
      <c r="B419" s="38"/>
      <c r="C419" s="181" t="s">
        <v>1292</v>
      </c>
      <c r="D419" s="181" t="s">
        <v>193</v>
      </c>
      <c r="E419" s="182" t="s">
        <v>4624</v>
      </c>
      <c r="F419" s="183" t="s">
        <v>4383</v>
      </c>
      <c r="G419" s="184" t="s">
        <v>3025</v>
      </c>
      <c r="H419" s="185">
        <v>15</v>
      </c>
      <c r="I419" s="186"/>
      <c r="J419" s="187">
        <f>ROUND(I419*H419,2)</f>
        <v>0</v>
      </c>
      <c r="K419" s="183" t="s">
        <v>19</v>
      </c>
      <c r="L419" s="42"/>
      <c r="M419" s="188" t="s">
        <v>19</v>
      </c>
      <c r="N419" s="189" t="s">
        <v>44</v>
      </c>
      <c r="O419" s="67"/>
      <c r="P419" s="190">
        <f>O419*H419</f>
        <v>0</v>
      </c>
      <c r="Q419" s="190">
        <v>0</v>
      </c>
      <c r="R419" s="190">
        <f>Q419*H419</f>
        <v>0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668</v>
      </c>
      <c r="AT419" s="192" t="s">
        <v>193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668</v>
      </c>
      <c r="BM419" s="192" t="s">
        <v>4625</v>
      </c>
    </row>
    <row r="420" spans="1:65" s="2" customFormat="1" ht="11.25">
      <c r="A420" s="37"/>
      <c r="B420" s="38"/>
      <c r="C420" s="39"/>
      <c r="D420" s="194" t="s">
        <v>199</v>
      </c>
      <c r="E420" s="39"/>
      <c r="F420" s="195" t="s">
        <v>4383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2" customFormat="1" ht="16.5" customHeight="1">
      <c r="A421" s="37"/>
      <c r="B421" s="38"/>
      <c r="C421" s="181" t="s">
        <v>1306</v>
      </c>
      <c r="D421" s="181" t="s">
        <v>193</v>
      </c>
      <c r="E421" s="182" t="s">
        <v>4626</v>
      </c>
      <c r="F421" s="183" t="s">
        <v>4627</v>
      </c>
      <c r="G421" s="184" t="s">
        <v>3549</v>
      </c>
      <c r="H421" s="185">
        <v>10</v>
      </c>
      <c r="I421" s="186"/>
      <c r="J421" s="187">
        <f>ROUND(I421*H421,2)</f>
        <v>0</v>
      </c>
      <c r="K421" s="183" t="s">
        <v>19</v>
      </c>
      <c r="L421" s="42"/>
      <c r="M421" s="188" t="s">
        <v>19</v>
      </c>
      <c r="N421" s="189" t="s">
        <v>44</v>
      </c>
      <c r="O421" s="67"/>
      <c r="P421" s="190">
        <f>O421*H421</f>
        <v>0</v>
      </c>
      <c r="Q421" s="190">
        <v>0</v>
      </c>
      <c r="R421" s="190">
        <f>Q421*H421</f>
        <v>0</v>
      </c>
      <c r="S421" s="190">
        <v>0</v>
      </c>
      <c r="T421" s="191">
        <f>S421*H421</f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2" t="s">
        <v>668</v>
      </c>
      <c r="AT421" s="192" t="s">
        <v>193</v>
      </c>
      <c r="AU421" s="192" t="s">
        <v>82</v>
      </c>
      <c r="AY421" s="20" t="s">
        <v>191</v>
      </c>
      <c r="BE421" s="193">
        <f>IF(N421="základní",J421,0)</f>
        <v>0</v>
      </c>
      <c r="BF421" s="193">
        <f>IF(N421="snížená",J421,0)</f>
        <v>0</v>
      </c>
      <c r="BG421" s="193">
        <f>IF(N421="zákl. přenesená",J421,0)</f>
        <v>0</v>
      </c>
      <c r="BH421" s="193">
        <f>IF(N421="sníž. přenesená",J421,0)</f>
        <v>0</v>
      </c>
      <c r="BI421" s="193">
        <f>IF(N421="nulová",J421,0)</f>
        <v>0</v>
      </c>
      <c r="BJ421" s="20" t="s">
        <v>80</v>
      </c>
      <c r="BK421" s="193">
        <f>ROUND(I421*H421,2)</f>
        <v>0</v>
      </c>
      <c r="BL421" s="20" t="s">
        <v>668</v>
      </c>
      <c r="BM421" s="192" t="s">
        <v>4628</v>
      </c>
    </row>
    <row r="422" spans="1:65" s="2" customFormat="1" ht="11.25">
      <c r="A422" s="37"/>
      <c r="B422" s="38"/>
      <c r="C422" s="39"/>
      <c r="D422" s="194" t="s">
        <v>199</v>
      </c>
      <c r="E422" s="39"/>
      <c r="F422" s="195" t="s">
        <v>4627</v>
      </c>
      <c r="G422" s="39"/>
      <c r="H422" s="39"/>
      <c r="I422" s="196"/>
      <c r="J422" s="39"/>
      <c r="K422" s="39"/>
      <c r="L422" s="42"/>
      <c r="M422" s="197"/>
      <c r="N422" s="198"/>
      <c r="O422" s="67"/>
      <c r="P422" s="67"/>
      <c r="Q422" s="67"/>
      <c r="R422" s="67"/>
      <c r="S422" s="67"/>
      <c r="T422" s="68"/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T422" s="20" t="s">
        <v>199</v>
      </c>
      <c r="AU422" s="20" t="s">
        <v>82</v>
      </c>
    </row>
    <row r="423" spans="1:65" s="2" customFormat="1" ht="16.5" customHeight="1">
      <c r="A423" s="37"/>
      <c r="B423" s="38"/>
      <c r="C423" s="181" t="s">
        <v>1312</v>
      </c>
      <c r="D423" s="181" t="s">
        <v>193</v>
      </c>
      <c r="E423" s="182" t="s">
        <v>4629</v>
      </c>
      <c r="F423" s="183" t="s">
        <v>4630</v>
      </c>
      <c r="G423" s="184" t="s">
        <v>3549</v>
      </c>
      <c r="H423" s="185">
        <v>3</v>
      </c>
      <c r="I423" s="186"/>
      <c r="J423" s="187">
        <f>ROUND(I423*H423,2)</f>
        <v>0</v>
      </c>
      <c r="K423" s="183" t="s">
        <v>19</v>
      </c>
      <c r="L423" s="42"/>
      <c r="M423" s="188" t="s">
        <v>19</v>
      </c>
      <c r="N423" s="189" t="s">
        <v>44</v>
      </c>
      <c r="O423" s="67"/>
      <c r="P423" s="190">
        <f>O423*H423</f>
        <v>0</v>
      </c>
      <c r="Q423" s="190">
        <v>0</v>
      </c>
      <c r="R423" s="190">
        <f>Q423*H423</f>
        <v>0</v>
      </c>
      <c r="S423" s="190">
        <v>0</v>
      </c>
      <c r="T423" s="191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2" t="s">
        <v>668</v>
      </c>
      <c r="AT423" s="192" t="s">
        <v>193</v>
      </c>
      <c r="AU423" s="192" t="s">
        <v>82</v>
      </c>
      <c r="AY423" s="20" t="s">
        <v>191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0" t="s">
        <v>80</v>
      </c>
      <c r="BK423" s="193">
        <f>ROUND(I423*H423,2)</f>
        <v>0</v>
      </c>
      <c r="BL423" s="20" t="s">
        <v>668</v>
      </c>
      <c r="BM423" s="192" t="s">
        <v>4631</v>
      </c>
    </row>
    <row r="424" spans="1:65" s="2" customFormat="1" ht="11.25">
      <c r="A424" s="37"/>
      <c r="B424" s="38"/>
      <c r="C424" s="39"/>
      <c r="D424" s="194" t="s">
        <v>199</v>
      </c>
      <c r="E424" s="39"/>
      <c r="F424" s="195" t="s">
        <v>4630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199</v>
      </c>
      <c r="AU424" s="20" t="s">
        <v>82</v>
      </c>
    </row>
    <row r="425" spans="1:65" s="2" customFormat="1" ht="16.5" customHeight="1">
      <c r="A425" s="37"/>
      <c r="B425" s="38"/>
      <c r="C425" s="181" t="s">
        <v>1317</v>
      </c>
      <c r="D425" s="181" t="s">
        <v>193</v>
      </c>
      <c r="E425" s="182" t="s">
        <v>4632</v>
      </c>
      <c r="F425" s="183" t="s">
        <v>4439</v>
      </c>
      <c r="G425" s="184" t="s">
        <v>1787</v>
      </c>
      <c r="H425" s="185">
        <v>1</v>
      </c>
      <c r="I425" s="186"/>
      <c r="J425" s="187">
        <f>ROUND(I425*H425,2)</f>
        <v>0</v>
      </c>
      <c r="K425" s="183" t="s">
        <v>19</v>
      </c>
      <c r="L425" s="42"/>
      <c r="M425" s="188" t="s">
        <v>19</v>
      </c>
      <c r="N425" s="189" t="s">
        <v>44</v>
      </c>
      <c r="O425" s="67"/>
      <c r="P425" s="190">
        <f>O425*H425</f>
        <v>0</v>
      </c>
      <c r="Q425" s="190">
        <v>0</v>
      </c>
      <c r="R425" s="190">
        <f>Q425*H425</f>
        <v>0</v>
      </c>
      <c r="S425" s="190">
        <v>0</v>
      </c>
      <c r="T425" s="191">
        <f>S425*H425</f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2" t="s">
        <v>668</v>
      </c>
      <c r="AT425" s="192" t="s">
        <v>193</v>
      </c>
      <c r="AU425" s="192" t="s">
        <v>82</v>
      </c>
      <c r="AY425" s="20" t="s">
        <v>191</v>
      </c>
      <c r="BE425" s="193">
        <f>IF(N425="základní",J425,0)</f>
        <v>0</v>
      </c>
      <c r="BF425" s="193">
        <f>IF(N425="snížená",J425,0)</f>
        <v>0</v>
      </c>
      <c r="BG425" s="193">
        <f>IF(N425="zákl. přenesená",J425,0)</f>
        <v>0</v>
      </c>
      <c r="BH425" s="193">
        <f>IF(N425="sníž. přenesená",J425,0)</f>
        <v>0</v>
      </c>
      <c r="BI425" s="193">
        <f>IF(N425="nulová",J425,0)</f>
        <v>0</v>
      </c>
      <c r="BJ425" s="20" t="s">
        <v>80</v>
      </c>
      <c r="BK425" s="193">
        <f>ROUND(I425*H425,2)</f>
        <v>0</v>
      </c>
      <c r="BL425" s="20" t="s">
        <v>668</v>
      </c>
      <c r="BM425" s="192" t="s">
        <v>4633</v>
      </c>
    </row>
    <row r="426" spans="1:65" s="2" customFormat="1" ht="11.25">
      <c r="A426" s="37"/>
      <c r="B426" s="38"/>
      <c r="C426" s="39"/>
      <c r="D426" s="194" t="s">
        <v>199</v>
      </c>
      <c r="E426" s="39"/>
      <c r="F426" s="195" t="s">
        <v>4439</v>
      </c>
      <c r="G426" s="39"/>
      <c r="H426" s="39"/>
      <c r="I426" s="196"/>
      <c r="J426" s="39"/>
      <c r="K426" s="39"/>
      <c r="L426" s="42"/>
      <c r="M426" s="197"/>
      <c r="N426" s="198"/>
      <c r="O426" s="67"/>
      <c r="P426" s="67"/>
      <c r="Q426" s="67"/>
      <c r="R426" s="67"/>
      <c r="S426" s="67"/>
      <c r="T426" s="68"/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T426" s="20" t="s">
        <v>199</v>
      </c>
      <c r="AU426" s="20" t="s">
        <v>82</v>
      </c>
    </row>
    <row r="427" spans="1:65" s="12" customFormat="1" ht="25.9" customHeight="1">
      <c r="B427" s="165"/>
      <c r="C427" s="166"/>
      <c r="D427" s="167" t="s">
        <v>72</v>
      </c>
      <c r="E427" s="168" t="s">
        <v>4634</v>
      </c>
      <c r="F427" s="168" t="s">
        <v>4635</v>
      </c>
      <c r="G427" s="166"/>
      <c r="H427" s="166"/>
      <c r="I427" s="169"/>
      <c r="J427" s="170">
        <f>BK427</f>
        <v>0</v>
      </c>
      <c r="K427" s="166"/>
      <c r="L427" s="171"/>
      <c r="M427" s="172"/>
      <c r="N427" s="173"/>
      <c r="O427" s="173"/>
      <c r="P427" s="174">
        <f>SUM(P428:P431)</f>
        <v>0</v>
      </c>
      <c r="Q427" s="173"/>
      <c r="R427" s="174">
        <f>SUM(R428:R431)</f>
        <v>0</v>
      </c>
      <c r="S427" s="173"/>
      <c r="T427" s="175">
        <f>SUM(T428:T431)</f>
        <v>0</v>
      </c>
      <c r="AR427" s="176" t="s">
        <v>80</v>
      </c>
      <c r="AT427" s="177" t="s">
        <v>72</v>
      </c>
      <c r="AU427" s="177" t="s">
        <v>73</v>
      </c>
      <c r="AY427" s="176" t="s">
        <v>191</v>
      </c>
      <c r="BK427" s="178">
        <f>SUM(BK428:BK431)</f>
        <v>0</v>
      </c>
    </row>
    <row r="428" spans="1:65" s="2" customFormat="1" ht="16.5" customHeight="1">
      <c r="A428" s="37"/>
      <c r="B428" s="38"/>
      <c r="C428" s="181" t="s">
        <v>1323</v>
      </c>
      <c r="D428" s="181" t="s">
        <v>193</v>
      </c>
      <c r="E428" s="182" t="s">
        <v>4636</v>
      </c>
      <c r="F428" s="183" t="s">
        <v>4637</v>
      </c>
      <c r="G428" s="184" t="s">
        <v>301</v>
      </c>
      <c r="H428" s="185">
        <v>100</v>
      </c>
      <c r="I428" s="186"/>
      <c r="J428" s="187">
        <f>ROUND(I428*H428,2)</f>
        <v>0</v>
      </c>
      <c r="K428" s="183" t="s">
        <v>19</v>
      </c>
      <c r="L428" s="42"/>
      <c r="M428" s="188" t="s">
        <v>19</v>
      </c>
      <c r="N428" s="189" t="s">
        <v>44</v>
      </c>
      <c r="O428" s="67"/>
      <c r="P428" s="190">
        <f>O428*H428</f>
        <v>0</v>
      </c>
      <c r="Q428" s="190">
        <v>0</v>
      </c>
      <c r="R428" s="190">
        <f>Q428*H428</f>
        <v>0</v>
      </c>
      <c r="S428" s="190">
        <v>0</v>
      </c>
      <c r="T428" s="191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2" t="s">
        <v>668</v>
      </c>
      <c r="AT428" s="192" t="s">
        <v>193</v>
      </c>
      <c r="AU428" s="192" t="s">
        <v>80</v>
      </c>
      <c r="AY428" s="20" t="s">
        <v>191</v>
      </c>
      <c r="BE428" s="193">
        <f>IF(N428="základní",J428,0)</f>
        <v>0</v>
      </c>
      <c r="BF428" s="193">
        <f>IF(N428="snížená",J428,0)</f>
        <v>0</v>
      </c>
      <c r="BG428" s="193">
        <f>IF(N428="zákl. přenesená",J428,0)</f>
        <v>0</v>
      </c>
      <c r="BH428" s="193">
        <f>IF(N428="sníž. přenesená",J428,0)</f>
        <v>0</v>
      </c>
      <c r="BI428" s="193">
        <f>IF(N428="nulová",J428,0)</f>
        <v>0</v>
      </c>
      <c r="BJ428" s="20" t="s">
        <v>80</v>
      </c>
      <c r="BK428" s="193">
        <f>ROUND(I428*H428,2)</f>
        <v>0</v>
      </c>
      <c r="BL428" s="20" t="s">
        <v>668</v>
      </c>
      <c r="BM428" s="192" t="s">
        <v>4638</v>
      </c>
    </row>
    <row r="429" spans="1:65" s="2" customFormat="1" ht="11.25">
      <c r="A429" s="37"/>
      <c r="B429" s="38"/>
      <c r="C429" s="39"/>
      <c r="D429" s="194" t="s">
        <v>199</v>
      </c>
      <c r="E429" s="39"/>
      <c r="F429" s="195" t="s">
        <v>4637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199</v>
      </c>
      <c r="AU429" s="20" t="s">
        <v>80</v>
      </c>
    </row>
    <row r="430" spans="1:65" s="2" customFormat="1" ht="16.5" customHeight="1">
      <c r="A430" s="37"/>
      <c r="B430" s="38"/>
      <c r="C430" s="181" t="s">
        <v>1331</v>
      </c>
      <c r="D430" s="181" t="s">
        <v>193</v>
      </c>
      <c r="E430" s="182" t="s">
        <v>4639</v>
      </c>
      <c r="F430" s="183" t="s">
        <v>4640</v>
      </c>
      <c r="G430" s="184" t="s">
        <v>3025</v>
      </c>
      <c r="H430" s="185">
        <v>10</v>
      </c>
      <c r="I430" s="186"/>
      <c r="J430" s="187">
        <f>ROUND(I430*H430,2)</f>
        <v>0</v>
      </c>
      <c r="K430" s="183" t="s">
        <v>19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668</v>
      </c>
      <c r="AT430" s="192" t="s">
        <v>193</v>
      </c>
      <c r="AU430" s="192" t="s">
        <v>80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668</v>
      </c>
      <c r="BM430" s="192" t="s">
        <v>4641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4640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80</v>
      </c>
    </row>
    <row r="432" spans="1:65" s="12" customFormat="1" ht="25.9" customHeight="1">
      <c r="B432" s="165"/>
      <c r="C432" s="166"/>
      <c r="D432" s="167" t="s">
        <v>72</v>
      </c>
      <c r="E432" s="168" t="s">
        <v>4642</v>
      </c>
      <c r="F432" s="168" t="s">
        <v>4643</v>
      </c>
      <c r="G432" s="166"/>
      <c r="H432" s="166"/>
      <c r="I432" s="169"/>
      <c r="J432" s="170">
        <f>BK432</f>
        <v>0</v>
      </c>
      <c r="K432" s="166"/>
      <c r="L432" s="171"/>
      <c r="M432" s="172"/>
      <c r="N432" s="173"/>
      <c r="O432" s="173"/>
      <c r="P432" s="174">
        <f>SUM(P433:P438)</f>
        <v>0</v>
      </c>
      <c r="Q432" s="173"/>
      <c r="R432" s="174">
        <f>SUM(R433:R438)</f>
        <v>0</v>
      </c>
      <c r="S432" s="173"/>
      <c r="T432" s="175">
        <f>SUM(T433:T438)</f>
        <v>0</v>
      </c>
      <c r="AR432" s="176" t="s">
        <v>80</v>
      </c>
      <c r="AT432" s="177" t="s">
        <v>72</v>
      </c>
      <c r="AU432" s="177" t="s">
        <v>73</v>
      </c>
      <c r="AY432" s="176" t="s">
        <v>191</v>
      </c>
      <c r="BK432" s="178">
        <f>SUM(BK433:BK438)</f>
        <v>0</v>
      </c>
    </row>
    <row r="433" spans="1:65" s="2" customFormat="1" ht="24.2" customHeight="1">
      <c r="A433" s="37"/>
      <c r="B433" s="38"/>
      <c r="C433" s="181" t="s">
        <v>1339</v>
      </c>
      <c r="D433" s="181" t="s">
        <v>193</v>
      </c>
      <c r="E433" s="182" t="s">
        <v>4644</v>
      </c>
      <c r="F433" s="183" t="s">
        <v>4645</v>
      </c>
      <c r="G433" s="184" t="s">
        <v>3025</v>
      </c>
      <c r="H433" s="185">
        <v>10</v>
      </c>
      <c r="I433" s="186"/>
      <c r="J433" s="187">
        <f>ROUND(I433*H433,2)</f>
        <v>0</v>
      </c>
      <c r="K433" s="183" t="s">
        <v>19</v>
      </c>
      <c r="L433" s="42"/>
      <c r="M433" s="188" t="s">
        <v>19</v>
      </c>
      <c r="N433" s="189" t="s">
        <v>44</v>
      </c>
      <c r="O433" s="67"/>
      <c r="P433" s="190">
        <f>O433*H433</f>
        <v>0</v>
      </c>
      <c r="Q433" s="190">
        <v>0</v>
      </c>
      <c r="R433" s="190">
        <f>Q433*H433</f>
        <v>0</v>
      </c>
      <c r="S433" s="190">
        <v>0</v>
      </c>
      <c r="T433" s="191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2" t="s">
        <v>668</v>
      </c>
      <c r="AT433" s="192" t="s">
        <v>193</v>
      </c>
      <c r="AU433" s="192" t="s">
        <v>80</v>
      </c>
      <c r="AY433" s="20" t="s">
        <v>191</v>
      </c>
      <c r="BE433" s="193">
        <f>IF(N433="základní",J433,0)</f>
        <v>0</v>
      </c>
      <c r="BF433" s="193">
        <f>IF(N433="snížená",J433,0)</f>
        <v>0</v>
      </c>
      <c r="BG433" s="193">
        <f>IF(N433="zákl. přenesená",J433,0)</f>
        <v>0</v>
      </c>
      <c r="BH433" s="193">
        <f>IF(N433="sníž. přenesená",J433,0)</f>
        <v>0</v>
      </c>
      <c r="BI433" s="193">
        <f>IF(N433="nulová",J433,0)</f>
        <v>0</v>
      </c>
      <c r="BJ433" s="20" t="s">
        <v>80</v>
      </c>
      <c r="BK433" s="193">
        <f>ROUND(I433*H433,2)</f>
        <v>0</v>
      </c>
      <c r="BL433" s="20" t="s">
        <v>668</v>
      </c>
      <c r="BM433" s="192" t="s">
        <v>4646</v>
      </c>
    </row>
    <row r="434" spans="1:65" s="2" customFormat="1" ht="19.5">
      <c r="A434" s="37"/>
      <c r="B434" s="38"/>
      <c r="C434" s="39"/>
      <c r="D434" s="194" t="s">
        <v>199</v>
      </c>
      <c r="E434" s="39"/>
      <c r="F434" s="195" t="s">
        <v>4645</v>
      </c>
      <c r="G434" s="39"/>
      <c r="H434" s="39"/>
      <c r="I434" s="196"/>
      <c r="J434" s="39"/>
      <c r="K434" s="39"/>
      <c r="L434" s="42"/>
      <c r="M434" s="197"/>
      <c r="N434" s="198"/>
      <c r="O434" s="67"/>
      <c r="P434" s="67"/>
      <c r="Q434" s="67"/>
      <c r="R434" s="67"/>
      <c r="S434" s="67"/>
      <c r="T434" s="68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T434" s="20" t="s">
        <v>199</v>
      </c>
      <c r="AU434" s="20" t="s">
        <v>80</v>
      </c>
    </row>
    <row r="435" spans="1:65" s="2" customFormat="1" ht="16.5" customHeight="1">
      <c r="A435" s="37"/>
      <c r="B435" s="38"/>
      <c r="C435" s="181" t="s">
        <v>1345</v>
      </c>
      <c r="D435" s="181" t="s">
        <v>193</v>
      </c>
      <c r="E435" s="182" t="s">
        <v>4647</v>
      </c>
      <c r="F435" s="183" t="s">
        <v>4648</v>
      </c>
      <c r="G435" s="184" t="s">
        <v>3025</v>
      </c>
      <c r="H435" s="185">
        <v>3</v>
      </c>
      <c r="I435" s="186"/>
      <c r="J435" s="187">
        <f>ROUND(I435*H435,2)</f>
        <v>0</v>
      </c>
      <c r="K435" s="183" t="s">
        <v>19</v>
      </c>
      <c r="L435" s="42"/>
      <c r="M435" s="188" t="s">
        <v>19</v>
      </c>
      <c r="N435" s="189" t="s">
        <v>44</v>
      </c>
      <c r="O435" s="67"/>
      <c r="P435" s="190">
        <f>O435*H435</f>
        <v>0</v>
      </c>
      <c r="Q435" s="190">
        <v>0</v>
      </c>
      <c r="R435" s="190">
        <f>Q435*H435</f>
        <v>0</v>
      </c>
      <c r="S435" s="190">
        <v>0</v>
      </c>
      <c r="T435" s="191">
        <f>S435*H435</f>
        <v>0</v>
      </c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R435" s="192" t="s">
        <v>668</v>
      </c>
      <c r="AT435" s="192" t="s">
        <v>193</v>
      </c>
      <c r="AU435" s="192" t="s">
        <v>80</v>
      </c>
      <c r="AY435" s="20" t="s">
        <v>191</v>
      </c>
      <c r="BE435" s="193">
        <f>IF(N435="základní",J435,0)</f>
        <v>0</v>
      </c>
      <c r="BF435" s="193">
        <f>IF(N435="snížená",J435,0)</f>
        <v>0</v>
      </c>
      <c r="BG435" s="193">
        <f>IF(N435="zákl. přenesená",J435,0)</f>
        <v>0</v>
      </c>
      <c r="BH435" s="193">
        <f>IF(N435="sníž. přenesená",J435,0)</f>
        <v>0</v>
      </c>
      <c r="BI435" s="193">
        <f>IF(N435="nulová",J435,0)</f>
        <v>0</v>
      </c>
      <c r="BJ435" s="20" t="s">
        <v>80</v>
      </c>
      <c r="BK435" s="193">
        <f>ROUND(I435*H435,2)</f>
        <v>0</v>
      </c>
      <c r="BL435" s="20" t="s">
        <v>668</v>
      </c>
      <c r="BM435" s="192" t="s">
        <v>4649</v>
      </c>
    </row>
    <row r="436" spans="1:65" s="2" customFormat="1" ht="11.25">
      <c r="A436" s="37"/>
      <c r="B436" s="38"/>
      <c r="C436" s="39"/>
      <c r="D436" s="194" t="s">
        <v>199</v>
      </c>
      <c r="E436" s="39"/>
      <c r="F436" s="195" t="s">
        <v>4648</v>
      </c>
      <c r="G436" s="39"/>
      <c r="H436" s="39"/>
      <c r="I436" s="196"/>
      <c r="J436" s="39"/>
      <c r="K436" s="39"/>
      <c r="L436" s="42"/>
      <c r="M436" s="197"/>
      <c r="N436" s="198"/>
      <c r="O436" s="67"/>
      <c r="P436" s="67"/>
      <c r="Q436" s="67"/>
      <c r="R436" s="67"/>
      <c r="S436" s="67"/>
      <c r="T436" s="68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T436" s="20" t="s">
        <v>199</v>
      </c>
      <c r="AU436" s="20" t="s">
        <v>80</v>
      </c>
    </row>
    <row r="437" spans="1:65" s="2" customFormat="1" ht="16.5" customHeight="1">
      <c r="A437" s="37"/>
      <c r="B437" s="38"/>
      <c r="C437" s="181" t="s">
        <v>1352</v>
      </c>
      <c r="D437" s="181" t="s">
        <v>193</v>
      </c>
      <c r="E437" s="182" t="s">
        <v>4650</v>
      </c>
      <c r="F437" s="183" t="s">
        <v>4651</v>
      </c>
      <c r="G437" s="184" t="s">
        <v>3025</v>
      </c>
      <c r="H437" s="185">
        <v>3</v>
      </c>
      <c r="I437" s="186"/>
      <c r="J437" s="187">
        <f>ROUND(I437*H437,2)</f>
        <v>0</v>
      </c>
      <c r="K437" s="183" t="s">
        <v>19</v>
      </c>
      <c r="L437" s="42"/>
      <c r="M437" s="188" t="s">
        <v>19</v>
      </c>
      <c r="N437" s="189" t="s">
        <v>44</v>
      </c>
      <c r="O437" s="67"/>
      <c r="P437" s="190">
        <f>O437*H437</f>
        <v>0</v>
      </c>
      <c r="Q437" s="190">
        <v>0</v>
      </c>
      <c r="R437" s="190">
        <f>Q437*H437</f>
        <v>0</v>
      </c>
      <c r="S437" s="190">
        <v>0</v>
      </c>
      <c r="T437" s="191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2" t="s">
        <v>668</v>
      </c>
      <c r="AT437" s="192" t="s">
        <v>193</v>
      </c>
      <c r="AU437" s="192" t="s">
        <v>80</v>
      </c>
      <c r="AY437" s="20" t="s">
        <v>191</v>
      </c>
      <c r="BE437" s="193">
        <f>IF(N437="základní",J437,0)</f>
        <v>0</v>
      </c>
      <c r="BF437" s="193">
        <f>IF(N437="snížená",J437,0)</f>
        <v>0</v>
      </c>
      <c r="BG437" s="193">
        <f>IF(N437="zákl. přenesená",J437,0)</f>
        <v>0</v>
      </c>
      <c r="BH437" s="193">
        <f>IF(N437="sníž. přenesená",J437,0)</f>
        <v>0</v>
      </c>
      <c r="BI437" s="193">
        <f>IF(N437="nulová",J437,0)</f>
        <v>0</v>
      </c>
      <c r="BJ437" s="20" t="s">
        <v>80</v>
      </c>
      <c r="BK437" s="193">
        <f>ROUND(I437*H437,2)</f>
        <v>0</v>
      </c>
      <c r="BL437" s="20" t="s">
        <v>668</v>
      </c>
      <c r="BM437" s="192" t="s">
        <v>4652</v>
      </c>
    </row>
    <row r="438" spans="1:65" s="2" customFormat="1" ht="11.25">
      <c r="A438" s="37"/>
      <c r="B438" s="38"/>
      <c r="C438" s="39"/>
      <c r="D438" s="194" t="s">
        <v>199</v>
      </c>
      <c r="E438" s="39"/>
      <c r="F438" s="195" t="s">
        <v>4651</v>
      </c>
      <c r="G438" s="39"/>
      <c r="H438" s="39"/>
      <c r="I438" s="196"/>
      <c r="J438" s="39"/>
      <c r="K438" s="39"/>
      <c r="L438" s="42"/>
      <c r="M438" s="197"/>
      <c r="N438" s="198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199</v>
      </c>
      <c r="AU438" s="20" t="s">
        <v>80</v>
      </c>
    </row>
    <row r="439" spans="1:65" s="12" customFormat="1" ht="25.9" customHeight="1">
      <c r="B439" s="165"/>
      <c r="C439" s="166"/>
      <c r="D439" s="167" t="s">
        <v>72</v>
      </c>
      <c r="E439" s="168" t="s">
        <v>4653</v>
      </c>
      <c r="F439" s="168" t="s">
        <v>4654</v>
      </c>
      <c r="G439" s="166"/>
      <c r="H439" s="166"/>
      <c r="I439" s="169"/>
      <c r="J439" s="170">
        <f>BK439</f>
        <v>0</v>
      </c>
      <c r="K439" s="166"/>
      <c r="L439" s="171"/>
      <c r="M439" s="172"/>
      <c r="N439" s="173"/>
      <c r="O439" s="173"/>
      <c r="P439" s="174">
        <f>SUM(P440:P441)</f>
        <v>0</v>
      </c>
      <c r="Q439" s="173"/>
      <c r="R439" s="174">
        <f>SUM(R440:R441)</f>
        <v>0</v>
      </c>
      <c r="S439" s="173"/>
      <c r="T439" s="175">
        <f>SUM(T440:T441)</f>
        <v>0</v>
      </c>
      <c r="AR439" s="176" t="s">
        <v>80</v>
      </c>
      <c r="AT439" s="177" t="s">
        <v>72</v>
      </c>
      <c r="AU439" s="177" t="s">
        <v>73</v>
      </c>
      <c r="AY439" s="176" t="s">
        <v>191</v>
      </c>
      <c r="BK439" s="178">
        <f>SUM(BK440:BK441)</f>
        <v>0</v>
      </c>
    </row>
    <row r="440" spans="1:65" s="2" customFormat="1" ht="16.5" customHeight="1">
      <c r="A440" s="37"/>
      <c r="B440" s="38"/>
      <c r="C440" s="181" t="s">
        <v>1359</v>
      </c>
      <c r="D440" s="181" t="s">
        <v>193</v>
      </c>
      <c r="E440" s="182" t="s">
        <v>4655</v>
      </c>
      <c r="F440" s="183" t="s">
        <v>4656</v>
      </c>
      <c r="G440" s="184" t="s">
        <v>3549</v>
      </c>
      <c r="H440" s="185">
        <v>130</v>
      </c>
      <c r="I440" s="186"/>
      <c r="J440" s="187">
        <f>ROUND(I440*H440,2)</f>
        <v>0</v>
      </c>
      <c r="K440" s="183" t="s">
        <v>19</v>
      </c>
      <c r="L440" s="42"/>
      <c r="M440" s="188" t="s">
        <v>19</v>
      </c>
      <c r="N440" s="189" t="s">
        <v>44</v>
      </c>
      <c r="O440" s="67"/>
      <c r="P440" s="190">
        <f>O440*H440</f>
        <v>0</v>
      </c>
      <c r="Q440" s="190">
        <v>0</v>
      </c>
      <c r="R440" s="190">
        <f>Q440*H440</f>
        <v>0</v>
      </c>
      <c r="S440" s="190">
        <v>0</v>
      </c>
      <c r="T440" s="191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2" t="s">
        <v>668</v>
      </c>
      <c r="AT440" s="192" t="s">
        <v>193</v>
      </c>
      <c r="AU440" s="192" t="s">
        <v>80</v>
      </c>
      <c r="AY440" s="20" t="s">
        <v>191</v>
      </c>
      <c r="BE440" s="193">
        <f>IF(N440="základní",J440,0)</f>
        <v>0</v>
      </c>
      <c r="BF440" s="193">
        <f>IF(N440="snížená",J440,0)</f>
        <v>0</v>
      </c>
      <c r="BG440" s="193">
        <f>IF(N440="zákl. přenesená",J440,0)</f>
        <v>0</v>
      </c>
      <c r="BH440" s="193">
        <f>IF(N440="sníž. přenesená",J440,0)</f>
        <v>0</v>
      </c>
      <c r="BI440" s="193">
        <f>IF(N440="nulová",J440,0)</f>
        <v>0</v>
      </c>
      <c r="BJ440" s="20" t="s">
        <v>80</v>
      </c>
      <c r="BK440" s="193">
        <f>ROUND(I440*H440,2)</f>
        <v>0</v>
      </c>
      <c r="BL440" s="20" t="s">
        <v>668</v>
      </c>
      <c r="BM440" s="192" t="s">
        <v>4657</v>
      </c>
    </row>
    <row r="441" spans="1:65" s="2" customFormat="1" ht="11.25">
      <c r="A441" s="37"/>
      <c r="B441" s="38"/>
      <c r="C441" s="39"/>
      <c r="D441" s="194" t="s">
        <v>199</v>
      </c>
      <c r="E441" s="39"/>
      <c r="F441" s="195" t="s">
        <v>4656</v>
      </c>
      <c r="G441" s="39"/>
      <c r="H441" s="39"/>
      <c r="I441" s="196"/>
      <c r="J441" s="39"/>
      <c r="K441" s="39"/>
      <c r="L441" s="42"/>
      <c r="M441" s="245"/>
      <c r="N441" s="246"/>
      <c r="O441" s="247"/>
      <c r="P441" s="247"/>
      <c r="Q441" s="247"/>
      <c r="R441" s="247"/>
      <c r="S441" s="247"/>
      <c r="T441" s="24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199</v>
      </c>
      <c r="AU441" s="20" t="s">
        <v>80</v>
      </c>
    </row>
    <row r="442" spans="1:65" s="2" customFormat="1" ht="6.95" customHeight="1">
      <c r="A442" s="37"/>
      <c r="B442" s="50"/>
      <c r="C442" s="51"/>
      <c r="D442" s="51"/>
      <c r="E442" s="51"/>
      <c r="F442" s="51"/>
      <c r="G442" s="51"/>
      <c r="H442" s="51"/>
      <c r="I442" s="51"/>
      <c r="J442" s="51"/>
      <c r="K442" s="51"/>
      <c r="L442" s="42"/>
      <c r="M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</row>
  </sheetData>
  <sheetProtection algorithmName="SHA-512" hashValue="AEMg6jh/A7kEpDKYe+UGWR36+KTmoq7DQfZMuSt10FcXNyKY9E2Aim2FhHDU7/yf6BtcshxHT6+tXKmZZyoZTg==" saltValue="tmQXWNWUp2HkK0qu3ZCoSmn9kKMB4Zqk96wGsLkp+NTCThBJZaAvPklwyE3x50oHUrhjrecz3p0YFuI79Uq/3w==" spinCount="100000" sheet="1" objects="1" scenarios="1" formatColumns="0" formatRows="0" autoFilter="0"/>
  <autoFilter ref="C119:K441" xr:uid="{00000000-0009-0000-0000-000006000000}"/>
  <mergeCells count="15">
    <mergeCell ref="E106:H106"/>
    <mergeCell ref="E110:H110"/>
    <mergeCell ref="E108:H108"/>
    <mergeCell ref="E112:H112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109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4658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ROUND(J98,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ROUND((SUM(BE98:BE283)),  2)</f>
        <v>0</v>
      </c>
      <c r="G37" s="37"/>
      <c r="H37" s="37"/>
      <c r="I37" s="127">
        <v>0.21</v>
      </c>
      <c r="J37" s="126">
        <f>ROUND(((SUM(BE98:BE283))*I37),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ROUND((SUM(BF98:BF283)),  2)</f>
        <v>0</v>
      </c>
      <c r="G38" s="37"/>
      <c r="H38" s="37"/>
      <c r="I38" s="127">
        <v>0.12</v>
      </c>
      <c r="J38" s="126">
        <f>ROUND(((SUM(BF98:BF283))*I38),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ROUND((SUM(BG98:BG283)),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ROUND((SUM(BH98:BH283)),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ROUND((SUM(BI98:BI283)),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D.1.4-VZT - Vzduchotechnika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J98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4659</v>
      </c>
      <c r="E68" s="146"/>
      <c r="F68" s="146"/>
      <c r="G68" s="146"/>
      <c r="H68" s="146"/>
      <c r="I68" s="146"/>
      <c r="J68" s="147">
        <f>J99</f>
        <v>0</v>
      </c>
      <c r="K68" s="144"/>
      <c r="L68" s="148"/>
    </row>
    <row r="69" spans="1:47" s="9" customFormat="1" ht="24.95" customHeight="1">
      <c r="B69" s="143"/>
      <c r="C69" s="144"/>
      <c r="D69" s="145" t="s">
        <v>4660</v>
      </c>
      <c r="E69" s="146"/>
      <c r="F69" s="146"/>
      <c r="G69" s="146"/>
      <c r="H69" s="146"/>
      <c r="I69" s="146"/>
      <c r="J69" s="147">
        <f>J156</f>
        <v>0</v>
      </c>
      <c r="K69" s="144"/>
      <c r="L69" s="148"/>
    </row>
    <row r="70" spans="1:47" s="9" customFormat="1" ht="24.95" customHeight="1">
      <c r="B70" s="143"/>
      <c r="C70" s="144"/>
      <c r="D70" s="145" t="s">
        <v>4661</v>
      </c>
      <c r="E70" s="146"/>
      <c r="F70" s="146"/>
      <c r="G70" s="146"/>
      <c r="H70" s="146"/>
      <c r="I70" s="146"/>
      <c r="J70" s="147">
        <f>J201</f>
        <v>0</v>
      </c>
      <c r="K70" s="144"/>
      <c r="L70" s="148"/>
    </row>
    <row r="71" spans="1:47" s="9" customFormat="1" ht="24.95" customHeight="1">
      <c r="B71" s="143"/>
      <c r="C71" s="144"/>
      <c r="D71" s="145" t="s">
        <v>4662</v>
      </c>
      <c r="E71" s="146"/>
      <c r="F71" s="146"/>
      <c r="G71" s="146"/>
      <c r="H71" s="146"/>
      <c r="I71" s="146"/>
      <c r="J71" s="147">
        <f>J232</f>
        <v>0</v>
      </c>
      <c r="K71" s="144"/>
      <c r="L71" s="148"/>
    </row>
    <row r="72" spans="1:47" s="9" customFormat="1" ht="24.95" customHeight="1">
      <c r="B72" s="143"/>
      <c r="C72" s="144"/>
      <c r="D72" s="145" t="s">
        <v>4663</v>
      </c>
      <c r="E72" s="146"/>
      <c r="F72" s="146"/>
      <c r="G72" s="146"/>
      <c r="H72" s="146"/>
      <c r="I72" s="146"/>
      <c r="J72" s="147">
        <f>J251</f>
        <v>0</v>
      </c>
      <c r="K72" s="144"/>
      <c r="L72" s="148"/>
    </row>
    <row r="73" spans="1:47" s="9" customFormat="1" ht="24.95" customHeight="1">
      <c r="B73" s="143"/>
      <c r="C73" s="144"/>
      <c r="D73" s="145" t="s">
        <v>4664</v>
      </c>
      <c r="E73" s="146"/>
      <c r="F73" s="146"/>
      <c r="G73" s="146"/>
      <c r="H73" s="146"/>
      <c r="I73" s="146"/>
      <c r="J73" s="147">
        <f>J262</f>
        <v>0</v>
      </c>
      <c r="K73" s="144"/>
      <c r="L73" s="148"/>
    </row>
    <row r="74" spans="1:47" s="9" customFormat="1" ht="24.95" customHeight="1">
      <c r="B74" s="143"/>
      <c r="C74" s="144"/>
      <c r="D74" s="145" t="s">
        <v>4665</v>
      </c>
      <c r="E74" s="146"/>
      <c r="F74" s="146"/>
      <c r="G74" s="146"/>
      <c r="H74" s="146"/>
      <c r="I74" s="146"/>
      <c r="J74" s="147">
        <f>J277</f>
        <v>0</v>
      </c>
      <c r="K74" s="144"/>
      <c r="L74" s="148"/>
    </row>
    <row r="75" spans="1:47" s="2" customFormat="1" ht="21.75" customHeight="1">
      <c r="A75" s="37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116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47" s="2" customFormat="1" ht="6.95" customHeight="1">
      <c r="A76" s="37"/>
      <c r="B76" s="50"/>
      <c r="C76" s="51"/>
      <c r="D76" s="51"/>
      <c r="E76" s="51"/>
      <c r="F76" s="51"/>
      <c r="G76" s="51"/>
      <c r="H76" s="51"/>
      <c r="I76" s="51"/>
      <c r="J76" s="51"/>
      <c r="K76" s="51"/>
      <c r="L76" s="116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80" spans="1:47" s="2" customFormat="1" ht="6.95" customHeight="1">
      <c r="A80" s="37"/>
      <c r="B80" s="52"/>
      <c r="C80" s="53"/>
      <c r="D80" s="53"/>
      <c r="E80" s="53"/>
      <c r="F80" s="53"/>
      <c r="G80" s="53"/>
      <c r="H80" s="53"/>
      <c r="I80" s="53"/>
      <c r="J80" s="53"/>
      <c r="K80" s="53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24.95" customHeight="1">
      <c r="A81" s="37"/>
      <c r="B81" s="38"/>
      <c r="C81" s="26" t="s">
        <v>176</v>
      </c>
      <c r="D81" s="39"/>
      <c r="E81" s="39"/>
      <c r="F81" s="39"/>
      <c r="G81" s="39"/>
      <c r="H81" s="39"/>
      <c r="I81" s="39"/>
      <c r="J81" s="39"/>
      <c r="K81" s="39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31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6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12" customHeight="1">
      <c r="A83" s="37"/>
      <c r="B83" s="38"/>
      <c r="C83" s="32" t="s">
        <v>16</v>
      </c>
      <c r="D83" s="39"/>
      <c r="E83" s="39"/>
      <c r="F83" s="39"/>
      <c r="G83" s="39"/>
      <c r="H83" s="39"/>
      <c r="I83" s="39"/>
      <c r="J83" s="39"/>
      <c r="K83" s="39"/>
      <c r="L83" s="116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16.5" customHeight="1">
      <c r="A84" s="37"/>
      <c r="B84" s="38"/>
      <c r="C84" s="39"/>
      <c r="D84" s="39"/>
      <c r="E84" s="399" t="str">
        <f>E7</f>
        <v>Rekonstrukce plaveckého bazénu ZŠ a MŠ Weberova</v>
      </c>
      <c r="F84" s="400"/>
      <c r="G84" s="400"/>
      <c r="H84" s="400"/>
      <c r="I84" s="39"/>
      <c r="J84" s="39"/>
      <c r="K84" s="39"/>
      <c r="L84" s="116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1" customFormat="1" ht="12" customHeight="1">
      <c r="B85" s="24"/>
      <c r="C85" s="32" t="s">
        <v>136</v>
      </c>
      <c r="D85" s="25"/>
      <c r="E85" s="25"/>
      <c r="F85" s="25"/>
      <c r="G85" s="25"/>
      <c r="H85" s="25"/>
      <c r="I85" s="25"/>
      <c r="J85" s="25"/>
      <c r="K85" s="25"/>
      <c r="L85" s="23"/>
    </row>
    <row r="86" spans="1:31" s="1" customFormat="1" ht="16.5" customHeight="1">
      <c r="B86" s="24"/>
      <c r="C86" s="25"/>
      <c r="D86" s="25"/>
      <c r="E86" s="399" t="s">
        <v>137</v>
      </c>
      <c r="F86" s="359"/>
      <c r="G86" s="359"/>
      <c r="H86" s="359"/>
      <c r="I86" s="25"/>
      <c r="J86" s="25"/>
      <c r="K86" s="25"/>
      <c r="L86" s="23"/>
    </row>
    <row r="87" spans="1:31" s="1" customFormat="1" ht="12" customHeight="1">
      <c r="B87" s="24"/>
      <c r="C87" s="32" t="s">
        <v>138</v>
      </c>
      <c r="D87" s="25"/>
      <c r="E87" s="25"/>
      <c r="F87" s="25"/>
      <c r="G87" s="25"/>
      <c r="H87" s="25"/>
      <c r="I87" s="25"/>
      <c r="J87" s="25"/>
      <c r="K87" s="25"/>
      <c r="L87" s="23"/>
    </row>
    <row r="88" spans="1:31" s="2" customFormat="1" ht="16.5" customHeight="1">
      <c r="A88" s="37"/>
      <c r="B88" s="38"/>
      <c r="C88" s="39"/>
      <c r="D88" s="39"/>
      <c r="E88" s="403" t="s">
        <v>2967</v>
      </c>
      <c r="F88" s="401"/>
      <c r="G88" s="401"/>
      <c r="H88" s="401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2" customHeight="1">
      <c r="A89" s="37"/>
      <c r="B89" s="38"/>
      <c r="C89" s="32" t="s">
        <v>2968</v>
      </c>
      <c r="D89" s="39"/>
      <c r="E89" s="39"/>
      <c r="F89" s="39"/>
      <c r="G89" s="39"/>
      <c r="H89" s="39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6.5" customHeight="1">
      <c r="A90" s="37"/>
      <c r="B90" s="38"/>
      <c r="C90" s="39"/>
      <c r="D90" s="39"/>
      <c r="E90" s="352" t="str">
        <f>E13</f>
        <v>D.1.4-VZT - Vzduchotechnika</v>
      </c>
      <c r="F90" s="401"/>
      <c r="G90" s="401"/>
      <c r="H90" s="401"/>
      <c r="I90" s="39"/>
      <c r="J90" s="39"/>
      <c r="K90" s="39"/>
      <c r="L90" s="116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6.9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6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12" customHeight="1">
      <c r="A92" s="37"/>
      <c r="B92" s="38"/>
      <c r="C92" s="32" t="s">
        <v>21</v>
      </c>
      <c r="D92" s="39"/>
      <c r="E92" s="39"/>
      <c r="F92" s="30" t="str">
        <f>F16</f>
        <v>areál ZŠ a MŠ Weberova v Praze 5-Košířích</v>
      </c>
      <c r="G92" s="39"/>
      <c r="H92" s="39"/>
      <c r="I92" s="32" t="s">
        <v>23</v>
      </c>
      <c r="J92" s="62" t="str">
        <f>IF(J16="","",J16)</f>
        <v>Vyplň údaj</v>
      </c>
      <c r="K92" s="39"/>
      <c r="L92" s="116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6.95" customHeight="1">
      <c r="A93" s="37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40.15" customHeight="1">
      <c r="A94" s="37"/>
      <c r="B94" s="38"/>
      <c r="C94" s="32" t="s">
        <v>24</v>
      </c>
      <c r="D94" s="39"/>
      <c r="E94" s="39"/>
      <c r="F94" s="30" t="str">
        <f>E19</f>
        <v>Městská část Praha 5, nám. 14. října 4, Praha 5</v>
      </c>
      <c r="G94" s="39"/>
      <c r="H94" s="39"/>
      <c r="I94" s="32" t="s">
        <v>31</v>
      </c>
      <c r="J94" s="35" t="str">
        <f>E25</f>
        <v>Atelier 11 Hradec Králové s.r.o., Jižní 870/2</v>
      </c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5.2" customHeight="1">
      <c r="A95" s="37"/>
      <c r="B95" s="38"/>
      <c r="C95" s="32" t="s">
        <v>29</v>
      </c>
      <c r="D95" s="39"/>
      <c r="E95" s="39"/>
      <c r="F95" s="30" t="str">
        <f>IF(E22="","",E22)</f>
        <v>Vyplň údaj</v>
      </c>
      <c r="G95" s="39"/>
      <c r="H95" s="39"/>
      <c r="I95" s="32" t="s">
        <v>35</v>
      </c>
      <c r="J95" s="35" t="str">
        <f>E28</f>
        <v xml:space="preserve"> </v>
      </c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0.3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11" customFormat="1" ht="29.25" customHeight="1">
      <c r="A97" s="154"/>
      <c r="B97" s="155"/>
      <c r="C97" s="156" t="s">
        <v>177</v>
      </c>
      <c r="D97" s="157" t="s">
        <v>58</v>
      </c>
      <c r="E97" s="157" t="s">
        <v>54</v>
      </c>
      <c r="F97" s="157" t="s">
        <v>55</v>
      </c>
      <c r="G97" s="157" t="s">
        <v>178</v>
      </c>
      <c r="H97" s="157" t="s">
        <v>179</v>
      </c>
      <c r="I97" s="157" t="s">
        <v>180</v>
      </c>
      <c r="J97" s="157" t="s">
        <v>142</v>
      </c>
      <c r="K97" s="158" t="s">
        <v>181</v>
      </c>
      <c r="L97" s="159"/>
      <c r="M97" s="71" t="s">
        <v>19</v>
      </c>
      <c r="N97" s="72" t="s">
        <v>43</v>
      </c>
      <c r="O97" s="72" t="s">
        <v>182</v>
      </c>
      <c r="P97" s="72" t="s">
        <v>183</v>
      </c>
      <c r="Q97" s="72" t="s">
        <v>184</v>
      </c>
      <c r="R97" s="72" t="s">
        <v>185</v>
      </c>
      <c r="S97" s="72" t="s">
        <v>186</v>
      </c>
      <c r="T97" s="73" t="s">
        <v>187</v>
      </c>
      <c r="U97" s="154"/>
      <c r="V97" s="154"/>
      <c r="W97" s="154"/>
      <c r="X97" s="154"/>
      <c r="Y97" s="154"/>
      <c r="Z97" s="154"/>
      <c r="AA97" s="154"/>
      <c r="AB97" s="154"/>
      <c r="AC97" s="154"/>
      <c r="AD97" s="154"/>
      <c r="AE97" s="154"/>
    </row>
    <row r="98" spans="1:65" s="2" customFormat="1" ht="22.9" customHeight="1">
      <c r="A98" s="37"/>
      <c r="B98" s="38"/>
      <c r="C98" s="78" t="s">
        <v>188</v>
      </c>
      <c r="D98" s="39"/>
      <c r="E98" s="39"/>
      <c r="F98" s="39"/>
      <c r="G98" s="39"/>
      <c r="H98" s="39"/>
      <c r="I98" s="39"/>
      <c r="J98" s="160">
        <f>BK98</f>
        <v>0</v>
      </c>
      <c r="K98" s="39"/>
      <c r="L98" s="42"/>
      <c r="M98" s="74"/>
      <c r="N98" s="161"/>
      <c r="O98" s="75"/>
      <c r="P98" s="162">
        <f>P99+P156+P201+P232+P251+P262+P277</f>
        <v>0</v>
      </c>
      <c r="Q98" s="75"/>
      <c r="R98" s="162">
        <f>R99+R156+R201+R232+R251+R262+R277</f>
        <v>0</v>
      </c>
      <c r="S98" s="75"/>
      <c r="T98" s="163">
        <f>T99+T156+T201+T232+T251+T262+T277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T98" s="20" t="s">
        <v>72</v>
      </c>
      <c r="AU98" s="20" t="s">
        <v>143</v>
      </c>
      <c r="BK98" s="164">
        <f>BK99+BK156+BK201+BK232+BK251+BK262+BK277</f>
        <v>0</v>
      </c>
    </row>
    <row r="99" spans="1:65" s="12" customFormat="1" ht="25.9" customHeight="1">
      <c r="B99" s="165"/>
      <c r="C99" s="166"/>
      <c r="D99" s="167" t="s">
        <v>72</v>
      </c>
      <c r="E99" s="168" t="s">
        <v>3570</v>
      </c>
      <c r="F99" s="168" t="s">
        <v>4666</v>
      </c>
      <c r="G99" s="166"/>
      <c r="H99" s="166"/>
      <c r="I99" s="169"/>
      <c r="J99" s="170">
        <f>BK99</f>
        <v>0</v>
      </c>
      <c r="K99" s="166"/>
      <c r="L99" s="171"/>
      <c r="M99" s="172"/>
      <c r="N99" s="173"/>
      <c r="O99" s="173"/>
      <c r="P99" s="174">
        <f>SUM(P100:P155)</f>
        <v>0</v>
      </c>
      <c r="Q99" s="173"/>
      <c r="R99" s="174">
        <f>SUM(R100:R155)</f>
        <v>0</v>
      </c>
      <c r="S99" s="173"/>
      <c r="T99" s="175">
        <f>SUM(T100:T155)</f>
        <v>0</v>
      </c>
      <c r="AR99" s="176" t="s">
        <v>80</v>
      </c>
      <c r="AT99" s="177" t="s">
        <v>72</v>
      </c>
      <c r="AU99" s="177" t="s">
        <v>73</v>
      </c>
      <c r="AY99" s="176" t="s">
        <v>191</v>
      </c>
      <c r="BK99" s="178">
        <f>SUM(BK100:BK155)</f>
        <v>0</v>
      </c>
    </row>
    <row r="100" spans="1:65" s="2" customFormat="1" ht="24.2" customHeight="1">
      <c r="A100" s="37"/>
      <c r="B100" s="38"/>
      <c r="C100" s="181" t="s">
        <v>80</v>
      </c>
      <c r="D100" s="181" t="s">
        <v>193</v>
      </c>
      <c r="E100" s="182" t="s">
        <v>4667</v>
      </c>
      <c r="F100" s="183" t="s">
        <v>4668</v>
      </c>
      <c r="G100" s="184" t="s">
        <v>3025</v>
      </c>
      <c r="H100" s="185">
        <v>1</v>
      </c>
      <c r="I100" s="186"/>
      <c r="J100" s="187">
        <f>ROUND(I100*H100,2)</f>
        <v>0</v>
      </c>
      <c r="K100" s="183" t="s">
        <v>19</v>
      </c>
      <c r="L100" s="42"/>
      <c r="M100" s="188" t="s">
        <v>19</v>
      </c>
      <c r="N100" s="189" t="s">
        <v>44</v>
      </c>
      <c r="O100" s="67"/>
      <c r="P100" s="190">
        <f>O100*H100</f>
        <v>0</v>
      </c>
      <c r="Q100" s="190">
        <v>0</v>
      </c>
      <c r="R100" s="190">
        <f>Q100*H100</f>
        <v>0</v>
      </c>
      <c r="S100" s="190">
        <v>0</v>
      </c>
      <c r="T100" s="191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2" t="s">
        <v>668</v>
      </c>
      <c r="AT100" s="192" t="s">
        <v>193</v>
      </c>
      <c r="AU100" s="192" t="s">
        <v>80</v>
      </c>
      <c r="AY100" s="20" t="s">
        <v>191</v>
      </c>
      <c r="BE100" s="193">
        <f>IF(N100="základní",J100,0)</f>
        <v>0</v>
      </c>
      <c r="BF100" s="193">
        <f>IF(N100="snížená",J100,0)</f>
        <v>0</v>
      </c>
      <c r="BG100" s="193">
        <f>IF(N100="zákl. přenesená",J100,0)</f>
        <v>0</v>
      </c>
      <c r="BH100" s="193">
        <f>IF(N100="sníž. přenesená",J100,0)</f>
        <v>0</v>
      </c>
      <c r="BI100" s="193">
        <f>IF(N100="nulová",J100,0)</f>
        <v>0</v>
      </c>
      <c r="BJ100" s="20" t="s">
        <v>80</v>
      </c>
      <c r="BK100" s="193">
        <f>ROUND(I100*H100,2)</f>
        <v>0</v>
      </c>
      <c r="BL100" s="20" t="s">
        <v>668</v>
      </c>
      <c r="BM100" s="192" t="s">
        <v>4669</v>
      </c>
    </row>
    <row r="101" spans="1:65" s="2" customFormat="1" ht="107.25">
      <c r="A101" s="37"/>
      <c r="B101" s="38"/>
      <c r="C101" s="39"/>
      <c r="D101" s="194" t="s">
        <v>199</v>
      </c>
      <c r="E101" s="39"/>
      <c r="F101" s="195" t="s">
        <v>4670</v>
      </c>
      <c r="G101" s="39"/>
      <c r="H101" s="39"/>
      <c r="I101" s="196"/>
      <c r="J101" s="39"/>
      <c r="K101" s="39"/>
      <c r="L101" s="42"/>
      <c r="M101" s="197"/>
      <c r="N101" s="198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199</v>
      </c>
      <c r="AU101" s="20" t="s">
        <v>80</v>
      </c>
    </row>
    <row r="102" spans="1:65" s="2" customFormat="1" ht="21.75" customHeight="1">
      <c r="A102" s="37"/>
      <c r="B102" s="38"/>
      <c r="C102" s="181" t="s">
        <v>82</v>
      </c>
      <c r="D102" s="181" t="s">
        <v>193</v>
      </c>
      <c r="E102" s="182" t="s">
        <v>4671</v>
      </c>
      <c r="F102" s="183" t="s">
        <v>4672</v>
      </c>
      <c r="G102" s="184" t="s">
        <v>3025</v>
      </c>
      <c r="H102" s="185">
        <v>2</v>
      </c>
      <c r="I102" s="186"/>
      <c r="J102" s="187">
        <f>ROUND(I102*H102,2)</f>
        <v>0</v>
      </c>
      <c r="K102" s="183" t="s">
        <v>19</v>
      </c>
      <c r="L102" s="42"/>
      <c r="M102" s="188" t="s">
        <v>19</v>
      </c>
      <c r="N102" s="189" t="s">
        <v>44</v>
      </c>
      <c r="O102" s="67"/>
      <c r="P102" s="190">
        <f>O102*H102</f>
        <v>0</v>
      </c>
      <c r="Q102" s="190">
        <v>0</v>
      </c>
      <c r="R102" s="190">
        <f>Q102*H102</f>
        <v>0</v>
      </c>
      <c r="S102" s="190">
        <v>0</v>
      </c>
      <c r="T102" s="191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2" t="s">
        <v>668</v>
      </c>
      <c r="AT102" s="192" t="s">
        <v>193</v>
      </c>
      <c r="AU102" s="192" t="s">
        <v>80</v>
      </c>
      <c r="AY102" s="20" t="s">
        <v>191</v>
      </c>
      <c r="BE102" s="193">
        <f>IF(N102="základní",J102,0)</f>
        <v>0</v>
      </c>
      <c r="BF102" s="193">
        <f>IF(N102="snížená",J102,0)</f>
        <v>0</v>
      </c>
      <c r="BG102" s="193">
        <f>IF(N102="zákl. přenesená",J102,0)</f>
        <v>0</v>
      </c>
      <c r="BH102" s="193">
        <f>IF(N102="sníž. přenesená",J102,0)</f>
        <v>0</v>
      </c>
      <c r="BI102" s="193">
        <f>IF(N102="nulová",J102,0)</f>
        <v>0</v>
      </c>
      <c r="BJ102" s="20" t="s">
        <v>80</v>
      </c>
      <c r="BK102" s="193">
        <f>ROUND(I102*H102,2)</f>
        <v>0</v>
      </c>
      <c r="BL102" s="20" t="s">
        <v>668</v>
      </c>
      <c r="BM102" s="192" t="s">
        <v>4673</v>
      </c>
    </row>
    <row r="103" spans="1:65" s="2" customFormat="1" ht="11.25">
      <c r="A103" s="37"/>
      <c r="B103" s="38"/>
      <c r="C103" s="39"/>
      <c r="D103" s="194" t="s">
        <v>199</v>
      </c>
      <c r="E103" s="39"/>
      <c r="F103" s="195" t="s">
        <v>4672</v>
      </c>
      <c r="G103" s="39"/>
      <c r="H103" s="39"/>
      <c r="I103" s="196"/>
      <c r="J103" s="39"/>
      <c r="K103" s="39"/>
      <c r="L103" s="42"/>
      <c r="M103" s="197"/>
      <c r="N103" s="198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199</v>
      </c>
      <c r="AU103" s="20" t="s">
        <v>80</v>
      </c>
    </row>
    <row r="104" spans="1:65" s="2" customFormat="1" ht="21.75" customHeight="1">
      <c r="A104" s="37"/>
      <c r="B104" s="38"/>
      <c r="C104" s="181" t="s">
        <v>96</v>
      </c>
      <c r="D104" s="181" t="s">
        <v>193</v>
      </c>
      <c r="E104" s="182" t="s">
        <v>4674</v>
      </c>
      <c r="F104" s="183" t="s">
        <v>4675</v>
      </c>
      <c r="G104" s="184" t="s">
        <v>3025</v>
      </c>
      <c r="H104" s="185">
        <v>48</v>
      </c>
      <c r="I104" s="186"/>
      <c r="J104" s="187">
        <f>ROUND(I104*H104,2)</f>
        <v>0</v>
      </c>
      <c r="K104" s="183" t="s">
        <v>19</v>
      </c>
      <c r="L104" s="42"/>
      <c r="M104" s="188" t="s">
        <v>19</v>
      </c>
      <c r="N104" s="189" t="s">
        <v>44</v>
      </c>
      <c r="O104" s="67"/>
      <c r="P104" s="190">
        <f>O104*H104</f>
        <v>0</v>
      </c>
      <c r="Q104" s="190">
        <v>0</v>
      </c>
      <c r="R104" s="190">
        <f>Q104*H104</f>
        <v>0</v>
      </c>
      <c r="S104" s="190">
        <v>0</v>
      </c>
      <c r="T104" s="191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2" t="s">
        <v>668</v>
      </c>
      <c r="AT104" s="192" t="s">
        <v>193</v>
      </c>
      <c r="AU104" s="192" t="s">
        <v>80</v>
      </c>
      <c r="AY104" s="20" t="s">
        <v>191</v>
      </c>
      <c r="BE104" s="193">
        <f>IF(N104="základní",J104,0)</f>
        <v>0</v>
      </c>
      <c r="BF104" s="193">
        <f>IF(N104="snížená",J104,0)</f>
        <v>0</v>
      </c>
      <c r="BG104" s="193">
        <f>IF(N104="zákl. přenesená",J104,0)</f>
        <v>0</v>
      </c>
      <c r="BH104" s="193">
        <f>IF(N104="sníž. přenesená",J104,0)</f>
        <v>0</v>
      </c>
      <c r="BI104" s="193">
        <f>IF(N104="nulová",J104,0)</f>
        <v>0</v>
      </c>
      <c r="BJ104" s="20" t="s">
        <v>80</v>
      </c>
      <c r="BK104" s="193">
        <f>ROUND(I104*H104,2)</f>
        <v>0</v>
      </c>
      <c r="BL104" s="20" t="s">
        <v>668</v>
      </c>
      <c r="BM104" s="192" t="s">
        <v>4676</v>
      </c>
    </row>
    <row r="105" spans="1:65" s="2" customFormat="1" ht="11.25">
      <c r="A105" s="37"/>
      <c r="B105" s="38"/>
      <c r="C105" s="39"/>
      <c r="D105" s="194" t="s">
        <v>199</v>
      </c>
      <c r="E105" s="39"/>
      <c r="F105" s="195" t="s">
        <v>4675</v>
      </c>
      <c r="G105" s="39"/>
      <c r="H105" s="39"/>
      <c r="I105" s="196"/>
      <c r="J105" s="39"/>
      <c r="K105" s="39"/>
      <c r="L105" s="42"/>
      <c r="M105" s="197"/>
      <c r="N105" s="198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199</v>
      </c>
      <c r="AU105" s="20" t="s">
        <v>80</v>
      </c>
    </row>
    <row r="106" spans="1:65" s="2" customFormat="1" ht="21.75" customHeight="1">
      <c r="A106" s="37"/>
      <c r="B106" s="38"/>
      <c r="C106" s="181" t="s">
        <v>197</v>
      </c>
      <c r="D106" s="181" t="s">
        <v>193</v>
      </c>
      <c r="E106" s="182" t="s">
        <v>4677</v>
      </c>
      <c r="F106" s="183" t="s">
        <v>4678</v>
      </c>
      <c r="G106" s="184" t="s">
        <v>3025</v>
      </c>
      <c r="H106" s="185">
        <v>16</v>
      </c>
      <c r="I106" s="186"/>
      <c r="J106" s="187">
        <f>ROUND(I106*H106,2)</f>
        <v>0</v>
      </c>
      <c r="K106" s="183" t="s">
        <v>19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668</v>
      </c>
      <c r="AT106" s="192" t="s">
        <v>193</v>
      </c>
      <c r="AU106" s="192" t="s">
        <v>80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668</v>
      </c>
      <c r="BM106" s="192" t="s">
        <v>4679</v>
      </c>
    </row>
    <row r="107" spans="1:65" s="2" customFormat="1" ht="11.25">
      <c r="A107" s="37"/>
      <c r="B107" s="38"/>
      <c r="C107" s="39"/>
      <c r="D107" s="194" t="s">
        <v>199</v>
      </c>
      <c r="E107" s="39"/>
      <c r="F107" s="195" t="s">
        <v>4678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80</v>
      </c>
    </row>
    <row r="108" spans="1:65" s="2" customFormat="1" ht="21.75" customHeight="1">
      <c r="A108" s="37"/>
      <c r="B108" s="38"/>
      <c r="C108" s="181" t="s">
        <v>216</v>
      </c>
      <c r="D108" s="181" t="s">
        <v>193</v>
      </c>
      <c r="E108" s="182" t="s">
        <v>4680</v>
      </c>
      <c r="F108" s="183" t="s">
        <v>4681</v>
      </c>
      <c r="G108" s="184" t="s">
        <v>3025</v>
      </c>
      <c r="H108" s="185">
        <v>1</v>
      </c>
      <c r="I108" s="186"/>
      <c r="J108" s="187">
        <f>ROUND(I108*H108,2)</f>
        <v>0</v>
      </c>
      <c r="K108" s="183" t="s">
        <v>19</v>
      </c>
      <c r="L108" s="42"/>
      <c r="M108" s="188" t="s">
        <v>19</v>
      </c>
      <c r="N108" s="189" t="s">
        <v>44</v>
      </c>
      <c r="O108" s="67"/>
      <c r="P108" s="190">
        <f>O108*H108</f>
        <v>0</v>
      </c>
      <c r="Q108" s="190">
        <v>0</v>
      </c>
      <c r="R108" s="190">
        <f>Q108*H108</f>
        <v>0</v>
      </c>
      <c r="S108" s="190">
        <v>0</v>
      </c>
      <c r="T108" s="191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2" t="s">
        <v>668</v>
      </c>
      <c r="AT108" s="192" t="s">
        <v>193</v>
      </c>
      <c r="AU108" s="192" t="s">
        <v>80</v>
      </c>
      <c r="AY108" s="20" t="s">
        <v>191</v>
      </c>
      <c r="BE108" s="193">
        <f>IF(N108="základní",J108,0)</f>
        <v>0</v>
      </c>
      <c r="BF108" s="193">
        <f>IF(N108="snížená",J108,0)</f>
        <v>0</v>
      </c>
      <c r="BG108" s="193">
        <f>IF(N108="zákl. přenesená",J108,0)</f>
        <v>0</v>
      </c>
      <c r="BH108" s="193">
        <f>IF(N108="sníž. přenesená",J108,0)</f>
        <v>0</v>
      </c>
      <c r="BI108" s="193">
        <f>IF(N108="nulová",J108,0)</f>
        <v>0</v>
      </c>
      <c r="BJ108" s="20" t="s">
        <v>80</v>
      </c>
      <c r="BK108" s="193">
        <f>ROUND(I108*H108,2)</f>
        <v>0</v>
      </c>
      <c r="BL108" s="20" t="s">
        <v>668</v>
      </c>
      <c r="BM108" s="192" t="s">
        <v>4682</v>
      </c>
    </row>
    <row r="109" spans="1:65" s="2" customFormat="1" ht="11.25">
      <c r="A109" s="37"/>
      <c r="B109" s="38"/>
      <c r="C109" s="39"/>
      <c r="D109" s="194" t="s">
        <v>199</v>
      </c>
      <c r="E109" s="39"/>
      <c r="F109" s="195" t="s">
        <v>4681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199</v>
      </c>
      <c r="AU109" s="20" t="s">
        <v>80</v>
      </c>
    </row>
    <row r="110" spans="1:65" s="2" customFormat="1" ht="16.5" customHeight="1">
      <c r="A110" s="37"/>
      <c r="B110" s="38"/>
      <c r="C110" s="181" t="s">
        <v>223</v>
      </c>
      <c r="D110" s="181" t="s">
        <v>193</v>
      </c>
      <c r="E110" s="182" t="s">
        <v>4683</v>
      </c>
      <c r="F110" s="183" t="s">
        <v>4684</v>
      </c>
      <c r="G110" s="184" t="s">
        <v>3025</v>
      </c>
      <c r="H110" s="185">
        <v>3</v>
      </c>
      <c r="I110" s="186"/>
      <c r="J110" s="187">
        <f>ROUND(I110*H110,2)</f>
        <v>0</v>
      </c>
      <c r="K110" s="183" t="s">
        <v>19</v>
      </c>
      <c r="L110" s="42"/>
      <c r="M110" s="188" t="s">
        <v>19</v>
      </c>
      <c r="N110" s="189" t="s">
        <v>44</v>
      </c>
      <c r="O110" s="67"/>
      <c r="P110" s="190">
        <f>O110*H110</f>
        <v>0</v>
      </c>
      <c r="Q110" s="190">
        <v>0</v>
      </c>
      <c r="R110" s="190">
        <f>Q110*H110</f>
        <v>0</v>
      </c>
      <c r="S110" s="190">
        <v>0</v>
      </c>
      <c r="T110" s="191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2" t="s">
        <v>668</v>
      </c>
      <c r="AT110" s="192" t="s">
        <v>193</v>
      </c>
      <c r="AU110" s="192" t="s">
        <v>80</v>
      </c>
      <c r="AY110" s="20" t="s">
        <v>191</v>
      </c>
      <c r="BE110" s="193">
        <f>IF(N110="základní",J110,0)</f>
        <v>0</v>
      </c>
      <c r="BF110" s="193">
        <f>IF(N110="snížená",J110,0)</f>
        <v>0</v>
      </c>
      <c r="BG110" s="193">
        <f>IF(N110="zákl. přenesená",J110,0)</f>
        <v>0</v>
      </c>
      <c r="BH110" s="193">
        <f>IF(N110="sníž. přenesená",J110,0)</f>
        <v>0</v>
      </c>
      <c r="BI110" s="193">
        <f>IF(N110="nulová",J110,0)</f>
        <v>0</v>
      </c>
      <c r="BJ110" s="20" t="s">
        <v>80</v>
      </c>
      <c r="BK110" s="193">
        <f>ROUND(I110*H110,2)</f>
        <v>0</v>
      </c>
      <c r="BL110" s="20" t="s">
        <v>668</v>
      </c>
      <c r="BM110" s="192" t="s">
        <v>4685</v>
      </c>
    </row>
    <row r="111" spans="1:65" s="2" customFormat="1" ht="11.25">
      <c r="A111" s="37"/>
      <c r="B111" s="38"/>
      <c r="C111" s="39"/>
      <c r="D111" s="194" t="s">
        <v>199</v>
      </c>
      <c r="E111" s="39"/>
      <c r="F111" s="195" t="s">
        <v>4684</v>
      </c>
      <c r="G111" s="39"/>
      <c r="H111" s="39"/>
      <c r="I111" s="196"/>
      <c r="J111" s="39"/>
      <c r="K111" s="39"/>
      <c r="L111" s="42"/>
      <c r="M111" s="197"/>
      <c r="N111" s="198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199</v>
      </c>
      <c r="AU111" s="20" t="s">
        <v>80</v>
      </c>
    </row>
    <row r="112" spans="1:65" s="2" customFormat="1" ht="21.75" customHeight="1">
      <c r="A112" s="37"/>
      <c r="B112" s="38"/>
      <c r="C112" s="181" t="s">
        <v>230</v>
      </c>
      <c r="D112" s="181" t="s">
        <v>193</v>
      </c>
      <c r="E112" s="182" t="s">
        <v>4686</v>
      </c>
      <c r="F112" s="183" t="s">
        <v>4687</v>
      </c>
      <c r="G112" s="184" t="s">
        <v>3025</v>
      </c>
      <c r="H112" s="185">
        <v>14</v>
      </c>
      <c r="I112" s="186"/>
      <c r="J112" s="187">
        <f>ROUND(I112*H112,2)</f>
        <v>0</v>
      </c>
      <c r="K112" s="183" t="s">
        <v>19</v>
      </c>
      <c r="L112" s="42"/>
      <c r="M112" s="188" t="s">
        <v>19</v>
      </c>
      <c r="N112" s="189" t="s">
        <v>44</v>
      </c>
      <c r="O112" s="67"/>
      <c r="P112" s="190">
        <f>O112*H112</f>
        <v>0</v>
      </c>
      <c r="Q112" s="190">
        <v>0</v>
      </c>
      <c r="R112" s="190">
        <f>Q112*H112</f>
        <v>0</v>
      </c>
      <c r="S112" s="190">
        <v>0</v>
      </c>
      <c r="T112" s="191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2" t="s">
        <v>668</v>
      </c>
      <c r="AT112" s="192" t="s">
        <v>193</v>
      </c>
      <c r="AU112" s="192" t="s">
        <v>80</v>
      </c>
      <c r="AY112" s="20" t="s">
        <v>191</v>
      </c>
      <c r="BE112" s="193">
        <f>IF(N112="základní",J112,0)</f>
        <v>0</v>
      </c>
      <c r="BF112" s="193">
        <f>IF(N112="snížená",J112,0)</f>
        <v>0</v>
      </c>
      <c r="BG112" s="193">
        <f>IF(N112="zákl. přenesená",J112,0)</f>
        <v>0</v>
      </c>
      <c r="BH112" s="193">
        <f>IF(N112="sníž. přenesená",J112,0)</f>
        <v>0</v>
      </c>
      <c r="BI112" s="193">
        <f>IF(N112="nulová",J112,0)</f>
        <v>0</v>
      </c>
      <c r="BJ112" s="20" t="s">
        <v>80</v>
      </c>
      <c r="BK112" s="193">
        <f>ROUND(I112*H112,2)</f>
        <v>0</v>
      </c>
      <c r="BL112" s="20" t="s">
        <v>668</v>
      </c>
      <c r="BM112" s="192" t="s">
        <v>4688</v>
      </c>
    </row>
    <row r="113" spans="1:65" s="2" customFormat="1" ht="11.25">
      <c r="A113" s="37"/>
      <c r="B113" s="38"/>
      <c r="C113" s="39"/>
      <c r="D113" s="194" t="s">
        <v>199</v>
      </c>
      <c r="E113" s="39"/>
      <c r="F113" s="195" t="s">
        <v>4687</v>
      </c>
      <c r="G113" s="39"/>
      <c r="H113" s="39"/>
      <c r="I113" s="196"/>
      <c r="J113" s="39"/>
      <c r="K113" s="39"/>
      <c r="L113" s="42"/>
      <c r="M113" s="197"/>
      <c r="N113" s="198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199</v>
      </c>
      <c r="AU113" s="20" t="s">
        <v>80</v>
      </c>
    </row>
    <row r="114" spans="1:65" s="2" customFormat="1" ht="21.75" customHeight="1">
      <c r="A114" s="37"/>
      <c r="B114" s="38"/>
      <c r="C114" s="181" t="s">
        <v>239</v>
      </c>
      <c r="D114" s="181" t="s">
        <v>193</v>
      </c>
      <c r="E114" s="182" t="s">
        <v>4689</v>
      </c>
      <c r="F114" s="183" t="s">
        <v>4690</v>
      </c>
      <c r="G114" s="184" t="s">
        <v>3025</v>
      </c>
      <c r="H114" s="185">
        <v>5</v>
      </c>
      <c r="I114" s="186"/>
      <c r="J114" s="187">
        <f>ROUND(I114*H114,2)</f>
        <v>0</v>
      </c>
      <c r="K114" s="183" t="s">
        <v>19</v>
      </c>
      <c r="L114" s="42"/>
      <c r="M114" s="188" t="s">
        <v>19</v>
      </c>
      <c r="N114" s="189" t="s">
        <v>44</v>
      </c>
      <c r="O114" s="67"/>
      <c r="P114" s="190">
        <f>O114*H114</f>
        <v>0</v>
      </c>
      <c r="Q114" s="190">
        <v>0</v>
      </c>
      <c r="R114" s="190">
        <f>Q114*H114</f>
        <v>0</v>
      </c>
      <c r="S114" s="190">
        <v>0</v>
      </c>
      <c r="T114" s="191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2" t="s">
        <v>668</v>
      </c>
      <c r="AT114" s="192" t="s">
        <v>193</v>
      </c>
      <c r="AU114" s="192" t="s">
        <v>80</v>
      </c>
      <c r="AY114" s="20" t="s">
        <v>191</v>
      </c>
      <c r="BE114" s="193">
        <f>IF(N114="základní",J114,0)</f>
        <v>0</v>
      </c>
      <c r="BF114" s="193">
        <f>IF(N114="snížená",J114,0)</f>
        <v>0</v>
      </c>
      <c r="BG114" s="193">
        <f>IF(N114="zákl. přenesená",J114,0)</f>
        <v>0</v>
      </c>
      <c r="BH114" s="193">
        <f>IF(N114="sníž. přenesená",J114,0)</f>
        <v>0</v>
      </c>
      <c r="BI114" s="193">
        <f>IF(N114="nulová",J114,0)</f>
        <v>0</v>
      </c>
      <c r="BJ114" s="20" t="s">
        <v>80</v>
      </c>
      <c r="BK114" s="193">
        <f>ROUND(I114*H114,2)</f>
        <v>0</v>
      </c>
      <c r="BL114" s="20" t="s">
        <v>668</v>
      </c>
      <c r="BM114" s="192" t="s">
        <v>4691</v>
      </c>
    </row>
    <row r="115" spans="1:65" s="2" customFormat="1" ht="11.25">
      <c r="A115" s="37"/>
      <c r="B115" s="38"/>
      <c r="C115" s="39"/>
      <c r="D115" s="194" t="s">
        <v>199</v>
      </c>
      <c r="E115" s="39"/>
      <c r="F115" s="195" t="s">
        <v>4690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199</v>
      </c>
      <c r="AU115" s="20" t="s">
        <v>80</v>
      </c>
    </row>
    <row r="116" spans="1:65" s="2" customFormat="1" ht="33" customHeight="1">
      <c r="A116" s="37"/>
      <c r="B116" s="38"/>
      <c r="C116" s="181" t="s">
        <v>246</v>
      </c>
      <c r="D116" s="181" t="s">
        <v>193</v>
      </c>
      <c r="E116" s="182" t="s">
        <v>4692</v>
      </c>
      <c r="F116" s="183" t="s">
        <v>4693</v>
      </c>
      <c r="G116" s="184" t="s">
        <v>3025</v>
      </c>
      <c r="H116" s="185">
        <v>5</v>
      </c>
      <c r="I116" s="186"/>
      <c r="J116" s="187">
        <f>ROUND(I116*H116,2)</f>
        <v>0</v>
      </c>
      <c r="K116" s="183" t="s">
        <v>19</v>
      </c>
      <c r="L116" s="42"/>
      <c r="M116" s="188" t="s">
        <v>19</v>
      </c>
      <c r="N116" s="189" t="s">
        <v>44</v>
      </c>
      <c r="O116" s="67"/>
      <c r="P116" s="190">
        <f>O116*H116</f>
        <v>0</v>
      </c>
      <c r="Q116" s="190">
        <v>0</v>
      </c>
      <c r="R116" s="190">
        <f>Q116*H116</f>
        <v>0</v>
      </c>
      <c r="S116" s="190">
        <v>0</v>
      </c>
      <c r="T116" s="191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2" t="s">
        <v>668</v>
      </c>
      <c r="AT116" s="192" t="s">
        <v>193</v>
      </c>
      <c r="AU116" s="192" t="s">
        <v>80</v>
      </c>
      <c r="AY116" s="20" t="s">
        <v>191</v>
      </c>
      <c r="BE116" s="193">
        <f>IF(N116="základní",J116,0)</f>
        <v>0</v>
      </c>
      <c r="BF116" s="193">
        <f>IF(N116="snížená",J116,0)</f>
        <v>0</v>
      </c>
      <c r="BG116" s="193">
        <f>IF(N116="zákl. přenesená",J116,0)</f>
        <v>0</v>
      </c>
      <c r="BH116" s="193">
        <f>IF(N116="sníž. přenesená",J116,0)</f>
        <v>0</v>
      </c>
      <c r="BI116" s="193">
        <f>IF(N116="nulová",J116,0)</f>
        <v>0</v>
      </c>
      <c r="BJ116" s="20" t="s">
        <v>80</v>
      </c>
      <c r="BK116" s="193">
        <f>ROUND(I116*H116,2)</f>
        <v>0</v>
      </c>
      <c r="BL116" s="20" t="s">
        <v>668</v>
      </c>
      <c r="BM116" s="192" t="s">
        <v>4694</v>
      </c>
    </row>
    <row r="117" spans="1:65" s="2" customFormat="1" ht="29.25">
      <c r="A117" s="37"/>
      <c r="B117" s="38"/>
      <c r="C117" s="39"/>
      <c r="D117" s="194" t="s">
        <v>199</v>
      </c>
      <c r="E117" s="39"/>
      <c r="F117" s="195" t="s">
        <v>4695</v>
      </c>
      <c r="G117" s="39"/>
      <c r="H117" s="39"/>
      <c r="I117" s="196"/>
      <c r="J117" s="39"/>
      <c r="K117" s="39"/>
      <c r="L117" s="42"/>
      <c r="M117" s="197"/>
      <c r="N117" s="198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199</v>
      </c>
      <c r="AU117" s="20" t="s">
        <v>80</v>
      </c>
    </row>
    <row r="118" spans="1:65" s="2" customFormat="1" ht="33" customHeight="1">
      <c r="A118" s="37"/>
      <c r="B118" s="38"/>
      <c r="C118" s="181" t="s">
        <v>252</v>
      </c>
      <c r="D118" s="181" t="s">
        <v>193</v>
      </c>
      <c r="E118" s="182" t="s">
        <v>3600</v>
      </c>
      <c r="F118" s="183" t="s">
        <v>4696</v>
      </c>
      <c r="G118" s="184" t="s">
        <v>3025</v>
      </c>
      <c r="H118" s="185">
        <v>20</v>
      </c>
      <c r="I118" s="186"/>
      <c r="J118" s="187">
        <f>ROUND(I118*H118,2)</f>
        <v>0</v>
      </c>
      <c r="K118" s="183" t="s">
        <v>19</v>
      </c>
      <c r="L118" s="42"/>
      <c r="M118" s="188" t="s">
        <v>19</v>
      </c>
      <c r="N118" s="189" t="s">
        <v>44</v>
      </c>
      <c r="O118" s="67"/>
      <c r="P118" s="190">
        <f>O118*H118</f>
        <v>0</v>
      </c>
      <c r="Q118" s="190">
        <v>0</v>
      </c>
      <c r="R118" s="190">
        <f>Q118*H118</f>
        <v>0</v>
      </c>
      <c r="S118" s="190">
        <v>0</v>
      </c>
      <c r="T118" s="191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2" t="s">
        <v>668</v>
      </c>
      <c r="AT118" s="192" t="s">
        <v>193</v>
      </c>
      <c r="AU118" s="192" t="s">
        <v>80</v>
      </c>
      <c r="AY118" s="20" t="s">
        <v>191</v>
      </c>
      <c r="BE118" s="193">
        <f>IF(N118="základní",J118,0)</f>
        <v>0</v>
      </c>
      <c r="BF118" s="193">
        <f>IF(N118="snížená",J118,0)</f>
        <v>0</v>
      </c>
      <c r="BG118" s="193">
        <f>IF(N118="zákl. přenesená",J118,0)</f>
        <v>0</v>
      </c>
      <c r="BH118" s="193">
        <f>IF(N118="sníž. přenesená",J118,0)</f>
        <v>0</v>
      </c>
      <c r="BI118" s="193">
        <f>IF(N118="nulová",J118,0)</f>
        <v>0</v>
      </c>
      <c r="BJ118" s="20" t="s">
        <v>80</v>
      </c>
      <c r="BK118" s="193">
        <f>ROUND(I118*H118,2)</f>
        <v>0</v>
      </c>
      <c r="BL118" s="20" t="s">
        <v>668</v>
      </c>
      <c r="BM118" s="192" t="s">
        <v>4697</v>
      </c>
    </row>
    <row r="119" spans="1:65" s="2" customFormat="1" ht="29.25">
      <c r="A119" s="37"/>
      <c r="B119" s="38"/>
      <c r="C119" s="39"/>
      <c r="D119" s="194" t="s">
        <v>199</v>
      </c>
      <c r="E119" s="39"/>
      <c r="F119" s="195" t="s">
        <v>4698</v>
      </c>
      <c r="G119" s="39"/>
      <c r="H119" s="39"/>
      <c r="I119" s="196"/>
      <c r="J119" s="39"/>
      <c r="K119" s="39"/>
      <c r="L119" s="42"/>
      <c r="M119" s="197"/>
      <c r="N119" s="198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199</v>
      </c>
      <c r="AU119" s="20" t="s">
        <v>80</v>
      </c>
    </row>
    <row r="120" spans="1:65" s="2" customFormat="1" ht="16.5" customHeight="1">
      <c r="A120" s="37"/>
      <c r="B120" s="38"/>
      <c r="C120" s="181" t="s">
        <v>260</v>
      </c>
      <c r="D120" s="181" t="s">
        <v>193</v>
      </c>
      <c r="E120" s="182" t="s">
        <v>3603</v>
      </c>
      <c r="F120" s="183" t="s">
        <v>4699</v>
      </c>
      <c r="G120" s="184" t="s">
        <v>3025</v>
      </c>
      <c r="H120" s="185">
        <v>1</v>
      </c>
      <c r="I120" s="186"/>
      <c r="J120" s="187">
        <f>ROUND(I120*H120,2)</f>
        <v>0</v>
      </c>
      <c r="K120" s="183" t="s">
        <v>19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668</v>
      </c>
      <c r="AT120" s="192" t="s">
        <v>193</v>
      </c>
      <c r="AU120" s="192" t="s">
        <v>80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668</v>
      </c>
      <c r="BM120" s="192" t="s">
        <v>4700</v>
      </c>
    </row>
    <row r="121" spans="1:65" s="2" customFormat="1" ht="11.25">
      <c r="A121" s="37"/>
      <c r="B121" s="38"/>
      <c r="C121" s="39"/>
      <c r="D121" s="194" t="s">
        <v>199</v>
      </c>
      <c r="E121" s="39"/>
      <c r="F121" s="195" t="s">
        <v>4699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80</v>
      </c>
    </row>
    <row r="122" spans="1:65" s="2" customFormat="1" ht="16.5" customHeight="1">
      <c r="A122" s="37"/>
      <c r="B122" s="38"/>
      <c r="C122" s="181" t="s">
        <v>8</v>
      </c>
      <c r="D122" s="181" t="s">
        <v>193</v>
      </c>
      <c r="E122" s="182" t="s">
        <v>3606</v>
      </c>
      <c r="F122" s="183" t="s">
        <v>4701</v>
      </c>
      <c r="G122" s="184" t="s">
        <v>3025</v>
      </c>
      <c r="H122" s="185">
        <v>1</v>
      </c>
      <c r="I122" s="186"/>
      <c r="J122" s="187">
        <f>ROUND(I122*H122,2)</f>
        <v>0</v>
      </c>
      <c r="K122" s="183" t="s">
        <v>19</v>
      </c>
      <c r="L122" s="42"/>
      <c r="M122" s="188" t="s">
        <v>19</v>
      </c>
      <c r="N122" s="189" t="s">
        <v>44</v>
      </c>
      <c r="O122" s="67"/>
      <c r="P122" s="190">
        <f>O122*H122</f>
        <v>0</v>
      </c>
      <c r="Q122" s="190">
        <v>0</v>
      </c>
      <c r="R122" s="190">
        <f>Q122*H122</f>
        <v>0</v>
      </c>
      <c r="S122" s="190">
        <v>0</v>
      </c>
      <c r="T122" s="191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2" t="s">
        <v>668</v>
      </c>
      <c r="AT122" s="192" t="s">
        <v>193</v>
      </c>
      <c r="AU122" s="192" t="s">
        <v>80</v>
      </c>
      <c r="AY122" s="20" t="s">
        <v>191</v>
      </c>
      <c r="BE122" s="193">
        <f>IF(N122="základní",J122,0)</f>
        <v>0</v>
      </c>
      <c r="BF122" s="193">
        <f>IF(N122="snížená",J122,0)</f>
        <v>0</v>
      </c>
      <c r="BG122" s="193">
        <f>IF(N122="zákl. přenesená",J122,0)</f>
        <v>0</v>
      </c>
      <c r="BH122" s="193">
        <f>IF(N122="sníž. přenesená",J122,0)</f>
        <v>0</v>
      </c>
      <c r="BI122" s="193">
        <f>IF(N122="nulová",J122,0)</f>
        <v>0</v>
      </c>
      <c r="BJ122" s="20" t="s">
        <v>80</v>
      </c>
      <c r="BK122" s="193">
        <f>ROUND(I122*H122,2)</f>
        <v>0</v>
      </c>
      <c r="BL122" s="20" t="s">
        <v>668</v>
      </c>
      <c r="BM122" s="192" t="s">
        <v>4702</v>
      </c>
    </row>
    <row r="123" spans="1:65" s="2" customFormat="1" ht="11.25">
      <c r="A123" s="37"/>
      <c r="B123" s="38"/>
      <c r="C123" s="39"/>
      <c r="D123" s="194" t="s">
        <v>199</v>
      </c>
      <c r="E123" s="39"/>
      <c r="F123" s="195" t="s">
        <v>4701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199</v>
      </c>
      <c r="AU123" s="20" t="s">
        <v>80</v>
      </c>
    </row>
    <row r="124" spans="1:65" s="2" customFormat="1" ht="16.5" customHeight="1">
      <c r="A124" s="37"/>
      <c r="B124" s="38"/>
      <c r="C124" s="181" t="s">
        <v>272</v>
      </c>
      <c r="D124" s="181" t="s">
        <v>193</v>
      </c>
      <c r="E124" s="182" t="s">
        <v>3609</v>
      </c>
      <c r="F124" s="183" t="s">
        <v>4703</v>
      </c>
      <c r="G124" s="184" t="s">
        <v>3025</v>
      </c>
      <c r="H124" s="185">
        <v>1</v>
      </c>
      <c r="I124" s="186"/>
      <c r="J124" s="187">
        <f>ROUND(I124*H124,2)</f>
        <v>0</v>
      </c>
      <c r="K124" s="183" t="s">
        <v>19</v>
      </c>
      <c r="L124" s="42"/>
      <c r="M124" s="188" t="s">
        <v>19</v>
      </c>
      <c r="N124" s="189" t="s">
        <v>44</v>
      </c>
      <c r="O124" s="67"/>
      <c r="P124" s="190">
        <f>O124*H124</f>
        <v>0</v>
      </c>
      <c r="Q124" s="190">
        <v>0</v>
      </c>
      <c r="R124" s="190">
        <f>Q124*H124</f>
        <v>0</v>
      </c>
      <c r="S124" s="190">
        <v>0</v>
      </c>
      <c r="T124" s="191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2" t="s">
        <v>668</v>
      </c>
      <c r="AT124" s="192" t="s">
        <v>193</v>
      </c>
      <c r="AU124" s="192" t="s">
        <v>80</v>
      </c>
      <c r="AY124" s="20" t="s">
        <v>191</v>
      </c>
      <c r="BE124" s="193">
        <f>IF(N124="základní",J124,0)</f>
        <v>0</v>
      </c>
      <c r="BF124" s="193">
        <f>IF(N124="snížená",J124,0)</f>
        <v>0</v>
      </c>
      <c r="BG124" s="193">
        <f>IF(N124="zákl. přenesená",J124,0)</f>
        <v>0</v>
      </c>
      <c r="BH124" s="193">
        <f>IF(N124="sníž. přenesená",J124,0)</f>
        <v>0</v>
      </c>
      <c r="BI124" s="193">
        <f>IF(N124="nulová",J124,0)</f>
        <v>0</v>
      </c>
      <c r="BJ124" s="20" t="s">
        <v>80</v>
      </c>
      <c r="BK124" s="193">
        <f>ROUND(I124*H124,2)</f>
        <v>0</v>
      </c>
      <c r="BL124" s="20" t="s">
        <v>668</v>
      </c>
      <c r="BM124" s="192" t="s">
        <v>4704</v>
      </c>
    </row>
    <row r="125" spans="1:65" s="2" customFormat="1" ht="11.25">
      <c r="A125" s="37"/>
      <c r="B125" s="38"/>
      <c r="C125" s="39"/>
      <c r="D125" s="194" t="s">
        <v>199</v>
      </c>
      <c r="E125" s="39"/>
      <c r="F125" s="195" t="s">
        <v>4703</v>
      </c>
      <c r="G125" s="39"/>
      <c r="H125" s="39"/>
      <c r="I125" s="196"/>
      <c r="J125" s="39"/>
      <c r="K125" s="39"/>
      <c r="L125" s="42"/>
      <c r="M125" s="197"/>
      <c r="N125" s="198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199</v>
      </c>
      <c r="AU125" s="20" t="s">
        <v>80</v>
      </c>
    </row>
    <row r="126" spans="1:65" s="2" customFormat="1" ht="16.5" customHeight="1">
      <c r="A126" s="37"/>
      <c r="B126" s="38"/>
      <c r="C126" s="181" t="s">
        <v>279</v>
      </c>
      <c r="D126" s="181" t="s">
        <v>193</v>
      </c>
      <c r="E126" s="182" t="s">
        <v>3612</v>
      </c>
      <c r="F126" s="183" t="s">
        <v>4705</v>
      </c>
      <c r="G126" s="184" t="s">
        <v>3025</v>
      </c>
      <c r="H126" s="185">
        <v>1</v>
      </c>
      <c r="I126" s="186"/>
      <c r="J126" s="187">
        <f>ROUND(I126*H126,2)</f>
        <v>0</v>
      </c>
      <c r="K126" s="183" t="s">
        <v>19</v>
      </c>
      <c r="L126" s="42"/>
      <c r="M126" s="188" t="s">
        <v>19</v>
      </c>
      <c r="N126" s="189" t="s">
        <v>44</v>
      </c>
      <c r="O126" s="67"/>
      <c r="P126" s="190">
        <f>O126*H126</f>
        <v>0</v>
      </c>
      <c r="Q126" s="190">
        <v>0</v>
      </c>
      <c r="R126" s="190">
        <f>Q126*H126</f>
        <v>0</v>
      </c>
      <c r="S126" s="190">
        <v>0</v>
      </c>
      <c r="T126" s="191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2" t="s">
        <v>668</v>
      </c>
      <c r="AT126" s="192" t="s">
        <v>193</v>
      </c>
      <c r="AU126" s="192" t="s">
        <v>80</v>
      </c>
      <c r="AY126" s="20" t="s">
        <v>191</v>
      </c>
      <c r="BE126" s="193">
        <f>IF(N126="základní",J126,0)</f>
        <v>0</v>
      </c>
      <c r="BF126" s="193">
        <f>IF(N126="snížená",J126,0)</f>
        <v>0</v>
      </c>
      <c r="BG126" s="193">
        <f>IF(N126="zákl. přenesená",J126,0)</f>
        <v>0</v>
      </c>
      <c r="BH126" s="193">
        <f>IF(N126="sníž. přenesená",J126,0)</f>
        <v>0</v>
      </c>
      <c r="BI126" s="193">
        <f>IF(N126="nulová",J126,0)</f>
        <v>0</v>
      </c>
      <c r="BJ126" s="20" t="s">
        <v>80</v>
      </c>
      <c r="BK126" s="193">
        <f>ROUND(I126*H126,2)</f>
        <v>0</v>
      </c>
      <c r="BL126" s="20" t="s">
        <v>668</v>
      </c>
      <c r="BM126" s="192" t="s">
        <v>4706</v>
      </c>
    </row>
    <row r="127" spans="1:65" s="2" customFormat="1" ht="11.25">
      <c r="A127" s="37"/>
      <c r="B127" s="38"/>
      <c r="C127" s="39"/>
      <c r="D127" s="194" t="s">
        <v>199</v>
      </c>
      <c r="E127" s="39"/>
      <c r="F127" s="195" t="s">
        <v>4705</v>
      </c>
      <c r="G127" s="39"/>
      <c r="H127" s="39"/>
      <c r="I127" s="196"/>
      <c r="J127" s="39"/>
      <c r="K127" s="39"/>
      <c r="L127" s="42"/>
      <c r="M127" s="197"/>
      <c r="N127" s="198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199</v>
      </c>
      <c r="AU127" s="20" t="s">
        <v>80</v>
      </c>
    </row>
    <row r="128" spans="1:65" s="2" customFormat="1" ht="16.5" customHeight="1">
      <c r="A128" s="37"/>
      <c r="B128" s="38"/>
      <c r="C128" s="181" t="s">
        <v>287</v>
      </c>
      <c r="D128" s="181" t="s">
        <v>193</v>
      </c>
      <c r="E128" s="182" t="s">
        <v>3615</v>
      </c>
      <c r="F128" s="183" t="s">
        <v>4707</v>
      </c>
      <c r="G128" s="184" t="s">
        <v>3025</v>
      </c>
      <c r="H128" s="185">
        <v>1</v>
      </c>
      <c r="I128" s="186"/>
      <c r="J128" s="187">
        <f>ROUND(I128*H128,2)</f>
        <v>0</v>
      </c>
      <c r="K128" s="183" t="s">
        <v>19</v>
      </c>
      <c r="L128" s="42"/>
      <c r="M128" s="188" t="s">
        <v>19</v>
      </c>
      <c r="N128" s="189" t="s">
        <v>44</v>
      </c>
      <c r="O128" s="67"/>
      <c r="P128" s="190">
        <f>O128*H128</f>
        <v>0</v>
      </c>
      <c r="Q128" s="190">
        <v>0</v>
      </c>
      <c r="R128" s="190">
        <f>Q128*H128</f>
        <v>0</v>
      </c>
      <c r="S128" s="190">
        <v>0</v>
      </c>
      <c r="T128" s="191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2" t="s">
        <v>668</v>
      </c>
      <c r="AT128" s="192" t="s">
        <v>193</v>
      </c>
      <c r="AU128" s="192" t="s">
        <v>80</v>
      </c>
      <c r="AY128" s="20" t="s">
        <v>191</v>
      </c>
      <c r="BE128" s="193">
        <f>IF(N128="základní",J128,0)</f>
        <v>0</v>
      </c>
      <c r="BF128" s="193">
        <f>IF(N128="snížená",J128,0)</f>
        <v>0</v>
      </c>
      <c r="BG128" s="193">
        <f>IF(N128="zákl. přenesená",J128,0)</f>
        <v>0</v>
      </c>
      <c r="BH128" s="193">
        <f>IF(N128="sníž. přenesená",J128,0)</f>
        <v>0</v>
      </c>
      <c r="BI128" s="193">
        <f>IF(N128="nulová",J128,0)</f>
        <v>0</v>
      </c>
      <c r="BJ128" s="20" t="s">
        <v>80</v>
      </c>
      <c r="BK128" s="193">
        <f>ROUND(I128*H128,2)</f>
        <v>0</v>
      </c>
      <c r="BL128" s="20" t="s">
        <v>668</v>
      </c>
      <c r="BM128" s="192" t="s">
        <v>4708</v>
      </c>
    </row>
    <row r="129" spans="1:65" s="2" customFormat="1" ht="11.25">
      <c r="A129" s="37"/>
      <c r="B129" s="38"/>
      <c r="C129" s="39"/>
      <c r="D129" s="194" t="s">
        <v>199</v>
      </c>
      <c r="E129" s="39"/>
      <c r="F129" s="195" t="s">
        <v>4707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199</v>
      </c>
      <c r="AU129" s="20" t="s">
        <v>80</v>
      </c>
    </row>
    <row r="130" spans="1:65" s="2" customFormat="1" ht="16.5" customHeight="1">
      <c r="A130" s="37"/>
      <c r="B130" s="38"/>
      <c r="C130" s="181" t="s">
        <v>292</v>
      </c>
      <c r="D130" s="181" t="s">
        <v>193</v>
      </c>
      <c r="E130" s="182" t="s">
        <v>3618</v>
      </c>
      <c r="F130" s="183" t="s">
        <v>4709</v>
      </c>
      <c r="G130" s="184" t="s">
        <v>3025</v>
      </c>
      <c r="H130" s="185">
        <v>9</v>
      </c>
      <c r="I130" s="186"/>
      <c r="J130" s="187">
        <f>ROUND(I130*H130,2)</f>
        <v>0</v>
      </c>
      <c r="K130" s="183" t="s">
        <v>19</v>
      </c>
      <c r="L130" s="42"/>
      <c r="M130" s="188" t="s">
        <v>19</v>
      </c>
      <c r="N130" s="189" t="s">
        <v>44</v>
      </c>
      <c r="O130" s="67"/>
      <c r="P130" s="190">
        <f>O130*H130</f>
        <v>0</v>
      </c>
      <c r="Q130" s="190">
        <v>0</v>
      </c>
      <c r="R130" s="190">
        <f>Q130*H130</f>
        <v>0</v>
      </c>
      <c r="S130" s="190">
        <v>0</v>
      </c>
      <c r="T130" s="191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2" t="s">
        <v>668</v>
      </c>
      <c r="AT130" s="192" t="s">
        <v>193</v>
      </c>
      <c r="AU130" s="192" t="s">
        <v>80</v>
      </c>
      <c r="AY130" s="20" t="s">
        <v>191</v>
      </c>
      <c r="BE130" s="193">
        <f>IF(N130="základní",J130,0)</f>
        <v>0</v>
      </c>
      <c r="BF130" s="193">
        <f>IF(N130="snížená",J130,0)</f>
        <v>0</v>
      </c>
      <c r="BG130" s="193">
        <f>IF(N130="zákl. přenesená",J130,0)</f>
        <v>0</v>
      </c>
      <c r="BH130" s="193">
        <f>IF(N130="sníž. přenesená",J130,0)</f>
        <v>0</v>
      </c>
      <c r="BI130" s="193">
        <f>IF(N130="nulová",J130,0)</f>
        <v>0</v>
      </c>
      <c r="BJ130" s="20" t="s">
        <v>80</v>
      </c>
      <c r="BK130" s="193">
        <f>ROUND(I130*H130,2)</f>
        <v>0</v>
      </c>
      <c r="BL130" s="20" t="s">
        <v>668</v>
      </c>
      <c r="BM130" s="192" t="s">
        <v>4710</v>
      </c>
    </row>
    <row r="131" spans="1:65" s="2" customFormat="1" ht="11.25">
      <c r="A131" s="37"/>
      <c r="B131" s="38"/>
      <c r="C131" s="39"/>
      <c r="D131" s="194" t="s">
        <v>199</v>
      </c>
      <c r="E131" s="39"/>
      <c r="F131" s="195" t="s">
        <v>4709</v>
      </c>
      <c r="G131" s="39"/>
      <c r="H131" s="39"/>
      <c r="I131" s="196"/>
      <c r="J131" s="39"/>
      <c r="K131" s="39"/>
      <c r="L131" s="42"/>
      <c r="M131" s="197"/>
      <c r="N131" s="198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199</v>
      </c>
      <c r="AU131" s="20" t="s">
        <v>80</v>
      </c>
    </row>
    <row r="132" spans="1:65" s="2" customFormat="1" ht="24.2" customHeight="1">
      <c r="A132" s="37"/>
      <c r="B132" s="38"/>
      <c r="C132" s="181" t="s">
        <v>298</v>
      </c>
      <c r="D132" s="181" t="s">
        <v>193</v>
      </c>
      <c r="E132" s="182" t="s">
        <v>3621</v>
      </c>
      <c r="F132" s="183" t="s">
        <v>4711</v>
      </c>
      <c r="G132" s="184" t="s">
        <v>3025</v>
      </c>
      <c r="H132" s="185">
        <v>2</v>
      </c>
      <c r="I132" s="186"/>
      <c r="J132" s="187">
        <f>ROUND(I132*H132,2)</f>
        <v>0</v>
      </c>
      <c r="K132" s="183" t="s">
        <v>19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668</v>
      </c>
      <c r="AT132" s="192" t="s">
        <v>193</v>
      </c>
      <c r="AU132" s="192" t="s">
        <v>80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668</v>
      </c>
      <c r="BM132" s="192" t="s">
        <v>4712</v>
      </c>
    </row>
    <row r="133" spans="1:65" s="2" customFormat="1" ht="19.5">
      <c r="A133" s="37"/>
      <c r="B133" s="38"/>
      <c r="C133" s="39"/>
      <c r="D133" s="194" t="s">
        <v>199</v>
      </c>
      <c r="E133" s="39"/>
      <c r="F133" s="195" t="s">
        <v>4713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80</v>
      </c>
    </row>
    <row r="134" spans="1:65" s="2" customFormat="1" ht="16.5" customHeight="1">
      <c r="A134" s="37"/>
      <c r="B134" s="38"/>
      <c r="C134" s="181" t="s">
        <v>306</v>
      </c>
      <c r="D134" s="181" t="s">
        <v>193</v>
      </c>
      <c r="E134" s="182" t="s">
        <v>4714</v>
      </c>
      <c r="F134" s="183" t="s">
        <v>4715</v>
      </c>
      <c r="G134" s="184" t="s">
        <v>3574</v>
      </c>
      <c r="H134" s="185">
        <v>9</v>
      </c>
      <c r="I134" s="186"/>
      <c r="J134" s="187">
        <f>ROUND(I134*H134,2)</f>
        <v>0</v>
      </c>
      <c r="K134" s="183" t="s">
        <v>19</v>
      </c>
      <c r="L134" s="42"/>
      <c r="M134" s="188" t="s">
        <v>19</v>
      </c>
      <c r="N134" s="189" t="s">
        <v>44</v>
      </c>
      <c r="O134" s="67"/>
      <c r="P134" s="190">
        <f>O134*H134</f>
        <v>0</v>
      </c>
      <c r="Q134" s="190">
        <v>0</v>
      </c>
      <c r="R134" s="190">
        <f>Q134*H134</f>
        <v>0</v>
      </c>
      <c r="S134" s="190">
        <v>0</v>
      </c>
      <c r="T134" s="191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2" t="s">
        <v>668</v>
      </c>
      <c r="AT134" s="192" t="s">
        <v>193</v>
      </c>
      <c r="AU134" s="192" t="s">
        <v>80</v>
      </c>
      <c r="AY134" s="20" t="s">
        <v>191</v>
      </c>
      <c r="BE134" s="193">
        <f>IF(N134="základní",J134,0)</f>
        <v>0</v>
      </c>
      <c r="BF134" s="193">
        <f>IF(N134="snížená",J134,0)</f>
        <v>0</v>
      </c>
      <c r="BG134" s="193">
        <f>IF(N134="zákl. přenesená",J134,0)</f>
        <v>0</v>
      </c>
      <c r="BH134" s="193">
        <f>IF(N134="sníž. přenesená",J134,0)</f>
        <v>0</v>
      </c>
      <c r="BI134" s="193">
        <f>IF(N134="nulová",J134,0)</f>
        <v>0</v>
      </c>
      <c r="BJ134" s="20" t="s">
        <v>80</v>
      </c>
      <c r="BK134" s="193">
        <f>ROUND(I134*H134,2)</f>
        <v>0</v>
      </c>
      <c r="BL134" s="20" t="s">
        <v>668</v>
      </c>
      <c r="BM134" s="192" t="s">
        <v>4716</v>
      </c>
    </row>
    <row r="135" spans="1:65" s="2" customFormat="1" ht="11.25">
      <c r="A135" s="37"/>
      <c r="B135" s="38"/>
      <c r="C135" s="39"/>
      <c r="D135" s="194" t="s">
        <v>199</v>
      </c>
      <c r="E135" s="39"/>
      <c r="F135" s="195" t="s">
        <v>4715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199</v>
      </c>
      <c r="AU135" s="20" t="s">
        <v>80</v>
      </c>
    </row>
    <row r="136" spans="1:65" s="2" customFormat="1" ht="16.5" customHeight="1">
      <c r="A136" s="37"/>
      <c r="B136" s="38"/>
      <c r="C136" s="181" t="s">
        <v>313</v>
      </c>
      <c r="D136" s="181" t="s">
        <v>193</v>
      </c>
      <c r="E136" s="182" t="s">
        <v>4717</v>
      </c>
      <c r="F136" s="183" t="s">
        <v>4718</v>
      </c>
      <c r="G136" s="184" t="s">
        <v>282</v>
      </c>
      <c r="H136" s="185">
        <v>398</v>
      </c>
      <c r="I136" s="186"/>
      <c r="J136" s="187">
        <f>ROUND(I136*H136,2)</f>
        <v>0</v>
      </c>
      <c r="K136" s="183" t="s">
        <v>19</v>
      </c>
      <c r="L136" s="42"/>
      <c r="M136" s="188" t="s">
        <v>19</v>
      </c>
      <c r="N136" s="189" t="s">
        <v>44</v>
      </c>
      <c r="O136" s="67"/>
      <c r="P136" s="190">
        <f>O136*H136</f>
        <v>0</v>
      </c>
      <c r="Q136" s="190">
        <v>0</v>
      </c>
      <c r="R136" s="190">
        <f>Q136*H136</f>
        <v>0</v>
      </c>
      <c r="S136" s="190">
        <v>0</v>
      </c>
      <c r="T136" s="191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2" t="s">
        <v>668</v>
      </c>
      <c r="AT136" s="192" t="s">
        <v>193</v>
      </c>
      <c r="AU136" s="192" t="s">
        <v>80</v>
      </c>
      <c r="AY136" s="20" t="s">
        <v>191</v>
      </c>
      <c r="BE136" s="193">
        <f>IF(N136="základní",J136,0)</f>
        <v>0</v>
      </c>
      <c r="BF136" s="193">
        <f>IF(N136="snížená",J136,0)</f>
        <v>0</v>
      </c>
      <c r="BG136" s="193">
        <f>IF(N136="zákl. přenesená",J136,0)</f>
        <v>0</v>
      </c>
      <c r="BH136" s="193">
        <f>IF(N136="sníž. přenesená",J136,0)</f>
        <v>0</v>
      </c>
      <c r="BI136" s="193">
        <f>IF(N136="nulová",J136,0)</f>
        <v>0</v>
      </c>
      <c r="BJ136" s="20" t="s">
        <v>80</v>
      </c>
      <c r="BK136" s="193">
        <f>ROUND(I136*H136,2)</f>
        <v>0</v>
      </c>
      <c r="BL136" s="20" t="s">
        <v>668</v>
      </c>
      <c r="BM136" s="192" t="s">
        <v>4719</v>
      </c>
    </row>
    <row r="137" spans="1:65" s="2" customFormat="1" ht="11.25">
      <c r="A137" s="37"/>
      <c r="B137" s="38"/>
      <c r="C137" s="39"/>
      <c r="D137" s="194" t="s">
        <v>199</v>
      </c>
      <c r="E137" s="39"/>
      <c r="F137" s="195" t="s">
        <v>4718</v>
      </c>
      <c r="G137" s="39"/>
      <c r="H137" s="39"/>
      <c r="I137" s="196"/>
      <c r="J137" s="39"/>
      <c r="K137" s="39"/>
      <c r="L137" s="42"/>
      <c r="M137" s="197"/>
      <c r="N137" s="198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199</v>
      </c>
      <c r="AU137" s="20" t="s">
        <v>80</v>
      </c>
    </row>
    <row r="138" spans="1:65" s="2" customFormat="1" ht="16.5" customHeight="1">
      <c r="A138" s="37"/>
      <c r="B138" s="38"/>
      <c r="C138" s="181" t="s">
        <v>320</v>
      </c>
      <c r="D138" s="181" t="s">
        <v>193</v>
      </c>
      <c r="E138" s="182" t="s">
        <v>4720</v>
      </c>
      <c r="F138" s="183" t="s">
        <v>4721</v>
      </c>
      <c r="G138" s="184" t="s">
        <v>282</v>
      </c>
      <c r="H138" s="185">
        <v>317</v>
      </c>
      <c r="I138" s="186"/>
      <c r="J138" s="187">
        <f>ROUND(I138*H138,2)</f>
        <v>0</v>
      </c>
      <c r="K138" s="183" t="s">
        <v>19</v>
      </c>
      <c r="L138" s="42"/>
      <c r="M138" s="188" t="s">
        <v>19</v>
      </c>
      <c r="N138" s="189" t="s">
        <v>44</v>
      </c>
      <c r="O138" s="67"/>
      <c r="P138" s="190">
        <f>O138*H138</f>
        <v>0</v>
      </c>
      <c r="Q138" s="190">
        <v>0</v>
      </c>
      <c r="R138" s="190">
        <f>Q138*H138</f>
        <v>0</v>
      </c>
      <c r="S138" s="190">
        <v>0</v>
      </c>
      <c r="T138" s="191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2" t="s">
        <v>668</v>
      </c>
      <c r="AT138" s="192" t="s">
        <v>193</v>
      </c>
      <c r="AU138" s="192" t="s">
        <v>80</v>
      </c>
      <c r="AY138" s="20" t="s">
        <v>191</v>
      </c>
      <c r="BE138" s="193">
        <f>IF(N138="základní",J138,0)</f>
        <v>0</v>
      </c>
      <c r="BF138" s="193">
        <f>IF(N138="snížená",J138,0)</f>
        <v>0</v>
      </c>
      <c r="BG138" s="193">
        <f>IF(N138="zákl. přenesená",J138,0)</f>
        <v>0</v>
      </c>
      <c r="BH138" s="193">
        <f>IF(N138="sníž. přenesená",J138,0)</f>
        <v>0</v>
      </c>
      <c r="BI138" s="193">
        <f>IF(N138="nulová",J138,0)</f>
        <v>0</v>
      </c>
      <c r="BJ138" s="20" t="s">
        <v>80</v>
      </c>
      <c r="BK138" s="193">
        <f>ROUND(I138*H138,2)</f>
        <v>0</v>
      </c>
      <c r="BL138" s="20" t="s">
        <v>668</v>
      </c>
      <c r="BM138" s="192" t="s">
        <v>4722</v>
      </c>
    </row>
    <row r="139" spans="1:65" s="2" customFormat="1" ht="11.25">
      <c r="A139" s="37"/>
      <c r="B139" s="38"/>
      <c r="C139" s="39"/>
      <c r="D139" s="194" t="s">
        <v>199</v>
      </c>
      <c r="E139" s="39"/>
      <c r="F139" s="195" t="s">
        <v>4721</v>
      </c>
      <c r="G139" s="39"/>
      <c r="H139" s="39"/>
      <c r="I139" s="196"/>
      <c r="J139" s="39"/>
      <c r="K139" s="39"/>
      <c r="L139" s="42"/>
      <c r="M139" s="197"/>
      <c r="N139" s="198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199</v>
      </c>
      <c r="AU139" s="20" t="s">
        <v>80</v>
      </c>
    </row>
    <row r="140" spans="1:65" s="2" customFormat="1" ht="16.5" customHeight="1">
      <c r="A140" s="37"/>
      <c r="B140" s="38"/>
      <c r="C140" s="181" t="s">
        <v>7</v>
      </c>
      <c r="D140" s="181" t="s">
        <v>193</v>
      </c>
      <c r="E140" s="182" t="s">
        <v>4723</v>
      </c>
      <c r="F140" s="183" t="s">
        <v>4724</v>
      </c>
      <c r="G140" s="184" t="s">
        <v>3574</v>
      </c>
      <c r="H140" s="185">
        <v>10</v>
      </c>
      <c r="I140" s="186"/>
      <c r="J140" s="187">
        <f>ROUND(I140*H140,2)</f>
        <v>0</v>
      </c>
      <c r="K140" s="183" t="s">
        <v>19</v>
      </c>
      <c r="L140" s="42"/>
      <c r="M140" s="188" t="s">
        <v>19</v>
      </c>
      <c r="N140" s="189" t="s">
        <v>44</v>
      </c>
      <c r="O140" s="67"/>
      <c r="P140" s="190">
        <f>O140*H140</f>
        <v>0</v>
      </c>
      <c r="Q140" s="190">
        <v>0</v>
      </c>
      <c r="R140" s="190">
        <f>Q140*H140</f>
        <v>0</v>
      </c>
      <c r="S140" s="190">
        <v>0</v>
      </c>
      <c r="T140" s="191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2" t="s">
        <v>668</v>
      </c>
      <c r="AT140" s="192" t="s">
        <v>193</v>
      </c>
      <c r="AU140" s="192" t="s">
        <v>80</v>
      </c>
      <c r="AY140" s="20" t="s">
        <v>191</v>
      </c>
      <c r="BE140" s="193">
        <f>IF(N140="základní",J140,0)</f>
        <v>0</v>
      </c>
      <c r="BF140" s="193">
        <f>IF(N140="snížená",J140,0)</f>
        <v>0</v>
      </c>
      <c r="BG140" s="193">
        <f>IF(N140="zákl. přenesená",J140,0)</f>
        <v>0</v>
      </c>
      <c r="BH140" s="193">
        <f>IF(N140="sníž. přenesená",J140,0)</f>
        <v>0</v>
      </c>
      <c r="BI140" s="193">
        <f>IF(N140="nulová",J140,0)</f>
        <v>0</v>
      </c>
      <c r="BJ140" s="20" t="s">
        <v>80</v>
      </c>
      <c r="BK140" s="193">
        <f>ROUND(I140*H140,2)</f>
        <v>0</v>
      </c>
      <c r="BL140" s="20" t="s">
        <v>668</v>
      </c>
      <c r="BM140" s="192" t="s">
        <v>4725</v>
      </c>
    </row>
    <row r="141" spans="1:65" s="2" customFormat="1" ht="11.25">
      <c r="A141" s="37"/>
      <c r="B141" s="38"/>
      <c r="C141" s="39"/>
      <c r="D141" s="194" t="s">
        <v>199</v>
      </c>
      <c r="E141" s="39"/>
      <c r="F141" s="195" t="s">
        <v>4724</v>
      </c>
      <c r="G141" s="39"/>
      <c r="H141" s="39"/>
      <c r="I141" s="196"/>
      <c r="J141" s="39"/>
      <c r="K141" s="39"/>
      <c r="L141" s="42"/>
      <c r="M141" s="197"/>
      <c r="N141" s="198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199</v>
      </c>
      <c r="AU141" s="20" t="s">
        <v>80</v>
      </c>
    </row>
    <row r="142" spans="1:65" s="2" customFormat="1" ht="16.5" customHeight="1">
      <c r="A142" s="37"/>
      <c r="B142" s="38"/>
      <c r="C142" s="181" t="s">
        <v>334</v>
      </c>
      <c r="D142" s="181" t="s">
        <v>193</v>
      </c>
      <c r="E142" s="182" t="s">
        <v>4726</v>
      </c>
      <c r="F142" s="183" t="s">
        <v>4727</v>
      </c>
      <c r="G142" s="184" t="s">
        <v>3574</v>
      </c>
      <c r="H142" s="185">
        <v>3</v>
      </c>
      <c r="I142" s="186"/>
      <c r="J142" s="187">
        <f>ROUND(I142*H142,2)</f>
        <v>0</v>
      </c>
      <c r="K142" s="183" t="s">
        <v>19</v>
      </c>
      <c r="L142" s="42"/>
      <c r="M142" s="188" t="s">
        <v>19</v>
      </c>
      <c r="N142" s="189" t="s">
        <v>44</v>
      </c>
      <c r="O142" s="67"/>
      <c r="P142" s="190">
        <f>O142*H142</f>
        <v>0</v>
      </c>
      <c r="Q142" s="190">
        <v>0</v>
      </c>
      <c r="R142" s="190">
        <f>Q142*H142</f>
        <v>0</v>
      </c>
      <c r="S142" s="190">
        <v>0</v>
      </c>
      <c r="T142" s="191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2" t="s">
        <v>668</v>
      </c>
      <c r="AT142" s="192" t="s">
        <v>193</v>
      </c>
      <c r="AU142" s="192" t="s">
        <v>80</v>
      </c>
      <c r="AY142" s="20" t="s">
        <v>191</v>
      </c>
      <c r="BE142" s="193">
        <f>IF(N142="základní",J142,0)</f>
        <v>0</v>
      </c>
      <c r="BF142" s="193">
        <f>IF(N142="snížená",J142,0)</f>
        <v>0</v>
      </c>
      <c r="BG142" s="193">
        <f>IF(N142="zákl. přenesená",J142,0)</f>
        <v>0</v>
      </c>
      <c r="BH142" s="193">
        <f>IF(N142="sníž. přenesená",J142,0)</f>
        <v>0</v>
      </c>
      <c r="BI142" s="193">
        <f>IF(N142="nulová",J142,0)</f>
        <v>0</v>
      </c>
      <c r="BJ142" s="20" t="s">
        <v>80</v>
      </c>
      <c r="BK142" s="193">
        <f>ROUND(I142*H142,2)</f>
        <v>0</v>
      </c>
      <c r="BL142" s="20" t="s">
        <v>668</v>
      </c>
      <c r="BM142" s="192" t="s">
        <v>4728</v>
      </c>
    </row>
    <row r="143" spans="1:65" s="2" customFormat="1" ht="11.25">
      <c r="A143" s="37"/>
      <c r="B143" s="38"/>
      <c r="C143" s="39"/>
      <c r="D143" s="194" t="s">
        <v>199</v>
      </c>
      <c r="E143" s="39"/>
      <c r="F143" s="195" t="s">
        <v>4727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199</v>
      </c>
      <c r="AU143" s="20" t="s">
        <v>80</v>
      </c>
    </row>
    <row r="144" spans="1:65" s="2" customFormat="1" ht="16.5" customHeight="1">
      <c r="A144" s="37"/>
      <c r="B144" s="38"/>
      <c r="C144" s="181" t="s">
        <v>340</v>
      </c>
      <c r="D144" s="181" t="s">
        <v>193</v>
      </c>
      <c r="E144" s="182" t="s">
        <v>4729</v>
      </c>
      <c r="F144" s="183" t="s">
        <v>4730</v>
      </c>
      <c r="G144" s="184" t="s">
        <v>282</v>
      </c>
      <c r="H144" s="185">
        <v>132</v>
      </c>
      <c r="I144" s="186"/>
      <c r="J144" s="187">
        <f>ROUND(I144*H144,2)</f>
        <v>0</v>
      </c>
      <c r="K144" s="183" t="s">
        <v>19</v>
      </c>
      <c r="L144" s="42"/>
      <c r="M144" s="188" t="s">
        <v>19</v>
      </c>
      <c r="N144" s="189" t="s">
        <v>44</v>
      </c>
      <c r="O144" s="67"/>
      <c r="P144" s="190">
        <f>O144*H144</f>
        <v>0</v>
      </c>
      <c r="Q144" s="190">
        <v>0</v>
      </c>
      <c r="R144" s="190">
        <f>Q144*H144</f>
        <v>0</v>
      </c>
      <c r="S144" s="190">
        <v>0</v>
      </c>
      <c r="T144" s="191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2" t="s">
        <v>668</v>
      </c>
      <c r="AT144" s="192" t="s">
        <v>193</v>
      </c>
      <c r="AU144" s="192" t="s">
        <v>80</v>
      </c>
      <c r="AY144" s="20" t="s">
        <v>191</v>
      </c>
      <c r="BE144" s="193">
        <f>IF(N144="základní",J144,0)</f>
        <v>0</v>
      </c>
      <c r="BF144" s="193">
        <f>IF(N144="snížená",J144,0)</f>
        <v>0</v>
      </c>
      <c r="BG144" s="193">
        <f>IF(N144="zákl. přenesená",J144,0)</f>
        <v>0</v>
      </c>
      <c r="BH144" s="193">
        <f>IF(N144="sníž. přenesená",J144,0)</f>
        <v>0</v>
      </c>
      <c r="BI144" s="193">
        <f>IF(N144="nulová",J144,0)</f>
        <v>0</v>
      </c>
      <c r="BJ144" s="20" t="s">
        <v>80</v>
      </c>
      <c r="BK144" s="193">
        <f>ROUND(I144*H144,2)</f>
        <v>0</v>
      </c>
      <c r="BL144" s="20" t="s">
        <v>668</v>
      </c>
      <c r="BM144" s="192" t="s">
        <v>4731</v>
      </c>
    </row>
    <row r="145" spans="1:65" s="2" customFormat="1" ht="11.25">
      <c r="A145" s="37"/>
      <c r="B145" s="38"/>
      <c r="C145" s="39"/>
      <c r="D145" s="194" t="s">
        <v>199</v>
      </c>
      <c r="E145" s="39"/>
      <c r="F145" s="195" t="s">
        <v>4730</v>
      </c>
      <c r="G145" s="39"/>
      <c r="H145" s="39"/>
      <c r="I145" s="196"/>
      <c r="J145" s="39"/>
      <c r="K145" s="39"/>
      <c r="L145" s="42"/>
      <c r="M145" s="197"/>
      <c r="N145" s="198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199</v>
      </c>
      <c r="AU145" s="20" t="s">
        <v>80</v>
      </c>
    </row>
    <row r="146" spans="1:65" s="2" customFormat="1" ht="21.75" customHeight="1">
      <c r="A146" s="37"/>
      <c r="B146" s="38"/>
      <c r="C146" s="181" t="s">
        <v>348</v>
      </c>
      <c r="D146" s="181" t="s">
        <v>193</v>
      </c>
      <c r="E146" s="182" t="s">
        <v>4732</v>
      </c>
      <c r="F146" s="183" t="s">
        <v>4733</v>
      </c>
      <c r="G146" s="184" t="s">
        <v>282</v>
      </c>
      <c r="H146" s="185">
        <v>427</v>
      </c>
      <c r="I146" s="186"/>
      <c r="J146" s="187">
        <f>ROUND(I146*H146,2)</f>
        <v>0</v>
      </c>
      <c r="K146" s="183" t="s">
        <v>19</v>
      </c>
      <c r="L146" s="42"/>
      <c r="M146" s="188" t="s">
        <v>19</v>
      </c>
      <c r="N146" s="189" t="s">
        <v>44</v>
      </c>
      <c r="O146" s="67"/>
      <c r="P146" s="190">
        <f>O146*H146</f>
        <v>0</v>
      </c>
      <c r="Q146" s="190">
        <v>0</v>
      </c>
      <c r="R146" s="190">
        <f>Q146*H146</f>
        <v>0</v>
      </c>
      <c r="S146" s="190">
        <v>0</v>
      </c>
      <c r="T146" s="191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2" t="s">
        <v>668</v>
      </c>
      <c r="AT146" s="192" t="s">
        <v>193</v>
      </c>
      <c r="AU146" s="192" t="s">
        <v>80</v>
      </c>
      <c r="AY146" s="20" t="s">
        <v>191</v>
      </c>
      <c r="BE146" s="193">
        <f>IF(N146="základní",J146,0)</f>
        <v>0</v>
      </c>
      <c r="BF146" s="193">
        <f>IF(N146="snížená",J146,0)</f>
        <v>0</v>
      </c>
      <c r="BG146" s="193">
        <f>IF(N146="zákl. přenesená",J146,0)</f>
        <v>0</v>
      </c>
      <c r="BH146" s="193">
        <f>IF(N146="sníž. přenesená",J146,0)</f>
        <v>0</v>
      </c>
      <c r="BI146" s="193">
        <f>IF(N146="nulová",J146,0)</f>
        <v>0</v>
      </c>
      <c r="BJ146" s="20" t="s">
        <v>80</v>
      </c>
      <c r="BK146" s="193">
        <f>ROUND(I146*H146,2)</f>
        <v>0</v>
      </c>
      <c r="BL146" s="20" t="s">
        <v>668</v>
      </c>
      <c r="BM146" s="192" t="s">
        <v>4734</v>
      </c>
    </row>
    <row r="147" spans="1:65" s="2" customFormat="1" ht="11.25">
      <c r="A147" s="37"/>
      <c r="B147" s="38"/>
      <c r="C147" s="39"/>
      <c r="D147" s="194" t="s">
        <v>199</v>
      </c>
      <c r="E147" s="39"/>
      <c r="F147" s="195" t="s">
        <v>4733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199</v>
      </c>
      <c r="AU147" s="20" t="s">
        <v>80</v>
      </c>
    </row>
    <row r="148" spans="1:65" s="2" customFormat="1" ht="24.2" customHeight="1">
      <c r="A148" s="37"/>
      <c r="B148" s="38"/>
      <c r="C148" s="181" t="s">
        <v>356</v>
      </c>
      <c r="D148" s="181" t="s">
        <v>193</v>
      </c>
      <c r="E148" s="182" t="s">
        <v>4735</v>
      </c>
      <c r="F148" s="183" t="s">
        <v>4736</v>
      </c>
      <c r="G148" s="184" t="s">
        <v>282</v>
      </c>
      <c r="H148" s="185">
        <v>14</v>
      </c>
      <c r="I148" s="186"/>
      <c r="J148" s="187">
        <f>ROUND(I148*H148,2)</f>
        <v>0</v>
      </c>
      <c r="K148" s="183" t="s">
        <v>19</v>
      </c>
      <c r="L148" s="42"/>
      <c r="M148" s="188" t="s">
        <v>19</v>
      </c>
      <c r="N148" s="189" t="s">
        <v>44</v>
      </c>
      <c r="O148" s="67"/>
      <c r="P148" s="190">
        <f>O148*H148</f>
        <v>0</v>
      </c>
      <c r="Q148" s="190">
        <v>0</v>
      </c>
      <c r="R148" s="190">
        <f>Q148*H148</f>
        <v>0</v>
      </c>
      <c r="S148" s="190">
        <v>0</v>
      </c>
      <c r="T148" s="191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2" t="s">
        <v>668</v>
      </c>
      <c r="AT148" s="192" t="s">
        <v>193</v>
      </c>
      <c r="AU148" s="192" t="s">
        <v>80</v>
      </c>
      <c r="AY148" s="20" t="s">
        <v>191</v>
      </c>
      <c r="BE148" s="193">
        <f>IF(N148="základní",J148,0)</f>
        <v>0</v>
      </c>
      <c r="BF148" s="193">
        <f>IF(N148="snížená",J148,0)</f>
        <v>0</v>
      </c>
      <c r="BG148" s="193">
        <f>IF(N148="zákl. přenesená",J148,0)</f>
        <v>0</v>
      </c>
      <c r="BH148" s="193">
        <f>IF(N148="sníž. přenesená",J148,0)</f>
        <v>0</v>
      </c>
      <c r="BI148" s="193">
        <f>IF(N148="nulová",J148,0)</f>
        <v>0</v>
      </c>
      <c r="BJ148" s="20" t="s">
        <v>80</v>
      </c>
      <c r="BK148" s="193">
        <f>ROUND(I148*H148,2)</f>
        <v>0</v>
      </c>
      <c r="BL148" s="20" t="s">
        <v>668</v>
      </c>
      <c r="BM148" s="192" t="s">
        <v>4737</v>
      </c>
    </row>
    <row r="149" spans="1:65" s="2" customFormat="1" ht="11.25">
      <c r="A149" s="37"/>
      <c r="B149" s="38"/>
      <c r="C149" s="39"/>
      <c r="D149" s="194" t="s">
        <v>199</v>
      </c>
      <c r="E149" s="39"/>
      <c r="F149" s="195" t="s">
        <v>4736</v>
      </c>
      <c r="G149" s="39"/>
      <c r="H149" s="39"/>
      <c r="I149" s="196"/>
      <c r="J149" s="39"/>
      <c r="K149" s="39"/>
      <c r="L149" s="42"/>
      <c r="M149" s="197"/>
      <c r="N149" s="198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199</v>
      </c>
      <c r="AU149" s="20" t="s">
        <v>80</v>
      </c>
    </row>
    <row r="150" spans="1:65" s="2" customFormat="1" ht="16.5" customHeight="1">
      <c r="A150" s="37"/>
      <c r="B150" s="38"/>
      <c r="C150" s="181" t="s">
        <v>363</v>
      </c>
      <c r="D150" s="181" t="s">
        <v>193</v>
      </c>
      <c r="E150" s="182" t="s">
        <v>4738</v>
      </c>
      <c r="F150" s="183" t="s">
        <v>4739</v>
      </c>
      <c r="G150" s="184" t="s">
        <v>282</v>
      </c>
      <c r="H150" s="185">
        <v>37</v>
      </c>
      <c r="I150" s="186"/>
      <c r="J150" s="187">
        <f>ROUND(I150*H150,2)</f>
        <v>0</v>
      </c>
      <c r="K150" s="183" t="s">
        <v>19</v>
      </c>
      <c r="L150" s="42"/>
      <c r="M150" s="188" t="s">
        <v>19</v>
      </c>
      <c r="N150" s="189" t="s">
        <v>44</v>
      </c>
      <c r="O150" s="67"/>
      <c r="P150" s="190">
        <f>O150*H150</f>
        <v>0</v>
      </c>
      <c r="Q150" s="190">
        <v>0</v>
      </c>
      <c r="R150" s="190">
        <f>Q150*H150</f>
        <v>0</v>
      </c>
      <c r="S150" s="190">
        <v>0</v>
      </c>
      <c r="T150" s="191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2" t="s">
        <v>668</v>
      </c>
      <c r="AT150" s="192" t="s">
        <v>193</v>
      </c>
      <c r="AU150" s="192" t="s">
        <v>80</v>
      </c>
      <c r="AY150" s="20" t="s">
        <v>191</v>
      </c>
      <c r="BE150" s="193">
        <f>IF(N150="základní",J150,0)</f>
        <v>0</v>
      </c>
      <c r="BF150" s="193">
        <f>IF(N150="snížená",J150,0)</f>
        <v>0</v>
      </c>
      <c r="BG150" s="193">
        <f>IF(N150="zákl. přenesená",J150,0)</f>
        <v>0</v>
      </c>
      <c r="BH150" s="193">
        <f>IF(N150="sníž. přenesená",J150,0)</f>
        <v>0</v>
      </c>
      <c r="BI150" s="193">
        <f>IF(N150="nulová",J150,0)</f>
        <v>0</v>
      </c>
      <c r="BJ150" s="20" t="s">
        <v>80</v>
      </c>
      <c r="BK150" s="193">
        <f>ROUND(I150*H150,2)</f>
        <v>0</v>
      </c>
      <c r="BL150" s="20" t="s">
        <v>668</v>
      </c>
      <c r="BM150" s="192" t="s">
        <v>4740</v>
      </c>
    </row>
    <row r="151" spans="1:65" s="2" customFormat="1" ht="11.25">
      <c r="A151" s="37"/>
      <c r="B151" s="38"/>
      <c r="C151" s="39"/>
      <c r="D151" s="194" t="s">
        <v>199</v>
      </c>
      <c r="E151" s="39"/>
      <c r="F151" s="195" t="s">
        <v>4739</v>
      </c>
      <c r="G151" s="39"/>
      <c r="H151" s="39"/>
      <c r="I151" s="196"/>
      <c r="J151" s="39"/>
      <c r="K151" s="39"/>
      <c r="L151" s="42"/>
      <c r="M151" s="197"/>
      <c r="N151" s="198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199</v>
      </c>
      <c r="AU151" s="20" t="s">
        <v>80</v>
      </c>
    </row>
    <row r="152" spans="1:65" s="2" customFormat="1" ht="16.5" customHeight="1">
      <c r="A152" s="37"/>
      <c r="B152" s="38"/>
      <c r="C152" s="181" t="s">
        <v>370</v>
      </c>
      <c r="D152" s="181" t="s">
        <v>193</v>
      </c>
      <c r="E152" s="182" t="s">
        <v>4741</v>
      </c>
      <c r="F152" s="183" t="s">
        <v>4742</v>
      </c>
      <c r="G152" s="184" t="s">
        <v>2285</v>
      </c>
      <c r="H152" s="185">
        <v>644</v>
      </c>
      <c r="I152" s="186"/>
      <c r="J152" s="187">
        <f>ROUND(I152*H152,2)</f>
        <v>0</v>
      </c>
      <c r="K152" s="183" t="s">
        <v>19</v>
      </c>
      <c r="L152" s="42"/>
      <c r="M152" s="188" t="s">
        <v>19</v>
      </c>
      <c r="N152" s="189" t="s">
        <v>44</v>
      </c>
      <c r="O152" s="67"/>
      <c r="P152" s="190">
        <f>O152*H152</f>
        <v>0</v>
      </c>
      <c r="Q152" s="190">
        <v>0</v>
      </c>
      <c r="R152" s="190">
        <f>Q152*H152</f>
        <v>0</v>
      </c>
      <c r="S152" s="190">
        <v>0</v>
      </c>
      <c r="T152" s="191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2" t="s">
        <v>668</v>
      </c>
      <c r="AT152" s="192" t="s">
        <v>193</v>
      </c>
      <c r="AU152" s="192" t="s">
        <v>80</v>
      </c>
      <c r="AY152" s="20" t="s">
        <v>191</v>
      </c>
      <c r="BE152" s="193">
        <f>IF(N152="základní",J152,0)</f>
        <v>0</v>
      </c>
      <c r="BF152" s="193">
        <f>IF(N152="snížená",J152,0)</f>
        <v>0</v>
      </c>
      <c r="BG152" s="193">
        <f>IF(N152="zákl. přenesená",J152,0)</f>
        <v>0</v>
      </c>
      <c r="BH152" s="193">
        <f>IF(N152="sníž. přenesená",J152,0)</f>
        <v>0</v>
      </c>
      <c r="BI152" s="193">
        <f>IF(N152="nulová",J152,0)</f>
        <v>0</v>
      </c>
      <c r="BJ152" s="20" t="s">
        <v>80</v>
      </c>
      <c r="BK152" s="193">
        <f>ROUND(I152*H152,2)</f>
        <v>0</v>
      </c>
      <c r="BL152" s="20" t="s">
        <v>668</v>
      </c>
      <c r="BM152" s="192" t="s">
        <v>4743</v>
      </c>
    </row>
    <row r="153" spans="1:65" s="2" customFormat="1" ht="11.25">
      <c r="A153" s="37"/>
      <c r="B153" s="38"/>
      <c r="C153" s="39"/>
      <c r="D153" s="194" t="s">
        <v>199</v>
      </c>
      <c r="E153" s="39"/>
      <c r="F153" s="195" t="s">
        <v>4742</v>
      </c>
      <c r="G153" s="39"/>
      <c r="H153" s="39"/>
      <c r="I153" s="196"/>
      <c r="J153" s="39"/>
      <c r="K153" s="39"/>
      <c r="L153" s="42"/>
      <c r="M153" s="197"/>
      <c r="N153" s="198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199</v>
      </c>
      <c r="AU153" s="20" t="s">
        <v>80</v>
      </c>
    </row>
    <row r="154" spans="1:65" s="2" customFormat="1" ht="16.5" customHeight="1">
      <c r="A154" s="37"/>
      <c r="B154" s="38"/>
      <c r="C154" s="181" t="s">
        <v>377</v>
      </c>
      <c r="D154" s="181" t="s">
        <v>193</v>
      </c>
      <c r="E154" s="182" t="s">
        <v>4744</v>
      </c>
      <c r="F154" s="183" t="s">
        <v>4745</v>
      </c>
      <c r="G154" s="184" t="s">
        <v>3025</v>
      </c>
      <c r="H154" s="185">
        <v>1</v>
      </c>
      <c r="I154" s="186"/>
      <c r="J154" s="187">
        <f>ROUND(I154*H154,2)</f>
        <v>0</v>
      </c>
      <c r="K154" s="183" t="s">
        <v>19</v>
      </c>
      <c r="L154" s="42"/>
      <c r="M154" s="188" t="s">
        <v>19</v>
      </c>
      <c r="N154" s="189" t="s">
        <v>44</v>
      </c>
      <c r="O154" s="67"/>
      <c r="P154" s="190">
        <f>O154*H154</f>
        <v>0</v>
      </c>
      <c r="Q154" s="190">
        <v>0</v>
      </c>
      <c r="R154" s="190">
        <f>Q154*H154</f>
        <v>0</v>
      </c>
      <c r="S154" s="190">
        <v>0</v>
      </c>
      <c r="T154" s="191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2" t="s">
        <v>668</v>
      </c>
      <c r="AT154" s="192" t="s">
        <v>193</v>
      </c>
      <c r="AU154" s="192" t="s">
        <v>80</v>
      </c>
      <c r="AY154" s="20" t="s">
        <v>191</v>
      </c>
      <c r="BE154" s="193">
        <f>IF(N154="základní",J154,0)</f>
        <v>0</v>
      </c>
      <c r="BF154" s="193">
        <f>IF(N154="snížená",J154,0)</f>
        <v>0</v>
      </c>
      <c r="BG154" s="193">
        <f>IF(N154="zákl. přenesená",J154,0)</f>
        <v>0</v>
      </c>
      <c r="BH154" s="193">
        <f>IF(N154="sníž. přenesená",J154,0)</f>
        <v>0</v>
      </c>
      <c r="BI154" s="193">
        <f>IF(N154="nulová",J154,0)</f>
        <v>0</v>
      </c>
      <c r="BJ154" s="20" t="s">
        <v>80</v>
      </c>
      <c r="BK154" s="193">
        <f>ROUND(I154*H154,2)</f>
        <v>0</v>
      </c>
      <c r="BL154" s="20" t="s">
        <v>668</v>
      </c>
      <c r="BM154" s="192" t="s">
        <v>4746</v>
      </c>
    </row>
    <row r="155" spans="1:65" s="2" customFormat="1" ht="11.25">
      <c r="A155" s="37"/>
      <c r="B155" s="38"/>
      <c r="C155" s="39"/>
      <c r="D155" s="194" t="s">
        <v>199</v>
      </c>
      <c r="E155" s="39"/>
      <c r="F155" s="195" t="s">
        <v>4745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199</v>
      </c>
      <c r="AU155" s="20" t="s">
        <v>80</v>
      </c>
    </row>
    <row r="156" spans="1:65" s="12" customFormat="1" ht="25.9" customHeight="1">
      <c r="B156" s="165"/>
      <c r="C156" s="166"/>
      <c r="D156" s="167" t="s">
        <v>72</v>
      </c>
      <c r="E156" s="168" t="s">
        <v>3630</v>
      </c>
      <c r="F156" s="168" t="s">
        <v>4747</v>
      </c>
      <c r="G156" s="166"/>
      <c r="H156" s="166"/>
      <c r="I156" s="169"/>
      <c r="J156" s="170">
        <f>BK156</f>
        <v>0</v>
      </c>
      <c r="K156" s="166"/>
      <c r="L156" s="171"/>
      <c r="M156" s="172"/>
      <c r="N156" s="173"/>
      <c r="O156" s="173"/>
      <c r="P156" s="174">
        <f>SUM(P157:P200)</f>
        <v>0</v>
      </c>
      <c r="Q156" s="173"/>
      <c r="R156" s="174">
        <f>SUM(R157:R200)</f>
        <v>0</v>
      </c>
      <c r="S156" s="173"/>
      <c r="T156" s="175">
        <f>SUM(T157:T200)</f>
        <v>0</v>
      </c>
      <c r="AR156" s="176" t="s">
        <v>80</v>
      </c>
      <c r="AT156" s="177" t="s">
        <v>72</v>
      </c>
      <c r="AU156" s="177" t="s">
        <v>73</v>
      </c>
      <c r="AY156" s="176" t="s">
        <v>191</v>
      </c>
      <c r="BK156" s="178">
        <f>SUM(BK157:BK200)</f>
        <v>0</v>
      </c>
    </row>
    <row r="157" spans="1:65" s="2" customFormat="1" ht="37.9" customHeight="1">
      <c r="A157" s="37"/>
      <c r="B157" s="38"/>
      <c r="C157" s="181" t="s">
        <v>384</v>
      </c>
      <c r="D157" s="181" t="s">
        <v>193</v>
      </c>
      <c r="E157" s="182" t="s">
        <v>4748</v>
      </c>
      <c r="F157" s="183" t="s">
        <v>4749</v>
      </c>
      <c r="G157" s="184" t="s">
        <v>3025</v>
      </c>
      <c r="H157" s="185">
        <v>1</v>
      </c>
      <c r="I157" s="186"/>
      <c r="J157" s="187">
        <f>ROUND(I157*H157,2)</f>
        <v>0</v>
      </c>
      <c r="K157" s="183" t="s">
        <v>19</v>
      </c>
      <c r="L157" s="42"/>
      <c r="M157" s="188" t="s">
        <v>19</v>
      </c>
      <c r="N157" s="189" t="s">
        <v>44</v>
      </c>
      <c r="O157" s="67"/>
      <c r="P157" s="190">
        <f>O157*H157</f>
        <v>0</v>
      </c>
      <c r="Q157" s="190">
        <v>0</v>
      </c>
      <c r="R157" s="190">
        <f>Q157*H157</f>
        <v>0</v>
      </c>
      <c r="S157" s="190">
        <v>0</v>
      </c>
      <c r="T157" s="191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2" t="s">
        <v>668</v>
      </c>
      <c r="AT157" s="192" t="s">
        <v>193</v>
      </c>
      <c r="AU157" s="192" t="s">
        <v>80</v>
      </c>
      <c r="AY157" s="20" t="s">
        <v>191</v>
      </c>
      <c r="BE157" s="193">
        <f>IF(N157="základní",J157,0)</f>
        <v>0</v>
      </c>
      <c r="BF157" s="193">
        <f>IF(N157="snížená",J157,0)</f>
        <v>0</v>
      </c>
      <c r="BG157" s="193">
        <f>IF(N157="zákl. přenesená",J157,0)</f>
        <v>0</v>
      </c>
      <c r="BH157" s="193">
        <f>IF(N157="sníž. přenesená",J157,0)</f>
        <v>0</v>
      </c>
      <c r="BI157" s="193">
        <f>IF(N157="nulová",J157,0)</f>
        <v>0</v>
      </c>
      <c r="BJ157" s="20" t="s">
        <v>80</v>
      </c>
      <c r="BK157" s="193">
        <f>ROUND(I157*H157,2)</f>
        <v>0</v>
      </c>
      <c r="BL157" s="20" t="s">
        <v>668</v>
      </c>
      <c r="BM157" s="192" t="s">
        <v>4750</v>
      </c>
    </row>
    <row r="158" spans="1:65" s="2" customFormat="1" ht="68.25">
      <c r="A158" s="37"/>
      <c r="B158" s="38"/>
      <c r="C158" s="39"/>
      <c r="D158" s="194" t="s">
        <v>199</v>
      </c>
      <c r="E158" s="39"/>
      <c r="F158" s="195" t="s">
        <v>4751</v>
      </c>
      <c r="G158" s="39"/>
      <c r="H158" s="39"/>
      <c r="I158" s="196"/>
      <c r="J158" s="39"/>
      <c r="K158" s="39"/>
      <c r="L158" s="42"/>
      <c r="M158" s="197"/>
      <c r="N158" s="198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199</v>
      </c>
      <c r="AU158" s="20" t="s">
        <v>80</v>
      </c>
    </row>
    <row r="159" spans="1:65" s="2" customFormat="1" ht="21.75" customHeight="1">
      <c r="A159" s="37"/>
      <c r="B159" s="38"/>
      <c r="C159" s="181" t="s">
        <v>391</v>
      </c>
      <c r="D159" s="181" t="s">
        <v>193</v>
      </c>
      <c r="E159" s="182" t="s">
        <v>4752</v>
      </c>
      <c r="F159" s="183" t="s">
        <v>4675</v>
      </c>
      <c r="G159" s="184" t="s">
        <v>3025</v>
      </c>
      <c r="H159" s="185">
        <v>8</v>
      </c>
      <c r="I159" s="186"/>
      <c r="J159" s="187">
        <f>ROUND(I159*H159,2)</f>
        <v>0</v>
      </c>
      <c r="K159" s="183" t="s">
        <v>19</v>
      </c>
      <c r="L159" s="42"/>
      <c r="M159" s="188" t="s">
        <v>19</v>
      </c>
      <c r="N159" s="189" t="s">
        <v>44</v>
      </c>
      <c r="O159" s="67"/>
      <c r="P159" s="190">
        <f>O159*H159</f>
        <v>0</v>
      </c>
      <c r="Q159" s="190">
        <v>0</v>
      </c>
      <c r="R159" s="190">
        <f>Q159*H159</f>
        <v>0</v>
      </c>
      <c r="S159" s="190">
        <v>0</v>
      </c>
      <c r="T159" s="191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2" t="s">
        <v>668</v>
      </c>
      <c r="AT159" s="192" t="s">
        <v>193</v>
      </c>
      <c r="AU159" s="192" t="s">
        <v>80</v>
      </c>
      <c r="AY159" s="20" t="s">
        <v>191</v>
      </c>
      <c r="BE159" s="193">
        <f>IF(N159="základní",J159,0)</f>
        <v>0</v>
      </c>
      <c r="BF159" s="193">
        <f>IF(N159="snížená",J159,0)</f>
        <v>0</v>
      </c>
      <c r="BG159" s="193">
        <f>IF(N159="zákl. přenesená",J159,0)</f>
        <v>0</v>
      </c>
      <c r="BH159" s="193">
        <f>IF(N159="sníž. přenesená",J159,0)</f>
        <v>0</v>
      </c>
      <c r="BI159" s="193">
        <f>IF(N159="nulová",J159,0)</f>
        <v>0</v>
      </c>
      <c r="BJ159" s="20" t="s">
        <v>80</v>
      </c>
      <c r="BK159" s="193">
        <f>ROUND(I159*H159,2)</f>
        <v>0</v>
      </c>
      <c r="BL159" s="20" t="s">
        <v>668</v>
      </c>
      <c r="BM159" s="192" t="s">
        <v>4753</v>
      </c>
    </row>
    <row r="160" spans="1:65" s="2" customFormat="1" ht="11.25">
      <c r="A160" s="37"/>
      <c r="B160" s="38"/>
      <c r="C160" s="39"/>
      <c r="D160" s="194" t="s">
        <v>199</v>
      </c>
      <c r="E160" s="39"/>
      <c r="F160" s="195" t="s">
        <v>4675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199</v>
      </c>
      <c r="AU160" s="20" t="s">
        <v>80</v>
      </c>
    </row>
    <row r="161" spans="1:65" s="2" customFormat="1" ht="16.5" customHeight="1">
      <c r="A161" s="37"/>
      <c r="B161" s="38"/>
      <c r="C161" s="181" t="s">
        <v>397</v>
      </c>
      <c r="D161" s="181" t="s">
        <v>193</v>
      </c>
      <c r="E161" s="182" t="s">
        <v>4754</v>
      </c>
      <c r="F161" s="183" t="s">
        <v>4755</v>
      </c>
      <c r="G161" s="184" t="s">
        <v>3025</v>
      </c>
      <c r="H161" s="185">
        <v>2</v>
      </c>
      <c r="I161" s="186"/>
      <c r="J161" s="187">
        <f>ROUND(I161*H161,2)</f>
        <v>0</v>
      </c>
      <c r="K161" s="183" t="s">
        <v>19</v>
      </c>
      <c r="L161" s="42"/>
      <c r="M161" s="188" t="s">
        <v>19</v>
      </c>
      <c r="N161" s="189" t="s">
        <v>44</v>
      </c>
      <c r="O161" s="67"/>
      <c r="P161" s="190">
        <f>O161*H161</f>
        <v>0</v>
      </c>
      <c r="Q161" s="190">
        <v>0</v>
      </c>
      <c r="R161" s="190">
        <f>Q161*H161</f>
        <v>0</v>
      </c>
      <c r="S161" s="190">
        <v>0</v>
      </c>
      <c r="T161" s="191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2" t="s">
        <v>668</v>
      </c>
      <c r="AT161" s="192" t="s">
        <v>193</v>
      </c>
      <c r="AU161" s="192" t="s">
        <v>80</v>
      </c>
      <c r="AY161" s="20" t="s">
        <v>191</v>
      </c>
      <c r="BE161" s="193">
        <f>IF(N161="základní",J161,0)</f>
        <v>0</v>
      </c>
      <c r="BF161" s="193">
        <f>IF(N161="snížená",J161,0)</f>
        <v>0</v>
      </c>
      <c r="BG161" s="193">
        <f>IF(N161="zákl. přenesená",J161,0)</f>
        <v>0</v>
      </c>
      <c r="BH161" s="193">
        <f>IF(N161="sníž. přenesená",J161,0)</f>
        <v>0</v>
      </c>
      <c r="BI161" s="193">
        <f>IF(N161="nulová",J161,0)</f>
        <v>0</v>
      </c>
      <c r="BJ161" s="20" t="s">
        <v>80</v>
      </c>
      <c r="BK161" s="193">
        <f>ROUND(I161*H161,2)</f>
        <v>0</v>
      </c>
      <c r="BL161" s="20" t="s">
        <v>668</v>
      </c>
      <c r="BM161" s="192" t="s">
        <v>4756</v>
      </c>
    </row>
    <row r="162" spans="1:65" s="2" customFormat="1" ht="11.25">
      <c r="A162" s="37"/>
      <c r="B162" s="38"/>
      <c r="C162" s="39"/>
      <c r="D162" s="194" t="s">
        <v>199</v>
      </c>
      <c r="E162" s="39"/>
      <c r="F162" s="195" t="s">
        <v>4755</v>
      </c>
      <c r="G162" s="39"/>
      <c r="H162" s="39"/>
      <c r="I162" s="196"/>
      <c r="J162" s="39"/>
      <c r="K162" s="39"/>
      <c r="L162" s="42"/>
      <c r="M162" s="197"/>
      <c r="N162" s="198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199</v>
      </c>
      <c r="AU162" s="20" t="s">
        <v>80</v>
      </c>
    </row>
    <row r="163" spans="1:65" s="2" customFormat="1" ht="16.5" customHeight="1">
      <c r="A163" s="37"/>
      <c r="B163" s="38"/>
      <c r="C163" s="181" t="s">
        <v>405</v>
      </c>
      <c r="D163" s="181" t="s">
        <v>193</v>
      </c>
      <c r="E163" s="182" t="s">
        <v>4757</v>
      </c>
      <c r="F163" s="183" t="s">
        <v>4758</v>
      </c>
      <c r="G163" s="184" t="s">
        <v>3025</v>
      </c>
      <c r="H163" s="185">
        <v>2</v>
      </c>
      <c r="I163" s="186"/>
      <c r="J163" s="187">
        <f>ROUND(I163*H163,2)</f>
        <v>0</v>
      </c>
      <c r="K163" s="183" t="s">
        <v>19</v>
      </c>
      <c r="L163" s="42"/>
      <c r="M163" s="188" t="s">
        <v>19</v>
      </c>
      <c r="N163" s="189" t="s">
        <v>44</v>
      </c>
      <c r="O163" s="67"/>
      <c r="P163" s="190">
        <f>O163*H163</f>
        <v>0</v>
      </c>
      <c r="Q163" s="190">
        <v>0</v>
      </c>
      <c r="R163" s="190">
        <f>Q163*H163</f>
        <v>0</v>
      </c>
      <c r="S163" s="190">
        <v>0</v>
      </c>
      <c r="T163" s="191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2" t="s">
        <v>668</v>
      </c>
      <c r="AT163" s="192" t="s">
        <v>193</v>
      </c>
      <c r="AU163" s="192" t="s">
        <v>80</v>
      </c>
      <c r="AY163" s="20" t="s">
        <v>191</v>
      </c>
      <c r="BE163" s="193">
        <f>IF(N163="základní",J163,0)</f>
        <v>0</v>
      </c>
      <c r="BF163" s="193">
        <f>IF(N163="snížená",J163,0)</f>
        <v>0</v>
      </c>
      <c r="BG163" s="193">
        <f>IF(N163="zákl. přenesená",J163,0)</f>
        <v>0</v>
      </c>
      <c r="BH163" s="193">
        <f>IF(N163="sníž. přenesená",J163,0)</f>
        <v>0</v>
      </c>
      <c r="BI163" s="193">
        <f>IF(N163="nulová",J163,0)</f>
        <v>0</v>
      </c>
      <c r="BJ163" s="20" t="s">
        <v>80</v>
      </c>
      <c r="BK163" s="193">
        <f>ROUND(I163*H163,2)</f>
        <v>0</v>
      </c>
      <c r="BL163" s="20" t="s">
        <v>668</v>
      </c>
      <c r="BM163" s="192" t="s">
        <v>4759</v>
      </c>
    </row>
    <row r="164" spans="1:65" s="2" customFormat="1" ht="11.25">
      <c r="A164" s="37"/>
      <c r="B164" s="38"/>
      <c r="C164" s="39"/>
      <c r="D164" s="194" t="s">
        <v>199</v>
      </c>
      <c r="E164" s="39"/>
      <c r="F164" s="195" t="s">
        <v>4758</v>
      </c>
      <c r="G164" s="39"/>
      <c r="H164" s="39"/>
      <c r="I164" s="196"/>
      <c r="J164" s="39"/>
      <c r="K164" s="39"/>
      <c r="L164" s="42"/>
      <c r="M164" s="197"/>
      <c r="N164" s="198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199</v>
      </c>
      <c r="AU164" s="20" t="s">
        <v>80</v>
      </c>
    </row>
    <row r="165" spans="1:65" s="2" customFormat="1" ht="16.5" customHeight="1">
      <c r="A165" s="37"/>
      <c r="B165" s="38"/>
      <c r="C165" s="181" t="s">
        <v>413</v>
      </c>
      <c r="D165" s="181" t="s">
        <v>193</v>
      </c>
      <c r="E165" s="182" t="s">
        <v>4760</v>
      </c>
      <c r="F165" s="183" t="s">
        <v>4761</v>
      </c>
      <c r="G165" s="184" t="s">
        <v>3025</v>
      </c>
      <c r="H165" s="185">
        <v>11</v>
      </c>
      <c r="I165" s="186"/>
      <c r="J165" s="187">
        <f>ROUND(I165*H165,2)</f>
        <v>0</v>
      </c>
      <c r="K165" s="183" t="s">
        <v>19</v>
      </c>
      <c r="L165" s="42"/>
      <c r="M165" s="188" t="s">
        <v>19</v>
      </c>
      <c r="N165" s="189" t="s">
        <v>44</v>
      </c>
      <c r="O165" s="67"/>
      <c r="P165" s="190">
        <f>O165*H165</f>
        <v>0</v>
      </c>
      <c r="Q165" s="190">
        <v>0</v>
      </c>
      <c r="R165" s="190">
        <f>Q165*H165</f>
        <v>0</v>
      </c>
      <c r="S165" s="190">
        <v>0</v>
      </c>
      <c r="T165" s="191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2" t="s">
        <v>668</v>
      </c>
      <c r="AT165" s="192" t="s">
        <v>193</v>
      </c>
      <c r="AU165" s="192" t="s">
        <v>80</v>
      </c>
      <c r="AY165" s="20" t="s">
        <v>191</v>
      </c>
      <c r="BE165" s="193">
        <f>IF(N165="základní",J165,0)</f>
        <v>0</v>
      </c>
      <c r="BF165" s="193">
        <f>IF(N165="snížená",J165,0)</f>
        <v>0</v>
      </c>
      <c r="BG165" s="193">
        <f>IF(N165="zákl. přenesená",J165,0)</f>
        <v>0</v>
      </c>
      <c r="BH165" s="193">
        <f>IF(N165="sníž. přenesená",J165,0)</f>
        <v>0</v>
      </c>
      <c r="BI165" s="193">
        <f>IF(N165="nulová",J165,0)</f>
        <v>0</v>
      </c>
      <c r="BJ165" s="20" t="s">
        <v>80</v>
      </c>
      <c r="BK165" s="193">
        <f>ROUND(I165*H165,2)</f>
        <v>0</v>
      </c>
      <c r="BL165" s="20" t="s">
        <v>668</v>
      </c>
      <c r="BM165" s="192" t="s">
        <v>4762</v>
      </c>
    </row>
    <row r="166" spans="1:65" s="2" customFormat="1" ht="11.25">
      <c r="A166" s="37"/>
      <c r="B166" s="38"/>
      <c r="C166" s="39"/>
      <c r="D166" s="194" t="s">
        <v>199</v>
      </c>
      <c r="E166" s="39"/>
      <c r="F166" s="195" t="s">
        <v>4761</v>
      </c>
      <c r="G166" s="39"/>
      <c r="H166" s="39"/>
      <c r="I166" s="196"/>
      <c r="J166" s="39"/>
      <c r="K166" s="39"/>
      <c r="L166" s="42"/>
      <c r="M166" s="197"/>
      <c r="N166" s="198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199</v>
      </c>
      <c r="AU166" s="20" t="s">
        <v>80</v>
      </c>
    </row>
    <row r="167" spans="1:65" s="2" customFormat="1" ht="24.2" customHeight="1">
      <c r="A167" s="37"/>
      <c r="B167" s="38"/>
      <c r="C167" s="181" t="s">
        <v>420</v>
      </c>
      <c r="D167" s="181" t="s">
        <v>193</v>
      </c>
      <c r="E167" s="182" t="s">
        <v>4763</v>
      </c>
      <c r="F167" s="183" t="s">
        <v>4764</v>
      </c>
      <c r="G167" s="184" t="s">
        <v>3025</v>
      </c>
      <c r="H167" s="185">
        <v>2</v>
      </c>
      <c r="I167" s="186"/>
      <c r="J167" s="187">
        <f>ROUND(I167*H167,2)</f>
        <v>0</v>
      </c>
      <c r="K167" s="183" t="s">
        <v>19</v>
      </c>
      <c r="L167" s="42"/>
      <c r="M167" s="188" t="s">
        <v>19</v>
      </c>
      <c r="N167" s="189" t="s">
        <v>44</v>
      </c>
      <c r="O167" s="67"/>
      <c r="P167" s="190">
        <f>O167*H167</f>
        <v>0</v>
      </c>
      <c r="Q167" s="190">
        <v>0</v>
      </c>
      <c r="R167" s="190">
        <f>Q167*H167</f>
        <v>0</v>
      </c>
      <c r="S167" s="190">
        <v>0</v>
      </c>
      <c r="T167" s="191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2" t="s">
        <v>668</v>
      </c>
      <c r="AT167" s="192" t="s">
        <v>193</v>
      </c>
      <c r="AU167" s="192" t="s">
        <v>80</v>
      </c>
      <c r="AY167" s="20" t="s">
        <v>191</v>
      </c>
      <c r="BE167" s="193">
        <f>IF(N167="základní",J167,0)</f>
        <v>0</v>
      </c>
      <c r="BF167" s="193">
        <f>IF(N167="snížená",J167,0)</f>
        <v>0</v>
      </c>
      <c r="BG167" s="193">
        <f>IF(N167="zákl. přenesená",J167,0)</f>
        <v>0</v>
      </c>
      <c r="BH167" s="193">
        <f>IF(N167="sníž. přenesená",J167,0)</f>
        <v>0</v>
      </c>
      <c r="BI167" s="193">
        <f>IF(N167="nulová",J167,0)</f>
        <v>0</v>
      </c>
      <c r="BJ167" s="20" t="s">
        <v>80</v>
      </c>
      <c r="BK167" s="193">
        <f>ROUND(I167*H167,2)</f>
        <v>0</v>
      </c>
      <c r="BL167" s="20" t="s">
        <v>668</v>
      </c>
      <c r="BM167" s="192" t="s">
        <v>4765</v>
      </c>
    </row>
    <row r="168" spans="1:65" s="2" customFormat="1" ht="19.5">
      <c r="A168" s="37"/>
      <c r="B168" s="38"/>
      <c r="C168" s="39"/>
      <c r="D168" s="194" t="s">
        <v>199</v>
      </c>
      <c r="E168" s="39"/>
      <c r="F168" s="195" t="s">
        <v>4764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199</v>
      </c>
      <c r="AU168" s="20" t="s">
        <v>80</v>
      </c>
    </row>
    <row r="169" spans="1:65" s="2" customFormat="1" ht="24.2" customHeight="1">
      <c r="A169" s="37"/>
      <c r="B169" s="38"/>
      <c r="C169" s="181" t="s">
        <v>427</v>
      </c>
      <c r="D169" s="181" t="s">
        <v>193</v>
      </c>
      <c r="E169" s="182" t="s">
        <v>4766</v>
      </c>
      <c r="F169" s="183" t="s">
        <v>4767</v>
      </c>
      <c r="G169" s="184" t="s">
        <v>3025</v>
      </c>
      <c r="H169" s="185">
        <v>4</v>
      </c>
      <c r="I169" s="186"/>
      <c r="J169" s="187">
        <f>ROUND(I169*H169,2)</f>
        <v>0</v>
      </c>
      <c r="K169" s="183" t="s">
        <v>19</v>
      </c>
      <c r="L169" s="42"/>
      <c r="M169" s="188" t="s">
        <v>19</v>
      </c>
      <c r="N169" s="189" t="s">
        <v>44</v>
      </c>
      <c r="O169" s="67"/>
      <c r="P169" s="190">
        <f>O169*H169</f>
        <v>0</v>
      </c>
      <c r="Q169" s="190">
        <v>0</v>
      </c>
      <c r="R169" s="190">
        <f>Q169*H169</f>
        <v>0</v>
      </c>
      <c r="S169" s="190">
        <v>0</v>
      </c>
      <c r="T169" s="191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2" t="s">
        <v>668</v>
      </c>
      <c r="AT169" s="192" t="s">
        <v>193</v>
      </c>
      <c r="AU169" s="192" t="s">
        <v>80</v>
      </c>
      <c r="AY169" s="20" t="s">
        <v>191</v>
      </c>
      <c r="BE169" s="193">
        <f>IF(N169="základní",J169,0)</f>
        <v>0</v>
      </c>
      <c r="BF169" s="193">
        <f>IF(N169="snížená",J169,0)</f>
        <v>0</v>
      </c>
      <c r="BG169" s="193">
        <f>IF(N169="zákl. přenesená",J169,0)</f>
        <v>0</v>
      </c>
      <c r="BH169" s="193">
        <f>IF(N169="sníž. přenesená",J169,0)</f>
        <v>0</v>
      </c>
      <c r="BI169" s="193">
        <f>IF(N169="nulová",J169,0)</f>
        <v>0</v>
      </c>
      <c r="BJ169" s="20" t="s">
        <v>80</v>
      </c>
      <c r="BK169" s="193">
        <f>ROUND(I169*H169,2)</f>
        <v>0</v>
      </c>
      <c r="BL169" s="20" t="s">
        <v>668</v>
      </c>
      <c r="BM169" s="192" t="s">
        <v>4768</v>
      </c>
    </row>
    <row r="170" spans="1:65" s="2" customFormat="1" ht="19.5">
      <c r="A170" s="37"/>
      <c r="B170" s="38"/>
      <c r="C170" s="39"/>
      <c r="D170" s="194" t="s">
        <v>199</v>
      </c>
      <c r="E170" s="39"/>
      <c r="F170" s="195" t="s">
        <v>4767</v>
      </c>
      <c r="G170" s="39"/>
      <c r="H170" s="39"/>
      <c r="I170" s="196"/>
      <c r="J170" s="39"/>
      <c r="K170" s="39"/>
      <c r="L170" s="42"/>
      <c r="M170" s="197"/>
      <c r="N170" s="198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199</v>
      </c>
      <c r="AU170" s="20" t="s">
        <v>80</v>
      </c>
    </row>
    <row r="171" spans="1:65" s="2" customFormat="1" ht="24.2" customHeight="1">
      <c r="A171" s="37"/>
      <c r="B171" s="38"/>
      <c r="C171" s="181" t="s">
        <v>434</v>
      </c>
      <c r="D171" s="181" t="s">
        <v>193</v>
      </c>
      <c r="E171" s="182" t="s">
        <v>4769</v>
      </c>
      <c r="F171" s="183" t="s">
        <v>4770</v>
      </c>
      <c r="G171" s="184" t="s">
        <v>3025</v>
      </c>
      <c r="H171" s="185">
        <v>4</v>
      </c>
      <c r="I171" s="186"/>
      <c r="J171" s="187">
        <f>ROUND(I171*H171,2)</f>
        <v>0</v>
      </c>
      <c r="K171" s="183" t="s">
        <v>19</v>
      </c>
      <c r="L171" s="42"/>
      <c r="M171" s="188" t="s">
        <v>19</v>
      </c>
      <c r="N171" s="189" t="s">
        <v>44</v>
      </c>
      <c r="O171" s="67"/>
      <c r="P171" s="190">
        <f>O171*H171</f>
        <v>0</v>
      </c>
      <c r="Q171" s="190">
        <v>0</v>
      </c>
      <c r="R171" s="190">
        <f>Q171*H171</f>
        <v>0</v>
      </c>
      <c r="S171" s="190">
        <v>0</v>
      </c>
      <c r="T171" s="191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2" t="s">
        <v>668</v>
      </c>
      <c r="AT171" s="192" t="s">
        <v>193</v>
      </c>
      <c r="AU171" s="192" t="s">
        <v>80</v>
      </c>
      <c r="AY171" s="20" t="s">
        <v>191</v>
      </c>
      <c r="BE171" s="193">
        <f>IF(N171="základní",J171,0)</f>
        <v>0</v>
      </c>
      <c r="BF171" s="193">
        <f>IF(N171="snížená",J171,0)</f>
        <v>0</v>
      </c>
      <c r="BG171" s="193">
        <f>IF(N171="zákl. přenesená",J171,0)</f>
        <v>0</v>
      </c>
      <c r="BH171" s="193">
        <f>IF(N171="sníž. přenesená",J171,0)</f>
        <v>0</v>
      </c>
      <c r="BI171" s="193">
        <f>IF(N171="nulová",J171,0)</f>
        <v>0</v>
      </c>
      <c r="BJ171" s="20" t="s">
        <v>80</v>
      </c>
      <c r="BK171" s="193">
        <f>ROUND(I171*H171,2)</f>
        <v>0</v>
      </c>
      <c r="BL171" s="20" t="s">
        <v>668</v>
      </c>
      <c r="BM171" s="192" t="s">
        <v>4771</v>
      </c>
    </row>
    <row r="172" spans="1:65" s="2" customFormat="1" ht="19.5">
      <c r="A172" s="37"/>
      <c r="B172" s="38"/>
      <c r="C172" s="39"/>
      <c r="D172" s="194" t="s">
        <v>199</v>
      </c>
      <c r="E172" s="39"/>
      <c r="F172" s="195" t="s">
        <v>4770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199</v>
      </c>
      <c r="AU172" s="20" t="s">
        <v>80</v>
      </c>
    </row>
    <row r="173" spans="1:65" s="2" customFormat="1" ht="16.5" customHeight="1">
      <c r="A173" s="37"/>
      <c r="B173" s="38"/>
      <c r="C173" s="181" t="s">
        <v>441</v>
      </c>
      <c r="D173" s="181" t="s">
        <v>193</v>
      </c>
      <c r="E173" s="182" t="s">
        <v>4772</v>
      </c>
      <c r="F173" s="183" t="s">
        <v>4773</v>
      </c>
      <c r="G173" s="184" t="s">
        <v>3025</v>
      </c>
      <c r="H173" s="185">
        <v>18</v>
      </c>
      <c r="I173" s="186"/>
      <c r="J173" s="187">
        <f>ROUND(I173*H173,2)</f>
        <v>0</v>
      </c>
      <c r="K173" s="183" t="s">
        <v>19</v>
      </c>
      <c r="L173" s="42"/>
      <c r="M173" s="188" t="s">
        <v>19</v>
      </c>
      <c r="N173" s="189" t="s">
        <v>44</v>
      </c>
      <c r="O173" s="67"/>
      <c r="P173" s="190">
        <f>O173*H173</f>
        <v>0</v>
      </c>
      <c r="Q173" s="190">
        <v>0</v>
      </c>
      <c r="R173" s="190">
        <f>Q173*H173</f>
        <v>0</v>
      </c>
      <c r="S173" s="190">
        <v>0</v>
      </c>
      <c r="T173" s="191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2" t="s">
        <v>668</v>
      </c>
      <c r="AT173" s="192" t="s">
        <v>193</v>
      </c>
      <c r="AU173" s="192" t="s">
        <v>80</v>
      </c>
      <c r="AY173" s="20" t="s">
        <v>191</v>
      </c>
      <c r="BE173" s="193">
        <f>IF(N173="základní",J173,0)</f>
        <v>0</v>
      </c>
      <c r="BF173" s="193">
        <f>IF(N173="snížená",J173,0)</f>
        <v>0</v>
      </c>
      <c r="BG173" s="193">
        <f>IF(N173="zákl. přenesená",J173,0)</f>
        <v>0</v>
      </c>
      <c r="BH173" s="193">
        <f>IF(N173="sníž. přenesená",J173,0)</f>
        <v>0</v>
      </c>
      <c r="BI173" s="193">
        <f>IF(N173="nulová",J173,0)</f>
        <v>0</v>
      </c>
      <c r="BJ173" s="20" t="s">
        <v>80</v>
      </c>
      <c r="BK173" s="193">
        <f>ROUND(I173*H173,2)</f>
        <v>0</v>
      </c>
      <c r="BL173" s="20" t="s">
        <v>668</v>
      </c>
      <c r="BM173" s="192" t="s">
        <v>4774</v>
      </c>
    </row>
    <row r="174" spans="1:65" s="2" customFormat="1" ht="11.25">
      <c r="A174" s="37"/>
      <c r="B174" s="38"/>
      <c r="C174" s="39"/>
      <c r="D174" s="194" t="s">
        <v>199</v>
      </c>
      <c r="E174" s="39"/>
      <c r="F174" s="195" t="s">
        <v>4773</v>
      </c>
      <c r="G174" s="39"/>
      <c r="H174" s="39"/>
      <c r="I174" s="196"/>
      <c r="J174" s="39"/>
      <c r="K174" s="39"/>
      <c r="L174" s="42"/>
      <c r="M174" s="197"/>
      <c r="N174" s="198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199</v>
      </c>
      <c r="AU174" s="20" t="s">
        <v>80</v>
      </c>
    </row>
    <row r="175" spans="1:65" s="2" customFormat="1" ht="16.5" customHeight="1">
      <c r="A175" s="37"/>
      <c r="B175" s="38"/>
      <c r="C175" s="181" t="s">
        <v>448</v>
      </c>
      <c r="D175" s="181" t="s">
        <v>193</v>
      </c>
      <c r="E175" s="182" t="s">
        <v>3659</v>
      </c>
      <c r="F175" s="183" t="s">
        <v>4775</v>
      </c>
      <c r="G175" s="184" t="s">
        <v>3025</v>
      </c>
      <c r="H175" s="185">
        <v>6</v>
      </c>
      <c r="I175" s="186"/>
      <c r="J175" s="187">
        <f>ROUND(I175*H175,2)</f>
        <v>0</v>
      </c>
      <c r="K175" s="183" t="s">
        <v>19</v>
      </c>
      <c r="L175" s="42"/>
      <c r="M175" s="188" t="s">
        <v>19</v>
      </c>
      <c r="N175" s="189" t="s">
        <v>44</v>
      </c>
      <c r="O175" s="67"/>
      <c r="P175" s="190">
        <f>O175*H175</f>
        <v>0</v>
      </c>
      <c r="Q175" s="190">
        <v>0</v>
      </c>
      <c r="R175" s="190">
        <f>Q175*H175</f>
        <v>0</v>
      </c>
      <c r="S175" s="190">
        <v>0</v>
      </c>
      <c r="T175" s="191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2" t="s">
        <v>668</v>
      </c>
      <c r="AT175" s="192" t="s">
        <v>193</v>
      </c>
      <c r="AU175" s="192" t="s">
        <v>80</v>
      </c>
      <c r="AY175" s="20" t="s">
        <v>191</v>
      </c>
      <c r="BE175" s="193">
        <f>IF(N175="základní",J175,0)</f>
        <v>0</v>
      </c>
      <c r="BF175" s="193">
        <f>IF(N175="snížená",J175,0)</f>
        <v>0</v>
      </c>
      <c r="BG175" s="193">
        <f>IF(N175="zákl. přenesená",J175,0)</f>
        <v>0</v>
      </c>
      <c r="BH175" s="193">
        <f>IF(N175="sníž. přenesená",J175,0)</f>
        <v>0</v>
      </c>
      <c r="BI175" s="193">
        <f>IF(N175="nulová",J175,0)</f>
        <v>0</v>
      </c>
      <c r="BJ175" s="20" t="s">
        <v>80</v>
      </c>
      <c r="BK175" s="193">
        <f>ROUND(I175*H175,2)</f>
        <v>0</v>
      </c>
      <c r="BL175" s="20" t="s">
        <v>668</v>
      </c>
      <c r="BM175" s="192" t="s">
        <v>4776</v>
      </c>
    </row>
    <row r="176" spans="1:65" s="2" customFormat="1" ht="11.25">
      <c r="A176" s="37"/>
      <c r="B176" s="38"/>
      <c r="C176" s="39"/>
      <c r="D176" s="194" t="s">
        <v>199</v>
      </c>
      <c r="E176" s="39"/>
      <c r="F176" s="195" t="s">
        <v>4775</v>
      </c>
      <c r="G176" s="39"/>
      <c r="H176" s="39"/>
      <c r="I176" s="196"/>
      <c r="J176" s="39"/>
      <c r="K176" s="39"/>
      <c r="L176" s="42"/>
      <c r="M176" s="197"/>
      <c r="N176" s="198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199</v>
      </c>
      <c r="AU176" s="20" t="s">
        <v>80</v>
      </c>
    </row>
    <row r="177" spans="1:65" s="2" customFormat="1" ht="16.5" customHeight="1">
      <c r="A177" s="37"/>
      <c r="B177" s="38"/>
      <c r="C177" s="181" t="s">
        <v>455</v>
      </c>
      <c r="D177" s="181" t="s">
        <v>193</v>
      </c>
      <c r="E177" s="182" t="s">
        <v>3662</v>
      </c>
      <c r="F177" s="183" t="s">
        <v>4777</v>
      </c>
      <c r="G177" s="184" t="s">
        <v>3025</v>
      </c>
      <c r="H177" s="185">
        <v>1</v>
      </c>
      <c r="I177" s="186"/>
      <c r="J177" s="187">
        <f>ROUND(I177*H177,2)</f>
        <v>0</v>
      </c>
      <c r="K177" s="183" t="s">
        <v>19</v>
      </c>
      <c r="L177" s="42"/>
      <c r="M177" s="188" t="s">
        <v>19</v>
      </c>
      <c r="N177" s="189" t="s">
        <v>44</v>
      </c>
      <c r="O177" s="67"/>
      <c r="P177" s="190">
        <f>O177*H177</f>
        <v>0</v>
      </c>
      <c r="Q177" s="190">
        <v>0</v>
      </c>
      <c r="R177" s="190">
        <f>Q177*H177</f>
        <v>0</v>
      </c>
      <c r="S177" s="190">
        <v>0</v>
      </c>
      <c r="T177" s="191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2" t="s">
        <v>668</v>
      </c>
      <c r="AT177" s="192" t="s">
        <v>193</v>
      </c>
      <c r="AU177" s="192" t="s">
        <v>80</v>
      </c>
      <c r="AY177" s="20" t="s">
        <v>191</v>
      </c>
      <c r="BE177" s="193">
        <f>IF(N177="základní",J177,0)</f>
        <v>0</v>
      </c>
      <c r="BF177" s="193">
        <f>IF(N177="snížená",J177,0)</f>
        <v>0</v>
      </c>
      <c r="BG177" s="193">
        <f>IF(N177="zákl. přenesená",J177,0)</f>
        <v>0</v>
      </c>
      <c r="BH177" s="193">
        <f>IF(N177="sníž. přenesená",J177,0)</f>
        <v>0</v>
      </c>
      <c r="BI177" s="193">
        <f>IF(N177="nulová",J177,0)</f>
        <v>0</v>
      </c>
      <c r="BJ177" s="20" t="s">
        <v>80</v>
      </c>
      <c r="BK177" s="193">
        <f>ROUND(I177*H177,2)</f>
        <v>0</v>
      </c>
      <c r="BL177" s="20" t="s">
        <v>668</v>
      </c>
      <c r="BM177" s="192" t="s">
        <v>4778</v>
      </c>
    </row>
    <row r="178" spans="1:65" s="2" customFormat="1" ht="11.25">
      <c r="A178" s="37"/>
      <c r="B178" s="38"/>
      <c r="C178" s="39"/>
      <c r="D178" s="194" t="s">
        <v>199</v>
      </c>
      <c r="E178" s="39"/>
      <c r="F178" s="195" t="s">
        <v>4777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199</v>
      </c>
      <c r="AU178" s="20" t="s">
        <v>80</v>
      </c>
    </row>
    <row r="179" spans="1:65" s="2" customFormat="1" ht="16.5" customHeight="1">
      <c r="A179" s="37"/>
      <c r="B179" s="38"/>
      <c r="C179" s="181" t="s">
        <v>463</v>
      </c>
      <c r="D179" s="181" t="s">
        <v>193</v>
      </c>
      <c r="E179" s="182" t="s">
        <v>3665</v>
      </c>
      <c r="F179" s="183" t="s">
        <v>4779</v>
      </c>
      <c r="G179" s="184" t="s">
        <v>3025</v>
      </c>
      <c r="H179" s="185">
        <v>1</v>
      </c>
      <c r="I179" s="186"/>
      <c r="J179" s="187">
        <f>ROUND(I179*H179,2)</f>
        <v>0</v>
      </c>
      <c r="K179" s="183" t="s">
        <v>19</v>
      </c>
      <c r="L179" s="42"/>
      <c r="M179" s="188" t="s">
        <v>19</v>
      </c>
      <c r="N179" s="189" t="s">
        <v>44</v>
      </c>
      <c r="O179" s="67"/>
      <c r="P179" s="190">
        <f>O179*H179</f>
        <v>0</v>
      </c>
      <c r="Q179" s="190">
        <v>0</v>
      </c>
      <c r="R179" s="190">
        <f>Q179*H179</f>
        <v>0</v>
      </c>
      <c r="S179" s="190">
        <v>0</v>
      </c>
      <c r="T179" s="191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2" t="s">
        <v>668</v>
      </c>
      <c r="AT179" s="192" t="s">
        <v>193</v>
      </c>
      <c r="AU179" s="192" t="s">
        <v>80</v>
      </c>
      <c r="AY179" s="20" t="s">
        <v>191</v>
      </c>
      <c r="BE179" s="193">
        <f>IF(N179="základní",J179,0)</f>
        <v>0</v>
      </c>
      <c r="BF179" s="193">
        <f>IF(N179="snížená",J179,0)</f>
        <v>0</v>
      </c>
      <c r="BG179" s="193">
        <f>IF(N179="zákl. přenesená",J179,0)</f>
        <v>0</v>
      </c>
      <c r="BH179" s="193">
        <f>IF(N179="sníž. přenesená",J179,0)</f>
        <v>0</v>
      </c>
      <c r="BI179" s="193">
        <f>IF(N179="nulová",J179,0)</f>
        <v>0</v>
      </c>
      <c r="BJ179" s="20" t="s">
        <v>80</v>
      </c>
      <c r="BK179" s="193">
        <f>ROUND(I179*H179,2)</f>
        <v>0</v>
      </c>
      <c r="BL179" s="20" t="s">
        <v>668</v>
      </c>
      <c r="BM179" s="192" t="s">
        <v>4780</v>
      </c>
    </row>
    <row r="180" spans="1:65" s="2" customFormat="1" ht="11.25">
      <c r="A180" s="37"/>
      <c r="B180" s="38"/>
      <c r="C180" s="39"/>
      <c r="D180" s="194" t="s">
        <v>199</v>
      </c>
      <c r="E180" s="39"/>
      <c r="F180" s="195" t="s">
        <v>4779</v>
      </c>
      <c r="G180" s="39"/>
      <c r="H180" s="39"/>
      <c r="I180" s="196"/>
      <c r="J180" s="39"/>
      <c r="K180" s="39"/>
      <c r="L180" s="42"/>
      <c r="M180" s="197"/>
      <c r="N180" s="198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199</v>
      </c>
      <c r="AU180" s="20" t="s">
        <v>80</v>
      </c>
    </row>
    <row r="181" spans="1:65" s="2" customFormat="1" ht="16.5" customHeight="1">
      <c r="A181" s="37"/>
      <c r="B181" s="38"/>
      <c r="C181" s="181" t="s">
        <v>470</v>
      </c>
      <c r="D181" s="181" t="s">
        <v>193</v>
      </c>
      <c r="E181" s="182" t="s">
        <v>4781</v>
      </c>
      <c r="F181" s="183" t="s">
        <v>4782</v>
      </c>
      <c r="G181" s="184" t="s">
        <v>3574</v>
      </c>
      <c r="H181" s="185">
        <v>13</v>
      </c>
      <c r="I181" s="186"/>
      <c r="J181" s="187">
        <f>ROUND(I181*H181,2)</f>
        <v>0</v>
      </c>
      <c r="K181" s="183" t="s">
        <v>19</v>
      </c>
      <c r="L181" s="42"/>
      <c r="M181" s="188" t="s">
        <v>19</v>
      </c>
      <c r="N181" s="189" t="s">
        <v>44</v>
      </c>
      <c r="O181" s="67"/>
      <c r="P181" s="190">
        <f>O181*H181</f>
        <v>0</v>
      </c>
      <c r="Q181" s="190">
        <v>0</v>
      </c>
      <c r="R181" s="190">
        <f>Q181*H181</f>
        <v>0</v>
      </c>
      <c r="S181" s="190">
        <v>0</v>
      </c>
      <c r="T181" s="191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2" t="s">
        <v>668</v>
      </c>
      <c r="AT181" s="192" t="s">
        <v>193</v>
      </c>
      <c r="AU181" s="192" t="s">
        <v>80</v>
      </c>
      <c r="AY181" s="20" t="s">
        <v>191</v>
      </c>
      <c r="BE181" s="193">
        <f>IF(N181="základní",J181,0)</f>
        <v>0</v>
      </c>
      <c r="BF181" s="193">
        <f>IF(N181="snížená",J181,0)</f>
        <v>0</v>
      </c>
      <c r="BG181" s="193">
        <f>IF(N181="zákl. přenesená",J181,0)</f>
        <v>0</v>
      </c>
      <c r="BH181" s="193">
        <f>IF(N181="sníž. přenesená",J181,0)</f>
        <v>0</v>
      </c>
      <c r="BI181" s="193">
        <f>IF(N181="nulová",J181,0)</f>
        <v>0</v>
      </c>
      <c r="BJ181" s="20" t="s">
        <v>80</v>
      </c>
      <c r="BK181" s="193">
        <f>ROUND(I181*H181,2)</f>
        <v>0</v>
      </c>
      <c r="BL181" s="20" t="s">
        <v>668</v>
      </c>
      <c r="BM181" s="192" t="s">
        <v>4783</v>
      </c>
    </row>
    <row r="182" spans="1:65" s="2" customFormat="1" ht="11.25">
      <c r="A182" s="37"/>
      <c r="B182" s="38"/>
      <c r="C182" s="39"/>
      <c r="D182" s="194" t="s">
        <v>199</v>
      </c>
      <c r="E182" s="39"/>
      <c r="F182" s="195" t="s">
        <v>4782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199</v>
      </c>
      <c r="AU182" s="20" t="s">
        <v>80</v>
      </c>
    </row>
    <row r="183" spans="1:65" s="2" customFormat="1" ht="16.5" customHeight="1">
      <c r="A183" s="37"/>
      <c r="B183" s="38"/>
      <c r="C183" s="181" t="s">
        <v>480</v>
      </c>
      <c r="D183" s="181" t="s">
        <v>193</v>
      </c>
      <c r="E183" s="182" t="s">
        <v>4784</v>
      </c>
      <c r="F183" s="183" t="s">
        <v>4785</v>
      </c>
      <c r="G183" s="184" t="s">
        <v>3574</v>
      </c>
      <c r="H183" s="185">
        <v>25</v>
      </c>
      <c r="I183" s="186"/>
      <c r="J183" s="187">
        <f>ROUND(I183*H183,2)</f>
        <v>0</v>
      </c>
      <c r="K183" s="183" t="s">
        <v>19</v>
      </c>
      <c r="L183" s="42"/>
      <c r="M183" s="188" t="s">
        <v>19</v>
      </c>
      <c r="N183" s="189" t="s">
        <v>44</v>
      </c>
      <c r="O183" s="67"/>
      <c r="P183" s="190">
        <f>O183*H183</f>
        <v>0</v>
      </c>
      <c r="Q183" s="190">
        <v>0</v>
      </c>
      <c r="R183" s="190">
        <f>Q183*H183</f>
        <v>0</v>
      </c>
      <c r="S183" s="190">
        <v>0</v>
      </c>
      <c r="T183" s="191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2" t="s">
        <v>668</v>
      </c>
      <c r="AT183" s="192" t="s">
        <v>193</v>
      </c>
      <c r="AU183" s="192" t="s">
        <v>80</v>
      </c>
      <c r="AY183" s="20" t="s">
        <v>191</v>
      </c>
      <c r="BE183" s="193">
        <f>IF(N183="základní",J183,0)</f>
        <v>0</v>
      </c>
      <c r="BF183" s="193">
        <f>IF(N183="snížená",J183,0)</f>
        <v>0</v>
      </c>
      <c r="BG183" s="193">
        <f>IF(N183="zákl. přenesená",J183,0)</f>
        <v>0</v>
      </c>
      <c r="BH183" s="193">
        <f>IF(N183="sníž. přenesená",J183,0)</f>
        <v>0</v>
      </c>
      <c r="BI183" s="193">
        <f>IF(N183="nulová",J183,0)</f>
        <v>0</v>
      </c>
      <c r="BJ183" s="20" t="s">
        <v>80</v>
      </c>
      <c r="BK183" s="193">
        <f>ROUND(I183*H183,2)</f>
        <v>0</v>
      </c>
      <c r="BL183" s="20" t="s">
        <v>668</v>
      </c>
      <c r="BM183" s="192" t="s">
        <v>4786</v>
      </c>
    </row>
    <row r="184" spans="1:65" s="2" customFormat="1" ht="11.25">
      <c r="A184" s="37"/>
      <c r="B184" s="38"/>
      <c r="C184" s="39"/>
      <c r="D184" s="194" t="s">
        <v>199</v>
      </c>
      <c r="E184" s="39"/>
      <c r="F184" s="195" t="s">
        <v>4785</v>
      </c>
      <c r="G184" s="39"/>
      <c r="H184" s="39"/>
      <c r="I184" s="196"/>
      <c r="J184" s="39"/>
      <c r="K184" s="39"/>
      <c r="L184" s="42"/>
      <c r="M184" s="197"/>
      <c r="N184" s="198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199</v>
      </c>
      <c r="AU184" s="20" t="s">
        <v>80</v>
      </c>
    </row>
    <row r="185" spans="1:65" s="2" customFormat="1" ht="16.5" customHeight="1">
      <c r="A185" s="37"/>
      <c r="B185" s="38"/>
      <c r="C185" s="181" t="s">
        <v>492</v>
      </c>
      <c r="D185" s="181" t="s">
        <v>193</v>
      </c>
      <c r="E185" s="182" t="s">
        <v>4787</v>
      </c>
      <c r="F185" s="183" t="s">
        <v>4788</v>
      </c>
      <c r="G185" s="184" t="s">
        <v>3574</v>
      </c>
      <c r="H185" s="185">
        <v>15</v>
      </c>
      <c r="I185" s="186"/>
      <c r="J185" s="187">
        <f>ROUND(I185*H185,2)</f>
        <v>0</v>
      </c>
      <c r="K185" s="183" t="s">
        <v>19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668</v>
      </c>
      <c r="AT185" s="192" t="s">
        <v>193</v>
      </c>
      <c r="AU185" s="192" t="s">
        <v>80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668</v>
      </c>
      <c r="BM185" s="192" t="s">
        <v>4789</v>
      </c>
    </row>
    <row r="186" spans="1:65" s="2" customFormat="1" ht="11.25">
      <c r="A186" s="37"/>
      <c r="B186" s="38"/>
      <c r="C186" s="39"/>
      <c r="D186" s="194" t="s">
        <v>199</v>
      </c>
      <c r="E186" s="39"/>
      <c r="F186" s="195" t="s">
        <v>4788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80</v>
      </c>
    </row>
    <row r="187" spans="1:65" s="2" customFormat="1" ht="16.5" customHeight="1">
      <c r="A187" s="37"/>
      <c r="B187" s="38"/>
      <c r="C187" s="181" t="s">
        <v>499</v>
      </c>
      <c r="D187" s="181" t="s">
        <v>193</v>
      </c>
      <c r="E187" s="182" t="s">
        <v>4790</v>
      </c>
      <c r="F187" s="183" t="s">
        <v>4791</v>
      </c>
      <c r="G187" s="184" t="s">
        <v>282</v>
      </c>
      <c r="H187" s="185">
        <v>254</v>
      </c>
      <c r="I187" s="186"/>
      <c r="J187" s="187">
        <f>ROUND(I187*H187,2)</f>
        <v>0</v>
      </c>
      <c r="K187" s="183" t="s">
        <v>19</v>
      </c>
      <c r="L187" s="42"/>
      <c r="M187" s="188" t="s">
        <v>19</v>
      </c>
      <c r="N187" s="189" t="s">
        <v>44</v>
      </c>
      <c r="O187" s="67"/>
      <c r="P187" s="190">
        <f>O187*H187</f>
        <v>0</v>
      </c>
      <c r="Q187" s="190">
        <v>0</v>
      </c>
      <c r="R187" s="190">
        <f>Q187*H187</f>
        <v>0</v>
      </c>
      <c r="S187" s="190">
        <v>0</v>
      </c>
      <c r="T187" s="191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2" t="s">
        <v>668</v>
      </c>
      <c r="AT187" s="192" t="s">
        <v>193</v>
      </c>
      <c r="AU187" s="192" t="s">
        <v>80</v>
      </c>
      <c r="AY187" s="20" t="s">
        <v>191</v>
      </c>
      <c r="BE187" s="193">
        <f>IF(N187="základní",J187,0)</f>
        <v>0</v>
      </c>
      <c r="BF187" s="193">
        <f>IF(N187="snížená",J187,0)</f>
        <v>0</v>
      </c>
      <c r="BG187" s="193">
        <f>IF(N187="zákl. přenesená",J187,0)</f>
        <v>0</v>
      </c>
      <c r="BH187" s="193">
        <f>IF(N187="sníž. přenesená",J187,0)</f>
        <v>0</v>
      </c>
      <c r="BI187" s="193">
        <f>IF(N187="nulová",J187,0)</f>
        <v>0</v>
      </c>
      <c r="BJ187" s="20" t="s">
        <v>80</v>
      </c>
      <c r="BK187" s="193">
        <f>ROUND(I187*H187,2)</f>
        <v>0</v>
      </c>
      <c r="BL187" s="20" t="s">
        <v>668</v>
      </c>
      <c r="BM187" s="192" t="s">
        <v>4792</v>
      </c>
    </row>
    <row r="188" spans="1:65" s="2" customFormat="1" ht="11.25">
      <c r="A188" s="37"/>
      <c r="B188" s="38"/>
      <c r="C188" s="39"/>
      <c r="D188" s="194" t="s">
        <v>199</v>
      </c>
      <c r="E188" s="39"/>
      <c r="F188" s="195" t="s">
        <v>4791</v>
      </c>
      <c r="G188" s="39"/>
      <c r="H188" s="39"/>
      <c r="I188" s="196"/>
      <c r="J188" s="39"/>
      <c r="K188" s="39"/>
      <c r="L188" s="42"/>
      <c r="M188" s="197"/>
      <c r="N188" s="198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199</v>
      </c>
      <c r="AU188" s="20" t="s">
        <v>80</v>
      </c>
    </row>
    <row r="189" spans="1:65" s="2" customFormat="1" ht="16.5" customHeight="1">
      <c r="A189" s="37"/>
      <c r="B189" s="38"/>
      <c r="C189" s="181" t="s">
        <v>506</v>
      </c>
      <c r="D189" s="181" t="s">
        <v>193</v>
      </c>
      <c r="E189" s="182" t="s">
        <v>4793</v>
      </c>
      <c r="F189" s="183" t="s">
        <v>4794</v>
      </c>
      <c r="G189" s="184" t="s">
        <v>3574</v>
      </c>
      <c r="H189" s="185">
        <v>1</v>
      </c>
      <c r="I189" s="186"/>
      <c r="J189" s="187">
        <f>ROUND(I189*H189,2)</f>
        <v>0</v>
      </c>
      <c r="K189" s="183" t="s">
        <v>19</v>
      </c>
      <c r="L189" s="42"/>
      <c r="M189" s="188" t="s">
        <v>19</v>
      </c>
      <c r="N189" s="189" t="s">
        <v>44</v>
      </c>
      <c r="O189" s="67"/>
      <c r="P189" s="190">
        <f>O189*H189</f>
        <v>0</v>
      </c>
      <c r="Q189" s="190">
        <v>0</v>
      </c>
      <c r="R189" s="190">
        <f>Q189*H189</f>
        <v>0</v>
      </c>
      <c r="S189" s="190">
        <v>0</v>
      </c>
      <c r="T189" s="191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2" t="s">
        <v>668</v>
      </c>
      <c r="AT189" s="192" t="s">
        <v>193</v>
      </c>
      <c r="AU189" s="192" t="s">
        <v>80</v>
      </c>
      <c r="AY189" s="20" t="s">
        <v>191</v>
      </c>
      <c r="BE189" s="193">
        <f>IF(N189="základní",J189,0)</f>
        <v>0</v>
      </c>
      <c r="BF189" s="193">
        <f>IF(N189="snížená",J189,0)</f>
        <v>0</v>
      </c>
      <c r="BG189" s="193">
        <f>IF(N189="zákl. přenesená",J189,0)</f>
        <v>0</v>
      </c>
      <c r="BH189" s="193">
        <f>IF(N189="sníž. přenesená",J189,0)</f>
        <v>0</v>
      </c>
      <c r="BI189" s="193">
        <f>IF(N189="nulová",J189,0)</f>
        <v>0</v>
      </c>
      <c r="BJ189" s="20" t="s">
        <v>80</v>
      </c>
      <c r="BK189" s="193">
        <f>ROUND(I189*H189,2)</f>
        <v>0</v>
      </c>
      <c r="BL189" s="20" t="s">
        <v>668</v>
      </c>
      <c r="BM189" s="192" t="s">
        <v>4795</v>
      </c>
    </row>
    <row r="190" spans="1:65" s="2" customFormat="1" ht="11.25">
      <c r="A190" s="37"/>
      <c r="B190" s="38"/>
      <c r="C190" s="39"/>
      <c r="D190" s="194" t="s">
        <v>199</v>
      </c>
      <c r="E190" s="39"/>
      <c r="F190" s="195" t="s">
        <v>4794</v>
      </c>
      <c r="G190" s="39"/>
      <c r="H190" s="39"/>
      <c r="I190" s="196"/>
      <c r="J190" s="39"/>
      <c r="K190" s="39"/>
      <c r="L190" s="42"/>
      <c r="M190" s="197"/>
      <c r="N190" s="198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199</v>
      </c>
      <c r="AU190" s="20" t="s">
        <v>80</v>
      </c>
    </row>
    <row r="191" spans="1:65" s="2" customFormat="1" ht="16.5" customHeight="1">
      <c r="A191" s="37"/>
      <c r="B191" s="38"/>
      <c r="C191" s="181" t="s">
        <v>513</v>
      </c>
      <c r="D191" s="181" t="s">
        <v>193</v>
      </c>
      <c r="E191" s="182" t="s">
        <v>4796</v>
      </c>
      <c r="F191" s="183" t="s">
        <v>4797</v>
      </c>
      <c r="G191" s="184" t="s">
        <v>3574</v>
      </c>
      <c r="H191" s="185">
        <v>32</v>
      </c>
      <c r="I191" s="186"/>
      <c r="J191" s="187">
        <f>ROUND(I191*H191,2)</f>
        <v>0</v>
      </c>
      <c r="K191" s="183" t="s">
        <v>19</v>
      </c>
      <c r="L191" s="42"/>
      <c r="M191" s="188" t="s">
        <v>19</v>
      </c>
      <c r="N191" s="189" t="s">
        <v>44</v>
      </c>
      <c r="O191" s="67"/>
      <c r="P191" s="190">
        <f>O191*H191</f>
        <v>0</v>
      </c>
      <c r="Q191" s="190">
        <v>0</v>
      </c>
      <c r="R191" s="190">
        <f>Q191*H191</f>
        <v>0</v>
      </c>
      <c r="S191" s="190">
        <v>0</v>
      </c>
      <c r="T191" s="191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2" t="s">
        <v>668</v>
      </c>
      <c r="AT191" s="192" t="s">
        <v>193</v>
      </c>
      <c r="AU191" s="192" t="s">
        <v>80</v>
      </c>
      <c r="AY191" s="20" t="s">
        <v>191</v>
      </c>
      <c r="BE191" s="193">
        <f>IF(N191="základní",J191,0)</f>
        <v>0</v>
      </c>
      <c r="BF191" s="193">
        <f>IF(N191="snížená",J191,0)</f>
        <v>0</v>
      </c>
      <c r="BG191" s="193">
        <f>IF(N191="zákl. přenesená",J191,0)</f>
        <v>0</v>
      </c>
      <c r="BH191" s="193">
        <f>IF(N191="sníž. přenesená",J191,0)</f>
        <v>0</v>
      </c>
      <c r="BI191" s="193">
        <f>IF(N191="nulová",J191,0)</f>
        <v>0</v>
      </c>
      <c r="BJ191" s="20" t="s">
        <v>80</v>
      </c>
      <c r="BK191" s="193">
        <f>ROUND(I191*H191,2)</f>
        <v>0</v>
      </c>
      <c r="BL191" s="20" t="s">
        <v>668</v>
      </c>
      <c r="BM191" s="192" t="s">
        <v>4798</v>
      </c>
    </row>
    <row r="192" spans="1:65" s="2" customFormat="1" ht="11.25">
      <c r="A192" s="37"/>
      <c r="B192" s="38"/>
      <c r="C192" s="39"/>
      <c r="D192" s="194" t="s">
        <v>199</v>
      </c>
      <c r="E192" s="39"/>
      <c r="F192" s="195" t="s">
        <v>4797</v>
      </c>
      <c r="G192" s="39"/>
      <c r="H192" s="39"/>
      <c r="I192" s="196"/>
      <c r="J192" s="39"/>
      <c r="K192" s="39"/>
      <c r="L192" s="42"/>
      <c r="M192" s="197"/>
      <c r="N192" s="198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199</v>
      </c>
      <c r="AU192" s="20" t="s">
        <v>80</v>
      </c>
    </row>
    <row r="193" spans="1:65" s="2" customFormat="1" ht="16.5" customHeight="1">
      <c r="A193" s="37"/>
      <c r="B193" s="38"/>
      <c r="C193" s="181" t="s">
        <v>520</v>
      </c>
      <c r="D193" s="181" t="s">
        <v>193</v>
      </c>
      <c r="E193" s="182" t="s">
        <v>4799</v>
      </c>
      <c r="F193" s="183" t="s">
        <v>4800</v>
      </c>
      <c r="G193" s="184" t="s">
        <v>3574</v>
      </c>
      <c r="H193" s="185">
        <v>6</v>
      </c>
      <c r="I193" s="186"/>
      <c r="J193" s="187">
        <f>ROUND(I193*H193,2)</f>
        <v>0</v>
      </c>
      <c r="K193" s="183" t="s">
        <v>19</v>
      </c>
      <c r="L193" s="42"/>
      <c r="M193" s="188" t="s">
        <v>19</v>
      </c>
      <c r="N193" s="189" t="s">
        <v>44</v>
      </c>
      <c r="O193" s="67"/>
      <c r="P193" s="190">
        <f>O193*H193</f>
        <v>0</v>
      </c>
      <c r="Q193" s="190">
        <v>0</v>
      </c>
      <c r="R193" s="190">
        <f>Q193*H193</f>
        <v>0</v>
      </c>
      <c r="S193" s="190">
        <v>0</v>
      </c>
      <c r="T193" s="191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2" t="s">
        <v>668</v>
      </c>
      <c r="AT193" s="192" t="s">
        <v>193</v>
      </c>
      <c r="AU193" s="192" t="s">
        <v>80</v>
      </c>
      <c r="AY193" s="20" t="s">
        <v>191</v>
      </c>
      <c r="BE193" s="193">
        <f>IF(N193="základní",J193,0)</f>
        <v>0</v>
      </c>
      <c r="BF193" s="193">
        <f>IF(N193="snížená",J193,0)</f>
        <v>0</v>
      </c>
      <c r="BG193" s="193">
        <f>IF(N193="zákl. přenesená",J193,0)</f>
        <v>0</v>
      </c>
      <c r="BH193" s="193">
        <f>IF(N193="sníž. přenesená",J193,0)</f>
        <v>0</v>
      </c>
      <c r="BI193" s="193">
        <f>IF(N193="nulová",J193,0)</f>
        <v>0</v>
      </c>
      <c r="BJ193" s="20" t="s">
        <v>80</v>
      </c>
      <c r="BK193" s="193">
        <f>ROUND(I193*H193,2)</f>
        <v>0</v>
      </c>
      <c r="BL193" s="20" t="s">
        <v>668</v>
      </c>
      <c r="BM193" s="192" t="s">
        <v>4801</v>
      </c>
    </row>
    <row r="194" spans="1:65" s="2" customFormat="1" ht="11.25">
      <c r="A194" s="37"/>
      <c r="B194" s="38"/>
      <c r="C194" s="39"/>
      <c r="D194" s="194" t="s">
        <v>199</v>
      </c>
      <c r="E194" s="39"/>
      <c r="F194" s="195" t="s">
        <v>4800</v>
      </c>
      <c r="G194" s="39"/>
      <c r="H194" s="39"/>
      <c r="I194" s="196"/>
      <c r="J194" s="39"/>
      <c r="K194" s="39"/>
      <c r="L194" s="42"/>
      <c r="M194" s="197"/>
      <c r="N194" s="198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199</v>
      </c>
      <c r="AU194" s="20" t="s">
        <v>80</v>
      </c>
    </row>
    <row r="195" spans="1:65" s="2" customFormat="1" ht="16.5" customHeight="1">
      <c r="A195" s="37"/>
      <c r="B195" s="38"/>
      <c r="C195" s="181" t="s">
        <v>527</v>
      </c>
      <c r="D195" s="181" t="s">
        <v>193</v>
      </c>
      <c r="E195" s="182" t="s">
        <v>4729</v>
      </c>
      <c r="F195" s="183" t="s">
        <v>4730</v>
      </c>
      <c r="G195" s="184" t="s">
        <v>282</v>
      </c>
      <c r="H195" s="185">
        <v>39</v>
      </c>
      <c r="I195" s="186"/>
      <c r="J195" s="187">
        <f>ROUND(I195*H195,2)</f>
        <v>0</v>
      </c>
      <c r="K195" s="183" t="s">
        <v>19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668</v>
      </c>
      <c r="AT195" s="192" t="s">
        <v>193</v>
      </c>
      <c r="AU195" s="192" t="s">
        <v>80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668</v>
      </c>
      <c r="BM195" s="192" t="s">
        <v>4802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4730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80</v>
      </c>
    </row>
    <row r="197" spans="1:65" s="2" customFormat="1" ht="21.75" customHeight="1">
      <c r="A197" s="37"/>
      <c r="B197" s="38"/>
      <c r="C197" s="181" t="s">
        <v>532</v>
      </c>
      <c r="D197" s="181" t="s">
        <v>193</v>
      </c>
      <c r="E197" s="182" t="s">
        <v>4732</v>
      </c>
      <c r="F197" s="183" t="s">
        <v>4733</v>
      </c>
      <c r="G197" s="184" t="s">
        <v>282</v>
      </c>
      <c r="H197" s="185">
        <v>31</v>
      </c>
      <c r="I197" s="186"/>
      <c r="J197" s="187">
        <f>ROUND(I197*H197,2)</f>
        <v>0</v>
      </c>
      <c r="K197" s="183" t="s">
        <v>19</v>
      </c>
      <c r="L197" s="42"/>
      <c r="M197" s="188" t="s">
        <v>19</v>
      </c>
      <c r="N197" s="189" t="s">
        <v>44</v>
      </c>
      <c r="O197" s="67"/>
      <c r="P197" s="190">
        <f>O197*H197</f>
        <v>0</v>
      </c>
      <c r="Q197" s="190">
        <v>0</v>
      </c>
      <c r="R197" s="190">
        <f>Q197*H197</f>
        <v>0</v>
      </c>
      <c r="S197" s="190">
        <v>0</v>
      </c>
      <c r="T197" s="191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2" t="s">
        <v>668</v>
      </c>
      <c r="AT197" s="192" t="s">
        <v>193</v>
      </c>
      <c r="AU197" s="192" t="s">
        <v>80</v>
      </c>
      <c r="AY197" s="20" t="s">
        <v>191</v>
      </c>
      <c r="BE197" s="193">
        <f>IF(N197="základní",J197,0)</f>
        <v>0</v>
      </c>
      <c r="BF197" s="193">
        <f>IF(N197="snížená",J197,0)</f>
        <v>0</v>
      </c>
      <c r="BG197" s="193">
        <f>IF(N197="zákl. přenesená",J197,0)</f>
        <v>0</v>
      </c>
      <c r="BH197" s="193">
        <f>IF(N197="sníž. přenesená",J197,0)</f>
        <v>0</v>
      </c>
      <c r="BI197" s="193">
        <f>IF(N197="nulová",J197,0)</f>
        <v>0</v>
      </c>
      <c r="BJ197" s="20" t="s">
        <v>80</v>
      </c>
      <c r="BK197" s="193">
        <f>ROUND(I197*H197,2)</f>
        <v>0</v>
      </c>
      <c r="BL197" s="20" t="s">
        <v>668</v>
      </c>
      <c r="BM197" s="192" t="s">
        <v>4803</v>
      </c>
    </row>
    <row r="198" spans="1:65" s="2" customFormat="1" ht="11.25">
      <c r="A198" s="37"/>
      <c r="B198" s="38"/>
      <c r="C198" s="39"/>
      <c r="D198" s="194" t="s">
        <v>199</v>
      </c>
      <c r="E198" s="39"/>
      <c r="F198" s="195" t="s">
        <v>4733</v>
      </c>
      <c r="G198" s="39"/>
      <c r="H198" s="39"/>
      <c r="I198" s="196"/>
      <c r="J198" s="39"/>
      <c r="K198" s="39"/>
      <c r="L198" s="42"/>
      <c r="M198" s="197"/>
      <c r="N198" s="198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199</v>
      </c>
      <c r="AU198" s="20" t="s">
        <v>80</v>
      </c>
    </row>
    <row r="199" spans="1:65" s="2" customFormat="1" ht="16.5" customHeight="1">
      <c r="A199" s="37"/>
      <c r="B199" s="38"/>
      <c r="C199" s="181" t="s">
        <v>539</v>
      </c>
      <c r="D199" s="181" t="s">
        <v>193</v>
      </c>
      <c r="E199" s="182" t="s">
        <v>4741</v>
      </c>
      <c r="F199" s="183" t="s">
        <v>4742</v>
      </c>
      <c r="G199" s="184" t="s">
        <v>2285</v>
      </c>
      <c r="H199" s="185">
        <v>226</v>
      </c>
      <c r="I199" s="186"/>
      <c r="J199" s="187">
        <f>ROUND(I199*H199,2)</f>
        <v>0</v>
      </c>
      <c r="K199" s="183" t="s">
        <v>19</v>
      </c>
      <c r="L199" s="42"/>
      <c r="M199" s="188" t="s">
        <v>19</v>
      </c>
      <c r="N199" s="189" t="s">
        <v>44</v>
      </c>
      <c r="O199" s="67"/>
      <c r="P199" s="190">
        <f>O199*H199</f>
        <v>0</v>
      </c>
      <c r="Q199" s="190">
        <v>0</v>
      </c>
      <c r="R199" s="190">
        <f>Q199*H199</f>
        <v>0</v>
      </c>
      <c r="S199" s="190">
        <v>0</v>
      </c>
      <c r="T199" s="191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2" t="s">
        <v>668</v>
      </c>
      <c r="AT199" s="192" t="s">
        <v>193</v>
      </c>
      <c r="AU199" s="192" t="s">
        <v>80</v>
      </c>
      <c r="AY199" s="20" t="s">
        <v>191</v>
      </c>
      <c r="BE199" s="193">
        <f>IF(N199="základní",J199,0)</f>
        <v>0</v>
      </c>
      <c r="BF199" s="193">
        <f>IF(N199="snížená",J199,0)</f>
        <v>0</v>
      </c>
      <c r="BG199" s="193">
        <f>IF(N199="zákl. přenesená",J199,0)</f>
        <v>0</v>
      </c>
      <c r="BH199" s="193">
        <f>IF(N199="sníž. přenesená",J199,0)</f>
        <v>0</v>
      </c>
      <c r="BI199" s="193">
        <f>IF(N199="nulová",J199,0)</f>
        <v>0</v>
      </c>
      <c r="BJ199" s="20" t="s">
        <v>80</v>
      </c>
      <c r="BK199" s="193">
        <f>ROUND(I199*H199,2)</f>
        <v>0</v>
      </c>
      <c r="BL199" s="20" t="s">
        <v>668</v>
      </c>
      <c r="BM199" s="192" t="s">
        <v>4804</v>
      </c>
    </row>
    <row r="200" spans="1:65" s="2" customFormat="1" ht="11.25">
      <c r="A200" s="37"/>
      <c r="B200" s="38"/>
      <c r="C200" s="39"/>
      <c r="D200" s="194" t="s">
        <v>199</v>
      </c>
      <c r="E200" s="39"/>
      <c r="F200" s="195" t="s">
        <v>4742</v>
      </c>
      <c r="G200" s="39"/>
      <c r="H200" s="39"/>
      <c r="I200" s="196"/>
      <c r="J200" s="39"/>
      <c r="K200" s="39"/>
      <c r="L200" s="42"/>
      <c r="M200" s="197"/>
      <c r="N200" s="198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199</v>
      </c>
      <c r="AU200" s="20" t="s">
        <v>80</v>
      </c>
    </row>
    <row r="201" spans="1:65" s="12" customFormat="1" ht="25.9" customHeight="1">
      <c r="B201" s="165"/>
      <c r="C201" s="166"/>
      <c r="D201" s="167" t="s">
        <v>72</v>
      </c>
      <c r="E201" s="168" t="s">
        <v>3701</v>
      </c>
      <c r="F201" s="168" t="s">
        <v>4805</v>
      </c>
      <c r="G201" s="166"/>
      <c r="H201" s="166"/>
      <c r="I201" s="169"/>
      <c r="J201" s="170">
        <f>BK201</f>
        <v>0</v>
      </c>
      <c r="K201" s="166"/>
      <c r="L201" s="171"/>
      <c r="M201" s="172"/>
      <c r="N201" s="173"/>
      <c r="O201" s="173"/>
      <c r="P201" s="174">
        <f>SUM(P202:P231)</f>
        <v>0</v>
      </c>
      <c r="Q201" s="173"/>
      <c r="R201" s="174">
        <f>SUM(R202:R231)</f>
        <v>0</v>
      </c>
      <c r="S201" s="173"/>
      <c r="T201" s="175">
        <f>SUM(T202:T231)</f>
        <v>0</v>
      </c>
      <c r="AR201" s="176" t="s">
        <v>80</v>
      </c>
      <c r="AT201" s="177" t="s">
        <v>72</v>
      </c>
      <c r="AU201" s="177" t="s">
        <v>73</v>
      </c>
      <c r="AY201" s="176" t="s">
        <v>191</v>
      </c>
      <c r="BK201" s="178">
        <f>SUM(BK202:BK231)</f>
        <v>0</v>
      </c>
    </row>
    <row r="202" spans="1:65" s="2" customFormat="1" ht="37.9" customHeight="1">
      <c r="A202" s="37"/>
      <c r="B202" s="38"/>
      <c r="C202" s="181" t="s">
        <v>546</v>
      </c>
      <c r="D202" s="181" t="s">
        <v>193</v>
      </c>
      <c r="E202" s="182" t="s">
        <v>4806</v>
      </c>
      <c r="F202" s="183" t="s">
        <v>4749</v>
      </c>
      <c r="G202" s="184" t="s">
        <v>3025</v>
      </c>
      <c r="H202" s="185">
        <v>1</v>
      </c>
      <c r="I202" s="186"/>
      <c r="J202" s="187">
        <f>ROUND(I202*H202,2)</f>
        <v>0</v>
      </c>
      <c r="K202" s="183" t="s">
        <v>19</v>
      </c>
      <c r="L202" s="42"/>
      <c r="M202" s="188" t="s">
        <v>19</v>
      </c>
      <c r="N202" s="189" t="s">
        <v>44</v>
      </c>
      <c r="O202" s="67"/>
      <c r="P202" s="190">
        <f>O202*H202</f>
        <v>0</v>
      </c>
      <c r="Q202" s="190">
        <v>0</v>
      </c>
      <c r="R202" s="190">
        <f>Q202*H202</f>
        <v>0</v>
      </c>
      <c r="S202" s="190">
        <v>0</v>
      </c>
      <c r="T202" s="191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2" t="s">
        <v>668</v>
      </c>
      <c r="AT202" s="192" t="s">
        <v>193</v>
      </c>
      <c r="AU202" s="192" t="s">
        <v>80</v>
      </c>
      <c r="AY202" s="20" t="s">
        <v>191</v>
      </c>
      <c r="BE202" s="193">
        <f>IF(N202="základní",J202,0)</f>
        <v>0</v>
      </c>
      <c r="BF202" s="193">
        <f>IF(N202="snížená",J202,0)</f>
        <v>0</v>
      </c>
      <c r="BG202" s="193">
        <f>IF(N202="zákl. přenesená",J202,0)</f>
        <v>0</v>
      </c>
      <c r="BH202" s="193">
        <f>IF(N202="sníž. přenesená",J202,0)</f>
        <v>0</v>
      </c>
      <c r="BI202" s="193">
        <f>IF(N202="nulová",J202,0)</f>
        <v>0</v>
      </c>
      <c r="BJ202" s="20" t="s">
        <v>80</v>
      </c>
      <c r="BK202" s="193">
        <f>ROUND(I202*H202,2)</f>
        <v>0</v>
      </c>
      <c r="BL202" s="20" t="s">
        <v>668</v>
      </c>
      <c r="BM202" s="192" t="s">
        <v>4807</v>
      </c>
    </row>
    <row r="203" spans="1:65" s="2" customFormat="1" ht="68.25">
      <c r="A203" s="37"/>
      <c r="B203" s="38"/>
      <c r="C203" s="39"/>
      <c r="D203" s="194" t="s">
        <v>199</v>
      </c>
      <c r="E203" s="39"/>
      <c r="F203" s="195" t="s">
        <v>4808</v>
      </c>
      <c r="G203" s="39"/>
      <c r="H203" s="39"/>
      <c r="I203" s="196"/>
      <c r="J203" s="39"/>
      <c r="K203" s="39"/>
      <c r="L203" s="42"/>
      <c r="M203" s="197"/>
      <c r="N203" s="198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199</v>
      </c>
      <c r="AU203" s="20" t="s">
        <v>80</v>
      </c>
    </row>
    <row r="204" spans="1:65" s="2" customFormat="1" ht="21.75" customHeight="1">
      <c r="A204" s="37"/>
      <c r="B204" s="38"/>
      <c r="C204" s="181" t="s">
        <v>551</v>
      </c>
      <c r="D204" s="181" t="s">
        <v>193</v>
      </c>
      <c r="E204" s="182" t="s">
        <v>4809</v>
      </c>
      <c r="F204" s="183" t="s">
        <v>4675</v>
      </c>
      <c r="G204" s="184" t="s">
        <v>3025</v>
      </c>
      <c r="H204" s="185">
        <v>12</v>
      </c>
      <c r="I204" s="186"/>
      <c r="J204" s="187">
        <f>ROUND(I204*H204,2)</f>
        <v>0</v>
      </c>
      <c r="K204" s="183" t="s">
        <v>19</v>
      </c>
      <c r="L204" s="42"/>
      <c r="M204" s="188" t="s">
        <v>19</v>
      </c>
      <c r="N204" s="189" t="s">
        <v>44</v>
      </c>
      <c r="O204" s="67"/>
      <c r="P204" s="190">
        <f>O204*H204</f>
        <v>0</v>
      </c>
      <c r="Q204" s="190">
        <v>0</v>
      </c>
      <c r="R204" s="190">
        <f>Q204*H204</f>
        <v>0</v>
      </c>
      <c r="S204" s="190">
        <v>0</v>
      </c>
      <c r="T204" s="191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2" t="s">
        <v>668</v>
      </c>
      <c r="AT204" s="192" t="s">
        <v>193</v>
      </c>
      <c r="AU204" s="192" t="s">
        <v>80</v>
      </c>
      <c r="AY204" s="20" t="s">
        <v>191</v>
      </c>
      <c r="BE204" s="193">
        <f>IF(N204="základní",J204,0)</f>
        <v>0</v>
      </c>
      <c r="BF204" s="193">
        <f>IF(N204="snížená",J204,0)</f>
        <v>0</v>
      </c>
      <c r="BG204" s="193">
        <f>IF(N204="zákl. přenesená",J204,0)</f>
        <v>0</v>
      </c>
      <c r="BH204" s="193">
        <f>IF(N204="sníž. přenesená",J204,0)</f>
        <v>0</v>
      </c>
      <c r="BI204" s="193">
        <f>IF(N204="nulová",J204,0)</f>
        <v>0</v>
      </c>
      <c r="BJ204" s="20" t="s">
        <v>80</v>
      </c>
      <c r="BK204" s="193">
        <f>ROUND(I204*H204,2)</f>
        <v>0</v>
      </c>
      <c r="BL204" s="20" t="s">
        <v>668</v>
      </c>
      <c r="BM204" s="192" t="s">
        <v>4810</v>
      </c>
    </row>
    <row r="205" spans="1:65" s="2" customFormat="1" ht="11.25">
      <c r="A205" s="37"/>
      <c r="B205" s="38"/>
      <c r="C205" s="39"/>
      <c r="D205" s="194" t="s">
        <v>199</v>
      </c>
      <c r="E205" s="39"/>
      <c r="F205" s="195" t="s">
        <v>4675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199</v>
      </c>
      <c r="AU205" s="20" t="s">
        <v>80</v>
      </c>
    </row>
    <row r="206" spans="1:65" s="2" customFormat="1" ht="16.5" customHeight="1">
      <c r="A206" s="37"/>
      <c r="B206" s="38"/>
      <c r="C206" s="181" t="s">
        <v>600</v>
      </c>
      <c r="D206" s="181" t="s">
        <v>193</v>
      </c>
      <c r="E206" s="182" t="s">
        <v>4811</v>
      </c>
      <c r="F206" s="183" t="s">
        <v>4812</v>
      </c>
      <c r="G206" s="184" t="s">
        <v>3025</v>
      </c>
      <c r="H206" s="185">
        <v>1</v>
      </c>
      <c r="I206" s="186"/>
      <c r="J206" s="187">
        <f>ROUND(I206*H206,2)</f>
        <v>0</v>
      </c>
      <c r="K206" s="183" t="s">
        <v>19</v>
      </c>
      <c r="L206" s="42"/>
      <c r="M206" s="188" t="s">
        <v>19</v>
      </c>
      <c r="N206" s="189" t="s">
        <v>44</v>
      </c>
      <c r="O206" s="67"/>
      <c r="P206" s="190">
        <f>O206*H206</f>
        <v>0</v>
      </c>
      <c r="Q206" s="190">
        <v>0</v>
      </c>
      <c r="R206" s="190">
        <f>Q206*H206</f>
        <v>0</v>
      </c>
      <c r="S206" s="190">
        <v>0</v>
      </c>
      <c r="T206" s="191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2" t="s">
        <v>668</v>
      </c>
      <c r="AT206" s="192" t="s">
        <v>193</v>
      </c>
      <c r="AU206" s="192" t="s">
        <v>80</v>
      </c>
      <c r="AY206" s="20" t="s">
        <v>191</v>
      </c>
      <c r="BE206" s="193">
        <f>IF(N206="základní",J206,0)</f>
        <v>0</v>
      </c>
      <c r="BF206" s="193">
        <f>IF(N206="snížená",J206,0)</f>
        <v>0</v>
      </c>
      <c r="BG206" s="193">
        <f>IF(N206="zákl. přenesená",J206,0)</f>
        <v>0</v>
      </c>
      <c r="BH206" s="193">
        <f>IF(N206="sníž. přenesená",J206,0)</f>
        <v>0</v>
      </c>
      <c r="BI206" s="193">
        <f>IF(N206="nulová",J206,0)</f>
        <v>0</v>
      </c>
      <c r="BJ206" s="20" t="s">
        <v>80</v>
      </c>
      <c r="BK206" s="193">
        <f>ROUND(I206*H206,2)</f>
        <v>0</v>
      </c>
      <c r="BL206" s="20" t="s">
        <v>668</v>
      </c>
      <c r="BM206" s="192" t="s">
        <v>4813</v>
      </c>
    </row>
    <row r="207" spans="1:65" s="2" customFormat="1" ht="11.25">
      <c r="A207" s="37"/>
      <c r="B207" s="38"/>
      <c r="C207" s="39"/>
      <c r="D207" s="194" t="s">
        <v>199</v>
      </c>
      <c r="E207" s="39"/>
      <c r="F207" s="195" t="s">
        <v>4812</v>
      </c>
      <c r="G207" s="39"/>
      <c r="H207" s="39"/>
      <c r="I207" s="196"/>
      <c r="J207" s="39"/>
      <c r="K207" s="39"/>
      <c r="L207" s="42"/>
      <c r="M207" s="197"/>
      <c r="N207" s="198"/>
      <c r="O207" s="67"/>
      <c r="P207" s="67"/>
      <c r="Q207" s="67"/>
      <c r="R207" s="67"/>
      <c r="S207" s="67"/>
      <c r="T207" s="68"/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T207" s="20" t="s">
        <v>199</v>
      </c>
      <c r="AU207" s="20" t="s">
        <v>80</v>
      </c>
    </row>
    <row r="208" spans="1:65" s="2" customFormat="1" ht="16.5" customHeight="1">
      <c r="A208" s="37"/>
      <c r="B208" s="38"/>
      <c r="C208" s="181" t="s">
        <v>609</v>
      </c>
      <c r="D208" s="181" t="s">
        <v>193</v>
      </c>
      <c r="E208" s="182" t="s">
        <v>4814</v>
      </c>
      <c r="F208" s="183" t="s">
        <v>4815</v>
      </c>
      <c r="G208" s="184" t="s">
        <v>3025</v>
      </c>
      <c r="H208" s="185">
        <v>1</v>
      </c>
      <c r="I208" s="186"/>
      <c r="J208" s="187">
        <f>ROUND(I208*H208,2)</f>
        <v>0</v>
      </c>
      <c r="K208" s="183" t="s">
        <v>19</v>
      </c>
      <c r="L208" s="42"/>
      <c r="M208" s="188" t="s">
        <v>19</v>
      </c>
      <c r="N208" s="189" t="s">
        <v>44</v>
      </c>
      <c r="O208" s="67"/>
      <c r="P208" s="190">
        <f>O208*H208</f>
        <v>0</v>
      </c>
      <c r="Q208" s="190">
        <v>0</v>
      </c>
      <c r="R208" s="190">
        <f>Q208*H208</f>
        <v>0</v>
      </c>
      <c r="S208" s="190">
        <v>0</v>
      </c>
      <c r="T208" s="191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2" t="s">
        <v>668</v>
      </c>
      <c r="AT208" s="192" t="s">
        <v>193</v>
      </c>
      <c r="AU208" s="192" t="s">
        <v>80</v>
      </c>
      <c r="AY208" s="20" t="s">
        <v>191</v>
      </c>
      <c r="BE208" s="193">
        <f>IF(N208="základní",J208,0)</f>
        <v>0</v>
      </c>
      <c r="BF208" s="193">
        <f>IF(N208="snížená",J208,0)</f>
        <v>0</v>
      </c>
      <c r="BG208" s="193">
        <f>IF(N208="zákl. přenesená",J208,0)</f>
        <v>0</v>
      </c>
      <c r="BH208" s="193">
        <f>IF(N208="sníž. přenesená",J208,0)</f>
        <v>0</v>
      </c>
      <c r="BI208" s="193">
        <f>IF(N208="nulová",J208,0)</f>
        <v>0</v>
      </c>
      <c r="BJ208" s="20" t="s">
        <v>80</v>
      </c>
      <c r="BK208" s="193">
        <f>ROUND(I208*H208,2)</f>
        <v>0</v>
      </c>
      <c r="BL208" s="20" t="s">
        <v>668</v>
      </c>
      <c r="BM208" s="192" t="s">
        <v>4816</v>
      </c>
    </row>
    <row r="209" spans="1:65" s="2" customFormat="1" ht="11.25">
      <c r="A209" s="37"/>
      <c r="B209" s="38"/>
      <c r="C209" s="39"/>
      <c r="D209" s="194" t="s">
        <v>199</v>
      </c>
      <c r="E209" s="39"/>
      <c r="F209" s="195" t="s">
        <v>4815</v>
      </c>
      <c r="G209" s="39"/>
      <c r="H209" s="39"/>
      <c r="I209" s="196"/>
      <c r="J209" s="39"/>
      <c r="K209" s="39"/>
      <c r="L209" s="42"/>
      <c r="M209" s="197"/>
      <c r="N209" s="198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199</v>
      </c>
      <c r="AU209" s="20" t="s">
        <v>80</v>
      </c>
    </row>
    <row r="210" spans="1:65" s="2" customFormat="1" ht="21.75" customHeight="1">
      <c r="A210" s="37"/>
      <c r="B210" s="38"/>
      <c r="C210" s="181" t="s">
        <v>616</v>
      </c>
      <c r="D210" s="181" t="s">
        <v>193</v>
      </c>
      <c r="E210" s="182" t="s">
        <v>4817</v>
      </c>
      <c r="F210" s="183" t="s">
        <v>4818</v>
      </c>
      <c r="G210" s="184" t="s">
        <v>3025</v>
      </c>
      <c r="H210" s="185">
        <v>1</v>
      </c>
      <c r="I210" s="186"/>
      <c r="J210" s="187">
        <f>ROUND(I210*H210,2)</f>
        <v>0</v>
      </c>
      <c r="K210" s="183" t="s">
        <v>19</v>
      </c>
      <c r="L210" s="42"/>
      <c r="M210" s="188" t="s">
        <v>19</v>
      </c>
      <c r="N210" s="189" t="s">
        <v>44</v>
      </c>
      <c r="O210" s="67"/>
      <c r="P210" s="190">
        <f>O210*H210</f>
        <v>0</v>
      </c>
      <c r="Q210" s="190">
        <v>0</v>
      </c>
      <c r="R210" s="190">
        <f>Q210*H210</f>
        <v>0</v>
      </c>
      <c r="S210" s="190">
        <v>0</v>
      </c>
      <c r="T210" s="191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2" t="s">
        <v>668</v>
      </c>
      <c r="AT210" s="192" t="s">
        <v>193</v>
      </c>
      <c r="AU210" s="192" t="s">
        <v>80</v>
      </c>
      <c r="AY210" s="20" t="s">
        <v>191</v>
      </c>
      <c r="BE210" s="193">
        <f>IF(N210="základní",J210,0)</f>
        <v>0</v>
      </c>
      <c r="BF210" s="193">
        <f>IF(N210="snížená",J210,0)</f>
        <v>0</v>
      </c>
      <c r="BG210" s="193">
        <f>IF(N210="zákl. přenesená",J210,0)</f>
        <v>0</v>
      </c>
      <c r="BH210" s="193">
        <f>IF(N210="sníž. přenesená",J210,0)</f>
        <v>0</v>
      </c>
      <c r="BI210" s="193">
        <f>IF(N210="nulová",J210,0)</f>
        <v>0</v>
      </c>
      <c r="BJ210" s="20" t="s">
        <v>80</v>
      </c>
      <c r="BK210" s="193">
        <f>ROUND(I210*H210,2)</f>
        <v>0</v>
      </c>
      <c r="BL210" s="20" t="s">
        <v>668</v>
      </c>
      <c r="BM210" s="192" t="s">
        <v>4819</v>
      </c>
    </row>
    <row r="211" spans="1:65" s="2" customFormat="1" ht="11.25">
      <c r="A211" s="37"/>
      <c r="B211" s="38"/>
      <c r="C211" s="39"/>
      <c r="D211" s="194" t="s">
        <v>199</v>
      </c>
      <c r="E211" s="39"/>
      <c r="F211" s="195" t="s">
        <v>4818</v>
      </c>
      <c r="G211" s="39"/>
      <c r="H211" s="39"/>
      <c r="I211" s="196"/>
      <c r="J211" s="39"/>
      <c r="K211" s="39"/>
      <c r="L211" s="42"/>
      <c r="M211" s="197"/>
      <c r="N211" s="198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199</v>
      </c>
      <c r="AU211" s="20" t="s">
        <v>80</v>
      </c>
    </row>
    <row r="212" spans="1:65" s="2" customFormat="1" ht="21.75" customHeight="1">
      <c r="A212" s="37"/>
      <c r="B212" s="38"/>
      <c r="C212" s="181" t="s">
        <v>621</v>
      </c>
      <c r="D212" s="181" t="s">
        <v>193</v>
      </c>
      <c r="E212" s="182" t="s">
        <v>4820</v>
      </c>
      <c r="F212" s="183" t="s">
        <v>4821</v>
      </c>
      <c r="G212" s="184" t="s">
        <v>3025</v>
      </c>
      <c r="H212" s="185">
        <v>1</v>
      </c>
      <c r="I212" s="186"/>
      <c r="J212" s="187">
        <f>ROUND(I212*H212,2)</f>
        <v>0</v>
      </c>
      <c r="K212" s="183" t="s">
        <v>19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668</v>
      </c>
      <c r="AT212" s="192" t="s">
        <v>193</v>
      </c>
      <c r="AU212" s="192" t="s">
        <v>80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668</v>
      </c>
      <c r="BM212" s="192" t="s">
        <v>4822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4821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80</v>
      </c>
    </row>
    <row r="214" spans="1:65" s="2" customFormat="1" ht="21.75" customHeight="1">
      <c r="A214" s="37"/>
      <c r="B214" s="38"/>
      <c r="C214" s="181" t="s">
        <v>628</v>
      </c>
      <c r="D214" s="181" t="s">
        <v>193</v>
      </c>
      <c r="E214" s="182" t="s">
        <v>4823</v>
      </c>
      <c r="F214" s="183" t="s">
        <v>4824</v>
      </c>
      <c r="G214" s="184" t="s">
        <v>3025</v>
      </c>
      <c r="H214" s="185">
        <v>2</v>
      </c>
      <c r="I214" s="186"/>
      <c r="J214" s="187">
        <f>ROUND(I214*H214,2)</f>
        <v>0</v>
      </c>
      <c r="K214" s="183" t="s">
        <v>19</v>
      </c>
      <c r="L214" s="42"/>
      <c r="M214" s="188" t="s">
        <v>19</v>
      </c>
      <c r="N214" s="189" t="s">
        <v>44</v>
      </c>
      <c r="O214" s="67"/>
      <c r="P214" s="190">
        <f>O214*H214</f>
        <v>0</v>
      </c>
      <c r="Q214" s="190">
        <v>0</v>
      </c>
      <c r="R214" s="190">
        <f>Q214*H214</f>
        <v>0</v>
      </c>
      <c r="S214" s="190">
        <v>0</v>
      </c>
      <c r="T214" s="191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2" t="s">
        <v>668</v>
      </c>
      <c r="AT214" s="192" t="s">
        <v>193</v>
      </c>
      <c r="AU214" s="192" t="s">
        <v>80</v>
      </c>
      <c r="AY214" s="20" t="s">
        <v>191</v>
      </c>
      <c r="BE214" s="193">
        <f>IF(N214="základní",J214,0)</f>
        <v>0</v>
      </c>
      <c r="BF214" s="193">
        <f>IF(N214="snížená",J214,0)</f>
        <v>0</v>
      </c>
      <c r="BG214" s="193">
        <f>IF(N214="zákl. přenesená",J214,0)</f>
        <v>0</v>
      </c>
      <c r="BH214" s="193">
        <f>IF(N214="sníž. přenesená",J214,0)</f>
        <v>0</v>
      </c>
      <c r="BI214" s="193">
        <f>IF(N214="nulová",J214,0)</f>
        <v>0</v>
      </c>
      <c r="BJ214" s="20" t="s">
        <v>80</v>
      </c>
      <c r="BK214" s="193">
        <f>ROUND(I214*H214,2)</f>
        <v>0</v>
      </c>
      <c r="BL214" s="20" t="s">
        <v>668</v>
      </c>
      <c r="BM214" s="192" t="s">
        <v>4825</v>
      </c>
    </row>
    <row r="215" spans="1:65" s="2" customFormat="1" ht="11.25">
      <c r="A215" s="37"/>
      <c r="B215" s="38"/>
      <c r="C215" s="39"/>
      <c r="D215" s="194" t="s">
        <v>199</v>
      </c>
      <c r="E215" s="39"/>
      <c r="F215" s="195" t="s">
        <v>4824</v>
      </c>
      <c r="G215" s="39"/>
      <c r="H215" s="39"/>
      <c r="I215" s="196"/>
      <c r="J215" s="39"/>
      <c r="K215" s="39"/>
      <c r="L215" s="42"/>
      <c r="M215" s="197"/>
      <c r="N215" s="198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199</v>
      </c>
      <c r="AU215" s="20" t="s">
        <v>80</v>
      </c>
    </row>
    <row r="216" spans="1:65" s="2" customFormat="1" ht="21.75" customHeight="1">
      <c r="A216" s="37"/>
      <c r="B216" s="38"/>
      <c r="C216" s="181" t="s">
        <v>633</v>
      </c>
      <c r="D216" s="181" t="s">
        <v>193</v>
      </c>
      <c r="E216" s="182" t="s">
        <v>4826</v>
      </c>
      <c r="F216" s="183" t="s">
        <v>4827</v>
      </c>
      <c r="G216" s="184" t="s">
        <v>3025</v>
      </c>
      <c r="H216" s="185">
        <v>1</v>
      </c>
      <c r="I216" s="186"/>
      <c r="J216" s="187">
        <f>ROUND(I216*H216,2)</f>
        <v>0</v>
      </c>
      <c r="K216" s="183" t="s">
        <v>19</v>
      </c>
      <c r="L216" s="42"/>
      <c r="M216" s="188" t="s">
        <v>19</v>
      </c>
      <c r="N216" s="189" t="s">
        <v>44</v>
      </c>
      <c r="O216" s="67"/>
      <c r="P216" s="190">
        <f>O216*H216</f>
        <v>0</v>
      </c>
      <c r="Q216" s="190">
        <v>0</v>
      </c>
      <c r="R216" s="190">
        <f>Q216*H216</f>
        <v>0</v>
      </c>
      <c r="S216" s="190">
        <v>0</v>
      </c>
      <c r="T216" s="191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2" t="s">
        <v>668</v>
      </c>
      <c r="AT216" s="192" t="s">
        <v>193</v>
      </c>
      <c r="AU216" s="192" t="s">
        <v>80</v>
      </c>
      <c r="AY216" s="20" t="s">
        <v>191</v>
      </c>
      <c r="BE216" s="193">
        <f>IF(N216="základní",J216,0)</f>
        <v>0</v>
      </c>
      <c r="BF216" s="193">
        <f>IF(N216="snížená",J216,0)</f>
        <v>0</v>
      </c>
      <c r="BG216" s="193">
        <f>IF(N216="zákl. přenesená",J216,0)</f>
        <v>0</v>
      </c>
      <c r="BH216" s="193">
        <f>IF(N216="sníž. přenesená",J216,0)</f>
        <v>0</v>
      </c>
      <c r="BI216" s="193">
        <f>IF(N216="nulová",J216,0)</f>
        <v>0</v>
      </c>
      <c r="BJ216" s="20" t="s">
        <v>80</v>
      </c>
      <c r="BK216" s="193">
        <f>ROUND(I216*H216,2)</f>
        <v>0</v>
      </c>
      <c r="BL216" s="20" t="s">
        <v>668</v>
      </c>
      <c r="BM216" s="192" t="s">
        <v>4828</v>
      </c>
    </row>
    <row r="217" spans="1:65" s="2" customFormat="1" ht="11.25">
      <c r="A217" s="37"/>
      <c r="B217" s="38"/>
      <c r="C217" s="39"/>
      <c r="D217" s="194" t="s">
        <v>199</v>
      </c>
      <c r="E217" s="39"/>
      <c r="F217" s="195" t="s">
        <v>4827</v>
      </c>
      <c r="G217" s="39"/>
      <c r="H217" s="39"/>
      <c r="I217" s="196"/>
      <c r="J217" s="39"/>
      <c r="K217" s="39"/>
      <c r="L217" s="42"/>
      <c r="M217" s="197"/>
      <c r="N217" s="198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199</v>
      </c>
      <c r="AU217" s="20" t="s">
        <v>80</v>
      </c>
    </row>
    <row r="218" spans="1:65" s="2" customFormat="1" ht="21.75" customHeight="1">
      <c r="A218" s="37"/>
      <c r="B218" s="38"/>
      <c r="C218" s="181" t="s">
        <v>640</v>
      </c>
      <c r="D218" s="181" t="s">
        <v>193</v>
      </c>
      <c r="E218" s="182" t="s">
        <v>4829</v>
      </c>
      <c r="F218" s="183" t="s">
        <v>4830</v>
      </c>
      <c r="G218" s="184" t="s">
        <v>3025</v>
      </c>
      <c r="H218" s="185">
        <v>1</v>
      </c>
      <c r="I218" s="186"/>
      <c r="J218" s="187">
        <f>ROUND(I218*H218,2)</f>
        <v>0</v>
      </c>
      <c r="K218" s="183" t="s">
        <v>19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668</v>
      </c>
      <c r="AT218" s="192" t="s">
        <v>193</v>
      </c>
      <c r="AU218" s="192" t="s">
        <v>80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668</v>
      </c>
      <c r="BM218" s="192" t="s">
        <v>4831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4830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80</v>
      </c>
    </row>
    <row r="220" spans="1:65" s="2" customFormat="1" ht="16.5" customHeight="1">
      <c r="A220" s="37"/>
      <c r="B220" s="38"/>
      <c r="C220" s="181" t="s">
        <v>645</v>
      </c>
      <c r="D220" s="181" t="s">
        <v>193</v>
      </c>
      <c r="E220" s="182" t="s">
        <v>3730</v>
      </c>
      <c r="F220" s="183" t="s">
        <v>4832</v>
      </c>
      <c r="G220" s="184" t="s">
        <v>3025</v>
      </c>
      <c r="H220" s="185">
        <v>1</v>
      </c>
      <c r="I220" s="186"/>
      <c r="J220" s="187">
        <f>ROUND(I220*H220,2)</f>
        <v>0</v>
      </c>
      <c r="K220" s="183" t="s">
        <v>19</v>
      </c>
      <c r="L220" s="42"/>
      <c r="M220" s="188" t="s">
        <v>19</v>
      </c>
      <c r="N220" s="189" t="s">
        <v>44</v>
      </c>
      <c r="O220" s="67"/>
      <c r="P220" s="190">
        <f>O220*H220</f>
        <v>0</v>
      </c>
      <c r="Q220" s="190">
        <v>0</v>
      </c>
      <c r="R220" s="190">
        <f>Q220*H220</f>
        <v>0</v>
      </c>
      <c r="S220" s="190">
        <v>0</v>
      </c>
      <c r="T220" s="191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2" t="s">
        <v>668</v>
      </c>
      <c r="AT220" s="192" t="s">
        <v>193</v>
      </c>
      <c r="AU220" s="192" t="s">
        <v>80</v>
      </c>
      <c r="AY220" s="20" t="s">
        <v>191</v>
      </c>
      <c r="BE220" s="193">
        <f>IF(N220="základní",J220,0)</f>
        <v>0</v>
      </c>
      <c r="BF220" s="193">
        <f>IF(N220="snížená",J220,0)</f>
        <v>0</v>
      </c>
      <c r="BG220" s="193">
        <f>IF(N220="zákl. přenesená",J220,0)</f>
        <v>0</v>
      </c>
      <c r="BH220" s="193">
        <f>IF(N220="sníž. přenesená",J220,0)</f>
        <v>0</v>
      </c>
      <c r="BI220" s="193">
        <f>IF(N220="nulová",J220,0)</f>
        <v>0</v>
      </c>
      <c r="BJ220" s="20" t="s">
        <v>80</v>
      </c>
      <c r="BK220" s="193">
        <f>ROUND(I220*H220,2)</f>
        <v>0</v>
      </c>
      <c r="BL220" s="20" t="s">
        <v>668</v>
      </c>
      <c r="BM220" s="192" t="s">
        <v>4833</v>
      </c>
    </row>
    <row r="221" spans="1:65" s="2" customFormat="1" ht="11.25">
      <c r="A221" s="37"/>
      <c r="B221" s="38"/>
      <c r="C221" s="39"/>
      <c r="D221" s="194" t="s">
        <v>199</v>
      </c>
      <c r="E221" s="39"/>
      <c r="F221" s="195" t="s">
        <v>4832</v>
      </c>
      <c r="G221" s="39"/>
      <c r="H221" s="39"/>
      <c r="I221" s="196"/>
      <c r="J221" s="39"/>
      <c r="K221" s="39"/>
      <c r="L221" s="42"/>
      <c r="M221" s="197"/>
      <c r="N221" s="198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199</v>
      </c>
      <c r="AU221" s="20" t="s">
        <v>80</v>
      </c>
    </row>
    <row r="222" spans="1:65" s="2" customFormat="1" ht="16.5" customHeight="1">
      <c r="A222" s="37"/>
      <c r="B222" s="38"/>
      <c r="C222" s="181" t="s">
        <v>652</v>
      </c>
      <c r="D222" s="181" t="s">
        <v>193</v>
      </c>
      <c r="E222" s="182" t="s">
        <v>4790</v>
      </c>
      <c r="F222" s="183" t="s">
        <v>4791</v>
      </c>
      <c r="G222" s="184" t="s">
        <v>282</v>
      </c>
      <c r="H222" s="185">
        <v>170</v>
      </c>
      <c r="I222" s="186"/>
      <c r="J222" s="187">
        <f>ROUND(I222*H222,2)</f>
        <v>0</v>
      </c>
      <c r="K222" s="183" t="s">
        <v>19</v>
      </c>
      <c r="L222" s="42"/>
      <c r="M222" s="188" t="s">
        <v>19</v>
      </c>
      <c r="N222" s="189" t="s">
        <v>44</v>
      </c>
      <c r="O222" s="67"/>
      <c r="P222" s="190">
        <f>O222*H222</f>
        <v>0</v>
      </c>
      <c r="Q222" s="190">
        <v>0</v>
      </c>
      <c r="R222" s="190">
        <f>Q222*H222</f>
        <v>0</v>
      </c>
      <c r="S222" s="190">
        <v>0</v>
      </c>
      <c r="T222" s="191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2" t="s">
        <v>668</v>
      </c>
      <c r="AT222" s="192" t="s">
        <v>193</v>
      </c>
      <c r="AU222" s="192" t="s">
        <v>80</v>
      </c>
      <c r="AY222" s="20" t="s">
        <v>191</v>
      </c>
      <c r="BE222" s="193">
        <f>IF(N222="základní",J222,0)</f>
        <v>0</v>
      </c>
      <c r="BF222" s="193">
        <f>IF(N222="snížená",J222,0)</f>
        <v>0</v>
      </c>
      <c r="BG222" s="193">
        <f>IF(N222="zákl. přenesená",J222,0)</f>
        <v>0</v>
      </c>
      <c r="BH222" s="193">
        <f>IF(N222="sníž. přenesená",J222,0)</f>
        <v>0</v>
      </c>
      <c r="BI222" s="193">
        <f>IF(N222="nulová",J222,0)</f>
        <v>0</v>
      </c>
      <c r="BJ222" s="20" t="s">
        <v>80</v>
      </c>
      <c r="BK222" s="193">
        <f>ROUND(I222*H222,2)</f>
        <v>0</v>
      </c>
      <c r="BL222" s="20" t="s">
        <v>668</v>
      </c>
      <c r="BM222" s="192" t="s">
        <v>4834</v>
      </c>
    </row>
    <row r="223" spans="1:65" s="2" customFormat="1" ht="11.25">
      <c r="A223" s="37"/>
      <c r="B223" s="38"/>
      <c r="C223" s="39"/>
      <c r="D223" s="194" t="s">
        <v>199</v>
      </c>
      <c r="E223" s="39"/>
      <c r="F223" s="195" t="s">
        <v>4791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199</v>
      </c>
      <c r="AU223" s="20" t="s">
        <v>80</v>
      </c>
    </row>
    <row r="224" spans="1:65" s="2" customFormat="1" ht="16.5" customHeight="1">
      <c r="A224" s="37"/>
      <c r="B224" s="38"/>
      <c r="C224" s="181" t="s">
        <v>655</v>
      </c>
      <c r="D224" s="181" t="s">
        <v>193</v>
      </c>
      <c r="E224" s="182" t="s">
        <v>4799</v>
      </c>
      <c r="F224" s="183" t="s">
        <v>4800</v>
      </c>
      <c r="G224" s="184" t="s">
        <v>3574</v>
      </c>
      <c r="H224" s="185">
        <v>10</v>
      </c>
      <c r="I224" s="186"/>
      <c r="J224" s="187">
        <f>ROUND(I224*H224,2)</f>
        <v>0</v>
      </c>
      <c r="K224" s="183" t="s">
        <v>19</v>
      </c>
      <c r="L224" s="42"/>
      <c r="M224" s="188" t="s">
        <v>19</v>
      </c>
      <c r="N224" s="189" t="s">
        <v>44</v>
      </c>
      <c r="O224" s="67"/>
      <c r="P224" s="190">
        <f>O224*H224</f>
        <v>0</v>
      </c>
      <c r="Q224" s="190">
        <v>0</v>
      </c>
      <c r="R224" s="190">
        <f>Q224*H224</f>
        <v>0</v>
      </c>
      <c r="S224" s="190">
        <v>0</v>
      </c>
      <c r="T224" s="191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2" t="s">
        <v>668</v>
      </c>
      <c r="AT224" s="192" t="s">
        <v>193</v>
      </c>
      <c r="AU224" s="192" t="s">
        <v>80</v>
      </c>
      <c r="AY224" s="20" t="s">
        <v>191</v>
      </c>
      <c r="BE224" s="193">
        <f>IF(N224="základní",J224,0)</f>
        <v>0</v>
      </c>
      <c r="BF224" s="193">
        <f>IF(N224="snížená",J224,0)</f>
        <v>0</v>
      </c>
      <c r="BG224" s="193">
        <f>IF(N224="zákl. přenesená",J224,0)</f>
        <v>0</v>
      </c>
      <c r="BH224" s="193">
        <f>IF(N224="sníž. přenesená",J224,0)</f>
        <v>0</v>
      </c>
      <c r="BI224" s="193">
        <f>IF(N224="nulová",J224,0)</f>
        <v>0</v>
      </c>
      <c r="BJ224" s="20" t="s">
        <v>80</v>
      </c>
      <c r="BK224" s="193">
        <f>ROUND(I224*H224,2)</f>
        <v>0</v>
      </c>
      <c r="BL224" s="20" t="s">
        <v>668</v>
      </c>
      <c r="BM224" s="192" t="s">
        <v>4835</v>
      </c>
    </row>
    <row r="225" spans="1:65" s="2" customFormat="1" ht="11.25">
      <c r="A225" s="37"/>
      <c r="B225" s="38"/>
      <c r="C225" s="39"/>
      <c r="D225" s="194" t="s">
        <v>199</v>
      </c>
      <c r="E225" s="39"/>
      <c r="F225" s="195" t="s">
        <v>4800</v>
      </c>
      <c r="G225" s="39"/>
      <c r="H225" s="39"/>
      <c r="I225" s="196"/>
      <c r="J225" s="39"/>
      <c r="K225" s="39"/>
      <c r="L225" s="42"/>
      <c r="M225" s="197"/>
      <c r="N225" s="198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199</v>
      </c>
      <c r="AU225" s="20" t="s">
        <v>80</v>
      </c>
    </row>
    <row r="226" spans="1:65" s="2" customFormat="1" ht="16.5" customHeight="1">
      <c r="A226" s="37"/>
      <c r="B226" s="38"/>
      <c r="C226" s="181" t="s">
        <v>662</v>
      </c>
      <c r="D226" s="181" t="s">
        <v>193</v>
      </c>
      <c r="E226" s="182" t="s">
        <v>4729</v>
      </c>
      <c r="F226" s="183" t="s">
        <v>4730</v>
      </c>
      <c r="G226" s="184" t="s">
        <v>282</v>
      </c>
      <c r="H226" s="185">
        <v>32</v>
      </c>
      <c r="I226" s="186"/>
      <c r="J226" s="187">
        <f>ROUND(I226*H226,2)</f>
        <v>0</v>
      </c>
      <c r="K226" s="183" t="s">
        <v>19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668</v>
      </c>
      <c r="AT226" s="192" t="s">
        <v>193</v>
      </c>
      <c r="AU226" s="192" t="s">
        <v>80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668</v>
      </c>
      <c r="BM226" s="192" t="s">
        <v>4836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4730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80</v>
      </c>
    </row>
    <row r="228" spans="1:65" s="2" customFormat="1" ht="21.75" customHeight="1">
      <c r="A228" s="37"/>
      <c r="B228" s="38"/>
      <c r="C228" s="181" t="s">
        <v>668</v>
      </c>
      <c r="D228" s="181" t="s">
        <v>193</v>
      </c>
      <c r="E228" s="182" t="s">
        <v>4732</v>
      </c>
      <c r="F228" s="183" t="s">
        <v>4733</v>
      </c>
      <c r="G228" s="184" t="s">
        <v>282</v>
      </c>
      <c r="H228" s="185">
        <v>41</v>
      </c>
      <c r="I228" s="186"/>
      <c r="J228" s="187">
        <f>ROUND(I228*H228,2)</f>
        <v>0</v>
      </c>
      <c r="K228" s="183" t="s">
        <v>19</v>
      </c>
      <c r="L228" s="42"/>
      <c r="M228" s="188" t="s">
        <v>19</v>
      </c>
      <c r="N228" s="189" t="s">
        <v>44</v>
      </c>
      <c r="O228" s="67"/>
      <c r="P228" s="190">
        <f>O228*H228</f>
        <v>0</v>
      </c>
      <c r="Q228" s="190">
        <v>0</v>
      </c>
      <c r="R228" s="190">
        <f>Q228*H228</f>
        <v>0</v>
      </c>
      <c r="S228" s="190">
        <v>0</v>
      </c>
      <c r="T228" s="191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2" t="s">
        <v>668</v>
      </c>
      <c r="AT228" s="192" t="s">
        <v>193</v>
      </c>
      <c r="AU228" s="192" t="s">
        <v>80</v>
      </c>
      <c r="AY228" s="20" t="s">
        <v>191</v>
      </c>
      <c r="BE228" s="193">
        <f>IF(N228="základní",J228,0)</f>
        <v>0</v>
      </c>
      <c r="BF228" s="193">
        <f>IF(N228="snížená",J228,0)</f>
        <v>0</v>
      </c>
      <c r="BG228" s="193">
        <f>IF(N228="zákl. přenesená",J228,0)</f>
        <v>0</v>
      </c>
      <c r="BH228" s="193">
        <f>IF(N228="sníž. přenesená",J228,0)</f>
        <v>0</v>
      </c>
      <c r="BI228" s="193">
        <f>IF(N228="nulová",J228,0)</f>
        <v>0</v>
      </c>
      <c r="BJ228" s="20" t="s">
        <v>80</v>
      </c>
      <c r="BK228" s="193">
        <f>ROUND(I228*H228,2)</f>
        <v>0</v>
      </c>
      <c r="BL228" s="20" t="s">
        <v>668</v>
      </c>
      <c r="BM228" s="192" t="s">
        <v>4837</v>
      </c>
    </row>
    <row r="229" spans="1:65" s="2" customFormat="1" ht="11.25">
      <c r="A229" s="37"/>
      <c r="B229" s="38"/>
      <c r="C229" s="39"/>
      <c r="D229" s="194" t="s">
        <v>199</v>
      </c>
      <c r="E229" s="39"/>
      <c r="F229" s="195" t="s">
        <v>4733</v>
      </c>
      <c r="G229" s="39"/>
      <c r="H229" s="39"/>
      <c r="I229" s="196"/>
      <c r="J229" s="39"/>
      <c r="K229" s="39"/>
      <c r="L229" s="42"/>
      <c r="M229" s="197"/>
      <c r="N229" s="198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199</v>
      </c>
      <c r="AU229" s="20" t="s">
        <v>80</v>
      </c>
    </row>
    <row r="230" spans="1:65" s="2" customFormat="1" ht="16.5" customHeight="1">
      <c r="A230" s="37"/>
      <c r="B230" s="38"/>
      <c r="C230" s="181" t="s">
        <v>672</v>
      </c>
      <c r="D230" s="181" t="s">
        <v>193</v>
      </c>
      <c r="E230" s="182" t="s">
        <v>4741</v>
      </c>
      <c r="F230" s="183" t="s">
        <v>4742</v>
      </c>
      <c r="G230" s="184" t="s">
        <v>2285</v>
      </c>
      <c r="H230" s="185">
        <v>162</v>
      </c>
      <c r="I230" s="186"/>
      <c r="J230" s="187">
        <f>ROUND(I230*H230,2)</f>
        <v>0</v>
      </c>
      <c r="K230" s="183" t="s">
        <v>19</v>
      </c>
      <c r="L230" s="42"/>
      <c r="M230" s="188" t="s">
        <v>19</v>
      </c>
      <c r="N230" s="189" t="s">
        <v>44</v>
      </c>
      <c r="O230" s="67"/>
      <c r="P230" s="190">
        <f>O230*H230</f>
        <v>0</v>
      </c>
      <c r="Q230" s="190">
        <v>0</v>
      </c>
      <c r="R230" s="190">
        <f>Q230*H230</f>
        <v>0</v>
      </c>
      <c r="S230" s="190">
        <v>0</v>
      </c>
      <c r="T230" s="191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2" t="s">
        <v>668</v>
      </c>
      <c r="AT230" s="192" t="s">
        <v>193</v>
      </c>
      <c r="AU230" s="192" t="s">
        <v>80</v>
      </c>
      <c r="AY230" s="20" t="s">
        <v>191</v>
      </c>
      <c r="BE230" s="193">
        <f>IF(N230="základní",J230,0)</f>
        <v>0</v>
      </c>
      <c r="BF230" s="193">
        <f>IF(N230="snížená",J230,0)</f>
        <v>0</v>
      </c>
      <c r="BG230" s="193">
        <f>IF(N230="zákl. přenesená",J230,0)</f>
        <v>0</v>
      </c>
      <c r="BH230" s="193">
        <f>IF(N230="sníž. přenesená",J230,0)</f>
        <v>0</v>
      </c>
      <c r="BI230" s="193">
        <f>IF(N230="nulová",J230,0)</f>
        <v>0</v>
      </c>
      <c r="BJ230" s="20" t="s">
        <v>80</v>
      </c>
      <c r="BK230" s="193">
        <f>ROUND(I230*H230,2)</f>
        <v>0</v>
      </c>
      <c r="BL230" s="20" t="s">
        <v>668</v>
      </c>
      <c r="BM230" s="192" t="s">
        <v>4838</v>
      </c>
    </row>
    <row r="231" spans="1:65" s="2" customFormat="1" ht="11.25">
      <c r="A231" s="37"/>
      <c r="B231" s="38"/>
      <c r="C231" s="39"/>
      <c r="D231" s="194" t="s">
        <v>199</v>
      </c>
      <c r="E231" s="39"/>
      <c r="F231" s="195" t="s">
        <v>4742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199</v>
      </c>
      <c r="AU231" s="20" t="s">
        <v>80</v>
      </c>
    </row>
    <row r="232" spans="1:65" s="12" customFormat="1" ht="25.9" customHeight="1">
      <c r="B232" s="165"/>
      <c r="C232" s="166"/>
      <c r="D232" s="167" t="s">
        <v>72</v>
      </c>
      <c r="E232" s="168" t="s">
        <v>3773</v>
      </c>
      <c r="F232" s="168" t="s">
        <v>4839</v>
      </c>
      <c r="G232" s="166"/>
      <c r="H232" s="166"/>
      <c r="I232" s="169"/>
      <c r="J232" s="170">
        <f>BK232</f>
        <v>0</v>
      </c>
      <c r="K232" s="166"/>
      <c r="L232" s="171"/>
      <c r="M232" s="172"/>
      <c r="N232" s="173"/>
      <c r="O232" s="173"/>
      <c r="P232" s="174">
        <f>SUM(P233:P250)</f>
        <v>0</v>
      </c>
      <c r="Q232" s="173"/>
      <c r="R232" s="174">
        <f>SUM(R233:R250)</f>
        <v>0</v>
      </c>
      <c r="S232" s="173"/>
      <c r="T232" s="175">
        <f>SUM(T233:T250)</f>
        <v>0</v>
      </c>
      <c r="AR232" s="176" t="s">
        <v>80</v>
      </c>
      <c r="AT232" s="177" t="s">
        <v>72</v>
      </c>
      <c r="AU232" s="177" t="s">
        <v>73</v>
      </c>
      <c r="AY232" s="176" t="s">
        <v>191</v>
      </c>
      <c r="BK232" s="178">
        <f>SUM(BK233:BK250)</f>
        <v>0</v>
      </c>
    </row>
    <row r="233" spans="1:65" s="2" customFormat="1" ht="37.9" customHeight="1">
      <c r="A233" s="37"/>
      <c r="B233" s="38"/>
      <c r="C233" s="181" t="s">
        <v>679</v>
      </c>
      <c r="D233" s="181" t="s">
        <v>193</v>
      </c>
      <c r="E233" s="182" t="s">
        <v>4840</v>
      </c>
      <c r="F233" s="183" t="s">
        <v>4841</v>
      </c>
      <c r="G233" s="184" t="s">
        <v>3025</v>
      </c>
      <c r="H233" s="185">
        <v>1</v>
      </c>
      <c r="I233" s="186"/>
      <c r="J233" s="187">
        <f>ROUND(I233*H233,2)</f>
        <v>0</v>
      </c>
      <c r="K233" s="183" t="s">
        <v>19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668</v>
      </c>
      <c r="AT233" s="192" t="s">
        <v>193</v>
      </c>
      <c r="AU233" s="192" t="s">
        <v>80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668</v>
      </c>
      <c r="BM233" s="192" t="s">
        <v>4842</v>
      </c>
    </row>
    <row r="234" spans="1:65" s="2" customFormat="1" ht="29.25">
      <c r="A234" s="37"/>
      <c r="B234" s="38"/>
      <c r="C234" s="39"/>
      <c r="D234" s="194" t="s">
        <v>199</v>
      </c>
      <c r="E234" s="39"/>
      <c r="F234" s="195" t="s">
        <v>4843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80</v>
      </c>
    </row>
    <row r="235" spans="1:65" s="2" customFormat="1" ht="37.9" customHeight="1">
      <c r="A235" s="37"/>
      <c r="B235" s="38"/>
      <c r="C235" s="181" t="s">
        <v>685</v>
      </c>
      <c r="D235" s="181" t="s">
        <v>193</v>
      </c>
      <c r="E235" s="182" t="s">
        <v>4844</v>
      </c>
      <c r="F235" s="183" t="s">
        <v>4845</v>
      </c>
      <c r="G235" s="184" t="s">
        <v>3025</v>
      </c>
      <c r="H235" s="185">
        <v>1</v>
      </c>
      <c r="I235" s="186"/>
      <c r="J235" s="187">
        <f>ROUND(I235*H235,2)</f>
        <v>0</v>
      </c>
      <c r="K235" s="183" t="s">
        <v>19</v>
      </c>
      <c r="L235" s="42"/>
      <c r="M235" s="188" t="s">
        <v>19</v>
      </c>
      <c r="N235" s="189" t="s">
        <v>44</v>
      </c>
      <c r="O235" s="67"/>
      <c r="P235" s="190">
        <f>O235*H235</f>
        <v>0</v>
      </c>
      <c r="Q235" s="190">
        <v>0</v>
      </c>
      <c r="R235" s="190">
        <f>Q235*H235</f>
        <v>0</v>
      </c>
      <c r="S235" s="190">
        <v>0</v>
      </c>
      <c r="T235" s="191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2" t="s">
        <v>668</v>
      </c>
      <c r="AT235" s="192" t="s">
        <v>193</v>
      </c>
      <c r="AU235" s="192" t="s">
        <v>80</v>
      </c>
      <c r="AY235" s="20" t="s">
        <v>191</v>
      </c>
      <c r="BE235" s="193">
        <f>IF(N235="základní",J235,0)</f>
        <v>0</v>
      </c>
      <c r="BF235" s="193">
        <f>IF(N235="snížená",J235,0)</f>
        <v>0</v>
      </c>
      <c r="BG235" s="193">
        <f>IF(N235="zákl. přenesená",J235,0)</f>
        <v>0</v>
      </c>
      <c r="BH235" s="193">
        <f>IF(N235="sníž. přenesená",J235,0)</f>
        <v>0</v>
      </c>
      <c r="BI235" s="193">
        <f>IF(N235="nulová",J235,0)</f>
        <v>0</v>
      </c>
      <c r="BJ235" s="20" t="s">
        <v>80</v>
      </c>
      <c r="BK235" s="193">
        <f>ROUND(I235*H235,2)</f>
        <v>0</v>
      </c>
      <c r="BL235" s="20" t="s">
        <v>668</v>
      </c>
      <c r="BM235" s="192" t="s">
        <v>4846</v>
      </c>
    </row>
    <row r="236" spans="1:65" s="2" customFormat="1" ht="29.25">
      <c r="A236" s="37"/>
      <c r="B236" s="38"/>
      <c r="C236" s="39"/>
      <c r="D236" s="194" t="s">
        <v>199</v>
      </c>
      <c r="E236" s="39"/>
      <c r="F236" s="195" t="s">
        <v>4847</v>
      </c>
      <c r="G236" s="39"/>
      <c r="H236" s="39"/>
      <c r="I236" s="196"/>
      <c r="J236" s="39"/>
      <c r="K236" s="39"/>
      <c r="L236" s="42"/>
      <c r="M236" s="197"/>
      <c r="N236" s="198"/>
      <c r="O236" s="67"/>
      <c r="P236" s="67"/>
      <c r="Q236" s="67"/>
      <c r="R236" s="67"/>
      <c r="S236" s="67"/>
      <c r="T236" s="68"/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T236" s="20" t="s">
        <v>199</v>
      </c>
      <c r="AU236" s="20" t="s">
        <v>80</v>
      </c>
    </row>
    <row r="237" spans="1:65" s="2" customFormat="1" ht="16.5" customHeight="1">
      <c r="A237" s="37"/>
      <c r="B237" s="38"/>
      <c r="C237" s="181" t="s">
        <v>692</v>
      </c>
      <c r="D237" s="181" t="s">
        <v>193</v>
      </c>
      <c r="E237" s="182" t="s">
        <v>4848</v>
      </c>
      <c r="F237" s="183" t="s">
        <v>4849</v>
      </c>
      <c r="G237" s="184" t="s">
        <v>3025</v>
      </c>
      <c r="H237" s="185">
        <v>2</v>
      </c>
      <c r="I237" s="186"/>
      <c r="J237" s="187">
        <f>ROUND(I237*H237,2)</f>
        <v>0</v>
      </c>
      <c r="K237" s="183" t="s">
        <v>19</v>
      </c>
      <c r="L237" s="42"/>
      <c r="M237" s="188" t="s">
        <v>19</v>
      </c>
      <c r="N237" s="189" t="s">
        <v>44</v>
      </c>
      <c r="O237" s="67"/>
      <c r="P237" s="190">
        <f>O237*H237</f>
        <v>0</v>
      </c>
      <c r="Q237" s="190">
        <v>0</v>
      </c>
      <c r="R237" s="190">
        <f>Q237*H237</f>
        <v>0</v>
      </c>
      <c r="S237" s="190">
        <v>0</v>
      </c>
      <c r="T237" s="191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2" t="s">
        <v>668</v>
      </c>
      <c r="AT237" s="192" t="s">
        <v>193</v>
      </c>
      <c r="AU237" s="192" t="s">
        <v>80</v>
      </c>
      <c r="AY237" s="20" t="s">
        <v>191</v>
      </c>
      <c r="BE237" s="193">
        <f>IF(N237="základní",J237,0)</f>
        <v>0</v>
      </c>
      <c r="BF237" s="193">
        <f>IF(N237="snížená",J237,0)</f>
        <v>0</v>
      </c>
      <c r="BG237" s="193">
        <f>IF(N237="zákl. přenesená",J237,0)</f>
        <v>0</v>
      </c>
      <c r="BH237" s="193">
        <f>IF(N237="sníž. přenesená",J237,0)</f>
        <v>0</v>
      </c>
      <c r="BI237" s="193">
        <f>IF(N237="nulová",J237,0)</f>
        <v>0</v>
      </c>
      <c r="BJ237" s="20" t="s">
        <v>80</v>
      </c>
      <c r="BK237" s="193">
        <f>ROUND(I237*H237,2)</f>
        <v>0</v>
      </c>
      <c r="BL237" s="20" t="s">
        <v>668</v>
      </c>
      <c r="BM237" s="192" t="s">
        <v>4850</v>
      </c>
    </row>
    <row r="238" spans="1:65" s="2" customFormat="1" ht="11.25">
      <c r="A238" s="37"/>
      <c r="B238" s="38"/>
      <c r="C238" s="39"/>
      <c r="D238" s="194" t="s">
        <v>199</v>
      </c>
      <c r="E238" s="39"/>
      <c r="F238" s="195" t="s">
        <v>4849</v>
      </c>
      <c r="G238" s="39"/>
      <c r="H238" s="39"/>
      <c r="I238" s="196"/>
      <c r="J238" s="39"/>
      <c r="K238" s="39"/>
      <c r="L238" s="42"/>
      <c r="M238" s="197"/>
      <c r="N238" s="198"/>
      <c r="O238" s="67"/>
      <c r="P238" s="67"/>
      <c r="Q238" s="67"/>
      <c r="R238" s="67"/>
      <c r="S238" s="67"/>
      <c r="T238" s="68"/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T238" s="20" t="s">
        <v>199</v>
      </c>
      <c r="AU238" s="20" t="s">
        <v>80</v>
      </c>
    </row>
    <row r="239" spans="1:65" s="2" customFormat="1" ht="16.5" customHeight="1">
      <c r="A239" s="37"/>
      <c r="B239" s="38"/>
      <c r="C239" s="181" t="s">
        <v>710</v>
      </c>
      <c r="D239" s="181" t="s">
        <v>193</v>
      </c>
      <c r="E239" s="182" t="s">
        <v>4851</v>
      </c>
      <c r="F239" s="183" t="s">
        <v>4852</v>
      </c>
      <c r="G239" s="184" t="s">
        <v>3025</v>
      </c>
      <c r="H239" s="185">
        <v>1</v>
      </c>
      <c r="I239" s="186"/>
      <c r="J239" s="187">
        <f>ROUND(I239*H239,2)</f>
        <v>0</v>
      </c>
      <c r="K239" s="183" t="s">
        <v>19</v>
      </c>
      <c r="L239" s="42"/>
      <c r="M239" s="188" t="s">
        <v>19</v>
      </c>
      <c r="N239" s="189" t="s">
        <v>44</v>
      </c>
      <c r="O239" s="67"/>
      <c r="P239" s="190">
        <f>O239*H239</f>
        <v>0</v>
      </c>
      <c r="Q239" s="190">
        <v>0</v>
      </c>
      <c r="R239" s="190">
        <f>Q239*H239</f>
        <v>0</v>
      </c>
      <c r="S239" s="190">
        <v>0</v>
      </c>
      <c r="T239" s="191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2" t="s">
        <v>668</v>
      </c>
      <c r="AT239" s="192" t="s">
        <v>193</v>
      </c>
      <c r="AU239" s="192" t="s">
        <v>80</v>
      </c>
      <c r="AY239" s="20" t="s">
        <v>191</v>
      </c>
      <c r="BE239" s="193">
        <f>IF(N239="základní",J239,0)</f>
        <v>0</v>
      </c>
      <c r="BF239" s="193">
        <f>IF(N239="snížená",J239,0)</f>
        <v>0</v>
      </c>
      <c r="BG239" s="193">
        <f>IF(N239="zákl. přenesená",J239,0)</f>
        <v>0</v>
      </c>
      <c r="BH239" s="193">
        <f>IF(N239="sníž. přenesená",J239,0)</f>
        <v>0</v>
      </c>
      <c r="BI239" s="193">
        <f>IF(N239="nulová",J239,0)</f>
        <v>0</v>
      </c>
      <c r="BJ239" s="20" t="s">
        <v>80</v>
      </c>
      <c r="BK239" s="193">
        <f>ROUND(I239*H239,2)</f>
        <v>0</v>
      </c>
      <c r="BL239" s="20" t="s">
        <v>668</v>
      </c>
      <c r="BM239" s="192" t="s">
        <v>4853</v>
      </c>
    </row>
    <row r="240" spans="1:65" s="2" customFormat="1" ht="11.25">
      <c r="A240" s="37"/>
      <c r="B240" s="38"/>
      <c r="C240" s="39"/>
      <c r="D240" s="194" t="s">
        <v>199</v>
      </c>
      <c r="E240" s="39"/>
      <c r="F240" s="195" t="s">
        <v>4852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199</v>
      </c>
      <c r="AU240" s="20" t="s">
        <v>80</v>
      </c>
    </row>
    <row r="241" spans="1:65" s="2" customFormat="1" ht="16.5" customHeight="1">
      <c r="A241" s="37"/>
      <c r="B241" s="38"/>
      <c r="C241" s="181" t="s">
        <v>719</v>
      </c>
      <c r="D241" s="181" t="s">
        <v>193</v>
      </c>
      <c r="E241" s="182" t="s">
        <v>4854</v>
      </c>
      <c r="F241" s="183" t="s">
        <v>4755</v>
      </c>
      <c r="G241" s="184" t="s">
        <v>3025</v>
      </c>
      <c r="H241" s="185">
        <v>1</v>
      </c>
      <c r="I241" s="186"/>
      <c r="J241" s="187">
        <f>ROUND(I241*H241,2)</f>
        <v>0</v>
      </c>
      <c r="K241" s="183" t="s">
        <v>19</v>
      </c>
      <c r="L241" s="42"/>
      <c r="M241" s="188" t="s">
        <v>19</v>
      </c>
      <c r="N241" s="189" t="s">
        <v>44</v>
      </c>
      <c r="O241" s="6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2" t="s">
        <v>668</v>
      </c>
      <c r="AT241" s="192" t="s">
        <v>193</v>
      </c>
      <c r="AU241" s="192" t="s">
        <v>80</v>
      </c>
      <c r="AY241" s="20" t="s">
        <v>191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0" t="s">
        <v>80</v>
      </c>
      <c r="BK241" s="193">
        <f>ROUND(I241*H241,2)</f>
        <v>0</v>
      </c>
      <c r="BL241" s="20" t="s">
        <v>668</v>
      </c>
      <c r="BM241" s="192" t="s">
        <v>4855</v>
      </c>
    </row>
    <row r="242" spans="1:65" s="2" customFormat="1" ht="11.25">
      <c r="A242" s="37"/>
      <c r="B242" s="38"/>
      <c r="C242" s="39"/>
      <c r="D242" s="194" t="s">
        <v>199</v>
      </c>
      <c r="E242" s="39"/>
      <c r="F242" s="195" t="s">
        <v>4755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199</v>
      </c>
      <c r="AU242" s="20" t="s">
        <v>80</v>
      </c>
    </row>
    <row r="243" spans="1:65" s="2" customFormat="1" ht="16.5" customHeight="1">
      <c r="A243" s="37"/>
      <c r="B243" s="38"/>
      <c r="C243" s="181" t="s">
        <v>726</v>
      </c>
      <c r="D243" s="181" t="s">
        <v>193</v>
      </c>
      <c r="E243" s="182" t="s">
        <v>4856</v>
      </c>
      <c r="F243" s="183" t="s">
        <v>19</v>
      </c>
      <c r="G243" s="184" t="s">
        <v>3025</v>
      </c>
      <c r="H243" s="185">
        <v>1</v>
      </c>
      <c r="I243" s="186"/>
      <c r="J243" s="187">
        <f>ROUND(I243*H243,2)</f>
        <v>0</v>
      </c>
      <c r="K243" s="183" t="s">
        <v>19</v>
      </c>
      <c r="L243" s="42"/>
      <c r="M243" s="188" t="s">
        <v>19</v>
      </c>
      <c r="N243" s="189" t="s">
        <v>44</v>
      </c>
      <c r="O243" s="67"/>
      <c r="P243" s="190">
        <f>O243*H243</f>
        <v>0</v>
      </c>
      <c r="Q243" s="190">
        <v>0</v>
      </c>
      <c r="R243" s="190">
        <f>Q243*H243</f>
        <v>0</v>
      </c>
      <c r="S243" s="190">
        <v>0</v>
      </c>
      <c r="T243" s="191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2" t="s">
        <v>668</v>
      </c>
      <c r="AT243" s="192" t="s">
        <v>193</v>
      </c>
      <c r="AU243" s="192" t="s">
        <v>80</v>
      </c>
      <c r="AY243" s="20" t="s">
        <v>191</v>
      </c>
      <c r="BE243" s="193">
        <f>IF(N243="základní",J243,0)</f>
        <v>0</v>
      </c>
      <c r="BF243" s="193">
        <f>IF(N243="snížená",J243,0)</f>
        <v>0</v>
      </c>
      <c r="BG243" s="193">
        <f>IF(N243="zákl. přenesená",J243,0)</f>
        <v>0</v>
      </c>
      <c r="BH243" s="193">
        <f>IF(N243="sníž. přenesená",J243,0)</f>
        <v>0</v>
      </c>
      <c r="BI243" s="193">
        <f>IF(N243="nulová",J243,0)</f>
        <v>0</v>
      </c>
      <c r="BJ243" s="20" t="s">
        <v>80</v>
      </c>
      <c r="BK243" s="193">
        <f>ROUND(I243*H243,2)</f>
        <v>0</v>
      </c>
      <c r="BL243" s="20" t="s">
        <v>668</v>
      </c>
      <c r="BM243" s="192" t="s">
        <v>4857</v>
      </c>
    </row>
    <row r="244" spans="1:65" s="2" customFormat="1" ht="11.25">
      <c r="A244" s="37"/>
      <c r="B244" s="38"/>
      <c r="C244" s="39"/>
      <c r="D244" s="194" t="s">
        <v>199</v>
      </c>
      <c r="E244" s="39"/>
      <c r="F244" s="195" t="s">
        <v>4858</v>
      </c>
      <c r="G244" s="39"/>
      <c r="H244" s="39"/>
      <c r="I244" s="196"/>
      <c r="J244" s="39"/>
      <c r="K244" s="39"/>
      <c r="L244" s="42"/>
      <c r="M244" s="197"/>
      <c r="N244" s="198"/>
      <c r="O244" s="67"/>
      <c r="P244" s="67"/>
      <c r="Q244" s="67"/>
      <c r="R244" s="67"/>
      <c r="S244" s="67"/>
      <c r="T244" s="68"/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T244" s="20" t="s">
        <v>199</v>
      </c>
      <c r="AU244" s="20" t="s">
        <v>80</v>
      </c>
    </row>
    <row r="245" spans="1:65" s="2" customFormat="1" ht="16.5" customHeight="1">
      <c r="A245" s="37"/>
      <c r="B245" s="38"/>
      <c r="C245" s="181" t="s">
        <v>738</v>
      </c>
      <c r="D245" s="181" t="s">
        <v>193</v>
      </c>
      <c r="E245" s="182" t="s">
        <v>4781</v>
      </c>
      <c r="F245" s="183" t="s">
        <v>4782</v>
      </c>
      <c r="G245" s="184" t="s">
        <v>3574</v>
      </c>
      <c r="H245" s="185">
        <v>2</v>
      </c>
      <c r="I245" s="186"/>
      <c r="J245" s="187">
        <f>ROUND(I245*H245,2)</f>
        <v>0</v>
      </c>
      <c r="K245" s="183" t="s">
        <v>19</v>
      </c>
      <c r="L245" s="42"/>
      <c r="M245" s="188" t="s">
        <v>19</v>
      </c>
      <c r="N245" s="189" t="s">
        <v>44</v>
      </c>
      <c r="O245" s="67"/>
      <c r="P245" s="190">
        <f>O245*H245</f>
        <v>0</v>
      </c>
      <c r="Q245" s="190">
        <v>0</v>
      </c>
      <c r="R245" s="190">
        <f>Q245*H245</f>
        <v>0</v>
      </c>
      <c r="S245" s="190">
        <v>0</v>
      </c>
      <c r="T245" s="191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2" t="s">
        <v>668</v>
      </c>
      <c r="AT245" s="192" t="s">
        <v>193</v>
      </c>
      <c r="AU245" s="192" t="s">
        <v>80</v>
      </c>
      <c r="AY245" s="20" t="s">
        <v>191</v>
      </c>
      <c r="BE245" s="193">
        <f>IF(N245="základní",J245,0)</f>
        <v>0</v>
      </c>
      <c r="BF245" s="193">
        <f>IF(N245="snížená",J245,0)</f>
        <v>0</v>
      </c>
      <c r="BG245" s="193">
        <f>IF(N245="zákl. přenesená",J245,0)</f>
        <v>0</v>
      </c>
      <c r="BH245" s="193">
        <f>IF(N245="sníž. přenesená",J245,0)</f>
        <v>0</v>
      </c>
      <c r="BI245" s="193">
        <f>IF(N245="nulová",J245,0)</f>
        <v>0</v>
      </c>
      <c r="BJ245" s="20" t="s">
        <v>80</v>
      </c>
      <c r="BK245" s="193">
        <f>ROUND(I245*H245,2)</f>
        <v>0</v>
      </c>
      <c r="BL245" s="20" t="s">
        <v>668</v>
      </c>
      <c r="BM245" s="192" t="s">
        <v>4859</v>
      </c>
    </row>
    <row r="246" spans="1:65" s="2" customFormat="1" ht="11.25">
      <c r="A246" s="37"/>
      <c r="B246" s="38"/>
      <c r="C246" s="39"/>
      <c r="D246" s="194" t="s">
        <v>199</v>
      </c>
      <c r="E246" s="39"/>
      <c r="F246" s="195" t="s">
        <v>4782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199</v>
      </c>
      <c r="AU246" s="20" t="s">
        <v>80</v>
      </c>
    </row>
    <row r="247" spans="1:65" s="2" customFormat="1" ht="16.5" customHeight="1">
      <c r="A247" s="37"/>
      <c r="B247" s="38"/>
      <c r="C247" s="181" t="s">
        <v>744</v>
      </c>
      <c r="D247" s="181" t="s">
        <v>193</v>
      </c>
      <c r="E247" s="182" t="s">
        <v>4793</v>
      </c>
      <c r="F247" s="183" t="s">
        <v>4794</v>
      </c>
      <c r="G247" s="184" t="s">
        <v>3574</v>
      </c>
      <c r="H247" s="185">
        <v>20</v>
      </c>
      <c r="I247" s="186"/>
      <c r="J247" s="187">
        <f>ROUND(I247*H247,2)</f>
        <v>0</v>
      </c>
      <c r="K247" s="183" t="s">
        <v>19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668</v>
      </c>
      <c r="AT247" s="192" t="s">
        <v>193</v>
      </c>
      <c r="AU247" s="192" t="s">
        <v>80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668</v>
      </c>
      <c r="BM247" s="192" t="s">
        <v>4860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4794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80</v>
      </c>
    </row>
    <row r="249" spans="1:65" s="2" customFormat="1" ht="16.5" customHeight="1">
      <c r="A249" s="37"/>
      <c r="B249" s="38"/>
      <c r="C249" s="181" t="s">
        <v>750</v>
      </c>
      <c r="D249" s="181" t="s">
        <v>193</v>
      </c>
      <c r="E249" s="182" t="s">
        <v>4741</v>
      </c>
      <c r="F249" s="183" t="s">
        <v>4742</v>
      </c>
      <c r="G249" s="184" t="s">
        <v>2285</v>
      </c>
      <c r="H249" s="185">
        <v>14</v>
      </c>
      <c r="I249" s="186"/>
      <c r="J249" s="187">
        <f>ROUND(I249*H249,2)</f>
        <v>0</v>
      </c>
      <c r="K249" s="183" t="s">
        <v>19</v>
      </c>
      <c r="L249" s="42"/>
      <c r="M249" s="188" t="s">
        <v>19</v>
      </c>
      <c r="N249" s="189" t="s">
        <v>44</v>
      </c>
      <c r="O249" s="67"/>
      <c r="P249" s="190">
        <f>O249*H249</f>
        <v>0</v>
      </c>
      <c r="Q249" s="190">
        <v>0</v>
      </c>
      <c r="R249" s="190">
        <f>Q249*H249</f>
        <v>0</v>
      </c>
      <c r="S249" s="190">
        <v>0</v>
      </c>
      <c r="T249" s="191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2" t="s">
        <v>668</v>
      </c>
      <c r="AT249" s="192" t="s">
        <v>193</v>
      </c>
      <c r="AU249" s="192" t="s">
        <v>80</v>
      </c>
      <c r="AY249" s="20" t="s">
        <v>191</v>
      </c>
      <c r="BE249" s="193">
        <f>IF(N249="základní",J249,0)</f>
        <v>0</v>
      </c>
      <c r="BF249" s="193">
        <f>IF(N249="snížená",J249,0)</f>
        <v>0</v>
      </c>
      <c r="BG249" s="193">
        <f>IF(N249="zákl. přenesená",J249,0)</f>
        <v>0</v>
      </c>
      <c r="BH249" s="193">
        <f>IF(N249="sníž. přenesená",J249,0)</f>
        <v>0</v>
      </c>
      <c r="BI249" s="193">
        <f>IF(N249="nulová",J249,0)</f>
        <v>0</v>
      </c>
      <c r="BJ249" s="20" t="s">
        <v>80</v>
      </c>
      <c r="BK249" s="193">
        <f>ROUND(I249*H249,2)</f>
        <v>0</v>
      </c>
      <c r="BL249" s="20" t="s">
        <v>668</v>
      </c>
      <c r="BM249" s="192" t="s">
        <v>4861</v>
      </c>
    </row>
    <row r="250" spans="1:65" s="2" customFormat="1" ht="11.25">
      <c r="A250" s="37"/>
      <c r="B250" s="38"/>
      <c r="C250" s="39"/>
      <c r="D250" s="194" t="s">
        <v>199</v>
      </c>
      <c r="E250" s="39"/>
      <c r="F250" s="195" t="s">
        <v>4742</v>
      </c>
      <c r="G250" s="39"/>
      <c r="H250" s="39"/>
      <c r="I250" s="196"/>
      <c r="J250" s="39"/>
      <c r="K250" s="39"/>
      <c r="L250" s="42"/>
      <c r="M250" s="197"/>
      <c r="N250" s="198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199</v>
      </c>
      <c r="AU250" s="20" t="s">
        <v>80</v>
      </c>
    </row>
    <row r="251" spans="1:65" s="12" customFormat="1" ht="25.9" customHeight="1">
      <c r="B251" s="165"/>
      <c r="C251" s="166"/>
      <c r="D251" s="167" t="s">
        <v>72</v>
      </c>
      <c r="E251" s="168" t="s">
        <v>3794</v>
      </c>
      <c r="F251" s="168" t="s">
        <v>4862</v>
      </c>
      <c r="G251" s="166"/>
      <c r="H251" s="166"/>
      <c r="I251" s="169"/>
      <c r="J251" s="170">
        <f>BK251</f>
        <v>0</v>
      </c>
      <c r="K251" s="166"/>
      <c r="L251" s="171"/>
      <c r="M251" s="172"/>
      <c r="N251" s="173"/>
      <c r="O251" s="173"/>
      <c r="P251" s="174">
        <f>SUM(P252:P261)</f>
        <v>0</v>
      </c>
      <c r="Q251" s="173"/>
      <c r="R251" s="174">
        <f>SUM(R252:R261)</f>
        <v>0</v>
      </c>
      <c r="S251" s="173"/>
      <c r="T251" s="175">
        <f>SUM(T252:T261)</f>
        <v>0</v>
      </c>
      <c r="AR251" s="176" t="s">
        <v>80</v>
      </c>
      <c r="AT251" s="177" t="s">
        <v>72</v>
      </c>
      <c r="AU251" s="177" t="s">
        <v>73</v>
      </c>
      <c r="AY251" s="176" t="s">
        <v>191</v>
      </c>
      <c r="BK251" s="178">
        <f>SUM(BK252:BK261)</f>
        <v>0</v>
      </c>
    </row>
    <row r="252" spans="1:65" s="2" customFormat="1" ht="37.9" customHeight="1">
      <c r="A252" s="37"/>
      <c r="B252" s="38"/>
      <c r="C252" s="181" t="s">
        <v>756</v>
      </c>
      <c r="D252" s="181" t="s">
        <v>193</v>
      </c>
      <c r="E252" s="182" t="s">
        <v>4863</v>
      </c>
      <c r="F252" s="183" t="s">
        <v>4864</v>
      </c>
      <c r="G252" s="184" t="s">
        <v>3025</v>
      </c>
      <c r="H252" s="185">
        <v>1</v>
      </c>
      <c r="I252" s="186"/>
      <c r="J252" s="187">
        <f>ROUND(I252*H252,2)</f>
        <v>0</v>
      </c>
      <c r="K252" s="183" t="s">
        <v>19</v>
      </c>
      <c r="L252" s="42"/>
      <c r="M252" s="188" t="s">
        <v>19</v>
      </c>
      <c r="N252" s="189" t="s">
        <v>44</v>
      </c>
      <c r="O252" s="67"/>
      <c r="P252" s="190">
        <f>O252*H252</f>
        <v>0</v>
      </c>
      <c r="Q252" s="190">
        <v>0</v>
      </c>
      <c r="R252" s="190">
        <f>Q252*H252</f>
        <v>0</v>
      </c>
      <c r="S252" s="190">
        <v>0</v>
      </c>
      <c r="T252" s="191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2" t="s">
        <v>668</v>
      </c>
      <c r="AT252" s="192" t="s">
        <v>193</v>
      </c>
      <c r="AU252" s="192" t="s">
        <v>80</v>
      </c>
      <c r="AY252" s="20" t="s">
        <v>191</v>
      </c>
      <c r="BE252" s="193">
        <f>IF(N252="základní",J252,0)</f>
        <v>0</v>
      </c>
      <c r="BF252" s="193">
        <f>IF(N252="snížená",J252,0)</f>
        <v>0</v>
      </c>
      <c r="BG252" s="193">
        <f>IF(N252="zákl. přenesená",J252,0)</f>
        <v>0</v>
      </c>
      <c r="BH252" s="193">
        <f>IF(N252="sníž. přenesená",J252,0)</f>
        <v>0</v>
      </c>
      <c r="BI252" s="193">
        <f>IF(N252="nulová",J252,0)</f>
        <v>0</v>
      </c>
      <c r="BJ252" s="20" t="s">
        <v>80</v>
      </c>
      <c r="BK252" s="193">
        <f>ROUND(I252*H252,2)</f>
        <v>0</v>
      </c>
      <c r="BL252" s="20" t="s">
        <v>668</v>
      </c>
      <c r="BM252" s="192" t="s">
        <v>4865</v>
      </c>
    </row>
    <row r="253" spans="1:65" s="2" customFormat="1" ht="19.5">
      <c r="A253" s="37"/>
      <c r="B253" s="38"/>
      <c r="C253" s="39"/>
      <c r="D253" s="194" t="s">
        <v>199</v>
      </c>
      <c r="E253" s="39"/>
      <c r="F253" s="195" t="s">
        <v>4866</v>
      </c>
      <c r="G253" s="39"/>
      <c r="H253" s="39"/>
      <c r="I253" s="196"/>
      <c r="J253" s="39"/>
      <c r="K253" s="39"/>
      <c r="L253" s="42"/>
      <c r="M253" s="197"/>
      <c r="N253" s="198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199</v>
      </c>
      <c r="AU253" s="20" t="s">
        <v>80</v>
      </c>
    </row>
    <row r="254" spans="1:65" s="2" customFormat="1" ht="37.9" customHeight="1">
      <c r="A254" s="37"/>
      <c r="B254" s="38"/>
      <c r="C254" s="181" t="s">
        <v>763</v>
      </c>
      <c r="D254" s="181" t="s">
        <v>193</v>
      </c>
      <c r="E254" s="182" t="s">
        <v>4867</v>
      </c>
      <c r="F254" s="183" t="s">
        <v>4864</v>
      </c>
      <c r="G254" s="184" t="s">
        <v>3025</v>
      </c>
      <c r="H254" s="185">
        <v>1</v>
      </c>
      <c r="I254" s="186"/>
      <c r="J254" s="187">
        <f>ROUND(I254*H254,2)</f>
        <v>0</v>
      </c>
      <c r="K254" s="183" t="s">
        <v>19</v>
      </c>
      <c r="L254" s="42"/>
      <c r="M254" s="188" t="s">
        <v>19</v>
      </c>
      <c r="N254" s="189" t="s">
        <v>44</v>
      </c>
      <c r="O254" s="67"/>
      <c r="P254" s="190">
        <f>O254*H254</f>
        <v>0</v>
      </c>
      <c r="Q254" s="190">
        <v>0</v>
      </c>
      <c r="R254" s="190">
        <f>Q254*H254</f>
        <v>0</v>
      </c>
      <c r="S254" s="190">
        <v>0</v>
      </c>
      <c r="T254" s="191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2" t="s">
        <v>668</v>
      </c>
      <c r="AT254" s="192" t="s">
        <v>193</v>
      </c>
      <c r="AU254" s="192" t="s">
        <v>80</v>
      </c>
      <c r="AY254" s="20" t="s">
        <v>191</v>
      </c>
      <c r="BE254" s="193">
        <f>IF(N254="základní",J254,0)</f>
        <v>0</v>
      </c>
      <c r="BF254" s="193">
        <f>IF(N254="snížená",J254,0)</f>
        <v>0</v>
      </c>
      <c r="BG254" s="193">
        <f>IF(N254="zákl. přenesená",J254,0)</f>
        <v>0</v>
      </c>
      <c r="BH254" s="193">
        <f>IF(N254="sníž. přenesená",J254,0)</f>
        <v>0</v>
      </c>
      <c r="BI254" s="193">
        <f>IF(N254="nulová",J254,0)</f>
        <v>0</v>
      </c>
      <c r="BJ254" s="20" t="s">
        <v>80</v>
      </c>
      <c r="BK254" s="193">
        <f>ROUND(I254*H254,2)</f>
        <v>0</v>
      </c>
      <c r="BL254" s="20" t="s">
        <v>668</v>
      </c>
      <c r="BM254" s="192" t="s">
        <v>4868</v>
      </c>
    </row>
    <row r="255" spans="1:65" s="2" customFormat="1" ht="19.5">
      <c r="A255" s="37"/>
      <c r="B255" s="38"/>
      <c r="C255" s="39"/>
      <c r="D255" s="194" t="s">
        <v>199</v>
      </c>
      <c r="E255" s="39"/>
      <c r="F255" s="195" t="s">
        <v>4866</v>
      </c>
      <c r="G255" s="39"/>
      <c r="H255" s="39"/>
      <c r="I255" s="196"/>
      <c r="J255" s="39"/>
      <c r="K255" s="39"/>
      <c r="L255" s="42"/>
      <c r="M255" s="197"/>
      <c r="N255" s="198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199</v>
      </c>
      <c r="AU255" s="20" t="s">
        <v>80</v>
      </c>
    </row>
    <row r="256" spans="1:65" s="2" customFormat="1" ht="37.9" customHeight="1">
      <c r="A256" s="37"/>
      <c r="B256" s="38"/>
      <c r="C256" s="181" t="s">
        <v>788</v>
      </c>
      <c r="D256" s="181" t="s">
        <v>193</v>
      </c>
      <c r="E256" s="182" t="s">
        <v>4869</v>
      </c>
      <c r="F256" s="183" t="s">
        <v>4864</v>
      </c>
      <c r="G256" s="184" t="s">
        <v>3025</v>
      </c>
      <c r="H256" s="185">
        <v>1</v>
      </c>
      <c r="I256" s="186"/>
      <c r="J256" s="187">
        <f>ROUND(I256*H256,2)</f>
        <v>0</v>
      </c>
      <c r="K256" s="183" t="s">
        <v>19</v>
      </c>
      <c r="L256" s="42"/>
      <c r="M256" s="188" t="s">
        <v>19</v>
      </c>
      <c r="N256" s="189" t="s">
        <v>44</v>
      </c>
      <c r="O256" s="67"/>
      <c r="P256" s="190">
        <f>O256*H256</f>
        <v>0</v>
      </c>
      <c r="Q256" s="190">
        <v>0</v>
      </c>
      <c r="R256" s="190">
        <f>Q256*H256</f>
        <v>0</v>
      </c>
      <c r="S256" s="190">
        <v>0</v>
      </c>
      <c r="T256" s="191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2" t="s">
        <v>668</v>
      </c>
      <c r="AT256" s="192" t="s">
        <v>193</v>
      </c>
      <c r="AU256" s="192" t="s">
        <v>80</v>
      </c>
      <c r="AY256" s="20" t="s">
        <v>191</v>
      </c>
      <c r="BE256" s="193">
        <f>IF(N256="základní",J256,0)</f>
        <v>0</v>
      </c>
      <c r="BF256" s="193">
        <f>IF(N256="snížená",J256,0)</f>
        <v>0</v>
      </c>
      <c r="BG256" s="193">
        <f>IF(N256="zákl. přenesená",J256,0)</f>
        <v>0</v>
      </c>
      <c r="BH256" s="193">
        <f>IF(N256="sníž. přenesená",J256,0)</f>
        <v>0</v>
      </c>
      <c r="BI256" s="193">
        <f>IF(N256="nulová",J256,0)</f>
        <v>0</v>
      </c>
      <c r="BJ256" s="20" t="s">
        <v>80</v>
      </c>
      <c r="BK256" s="193">
        <f>ROUND(I256*H256,2)</f>
        <v>0</v>
      </c>
      <c r="BL256" s="20" t="s">
        <v>668</v>
      </c>
      <c r="BM256" s="192" t="s">
        <v>4870</v>
      </c>
    </row>
    <row r="257" spans="1:65" s="2" customFormat="1" ht="19.5">
      <c r="A257" s="37"/>
      <c r="B257" s="38"/>
      <c r="C257" s="39"/>
      <c r="D257" s="194" t="s">
        <v>199</v>
      </c>
      <c r="E257" s="39"/>
      <c r="F257" s="195" t="s">
        <v>4866</v>
      </c>
      <c r="G257" s="39"/>
      <c r="H257" s="39"/>
      <c r="I257" s="196"/>
      <c r="J257" s="39"/>
      <c r="K257" s="39"/>
      <c r="L257" s="42"/>
      <c r="M257" s="197"/>
      <c r="N257" s="198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199</v>
      </c>
      <c r="AU257" s="20" t="s">
        <v>80</v>
      </c>
    </row>
    <row r="258" spans="1:65" s="2" customFormat="1" ht="37.9" customHeight="1">
      <c r="A258" s="37"/>
      <c r="B258" s="38"/>
      <c r="C258" s="181" t="s">
        <v>795</v>
      </c>
      <c r="D258" s="181" t="s">
        <v>193</v>
      </c>
      <c r="E258" s="182" t="s">
        <v>4871</v>
      </c>
      <c r="F258" s="183" t="s">
        <v>4864</v>
      </c>
      <c r="G258" s="184" t="s">
        <v>3025</v>
      </c>
      <c r="H258" s="185">
        <v>1</v>
      </c>
      <c r="I258" s="186"/>
      <c r="J258" s="187">
        <f>ROUND(I258*H258,2)</f>
        <v>0</v>
      </c>
      <c r="K258" s="183" t="s">
        <v>19</v>
      </c>
      <c r="L258" s="42"/>
      <c r="M258" s="188" t="s">
        <v>19</v>
      </c>
      <c r="N258" s="189" t="s">
        <v>44</v>
      </c>
      <c r="O258" s="67"/>
      <c r="P258" s="190">
        <f>O258*H258</f>
        <v>0</v>
      </c>
      <c r="Q258" s="190">
        <v>0</v>
      </c>
      <c r="R258" s="190">
        <f>Q258*H258</f>
        <v>0</v>
      </c>
      <c r="S258" s="190">
        <v>0</v>
      </c>
      <c r="T258" s="191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2" t="s">
        <v>668</v>
      </c>
      <c r="AT258" s="192" t="s">
        <v>193</v>
      </c>
      <c r="AU258" s="192" t="s">
        <v>80</v>
      </c>
      <c r="AY258" s="20" t="s">
        <v>191</v>
      </c>
      <c r="BE258" s="193">
        <f>IF(N258="základní",J258,0)</f>
        <v>0</v>
      </c>
      <c r="BF258" s="193">
        <f>IF(N258="snížená",J258,0)</f>
        <v>0</v>
      </c>
      <c r="BG258" s="193">
        <f>IF(N258="zákl. přenesená",J258,0)</f>
        <v>0</v>
      </c>
      <c r="BH258" s="193">
        <f>IF(N258="sníž. přenesená",J258,0)</f>
        <v>0</v>
      </c>
      <c r="BI258" s="193">
        <f>IF(N258="nulová",J258,0)</f>
        <v>0</v>
      </c>
      <c r="BJ258" s="20" t="s">
        <v>80</v>
      </c>
      <c r="BK258" s="193">
        <f>ROUND(I258*H258,2)</f>
        <v>0</v>
      </c>
      <c r="BL258" s="20" t="s">
        <v>668</v>
      </c>
      <c r="BM258" s="192" t="s">
        <v>4872</v>
      </c>
    </row>
    <row r="259" spans="1:65" s="2" customFormat="1" ht="19.5">
      <c r="A259" s="37"/>
      <c r="B259" s="38"/>
      <c r="C259" s="39"/>
      <c r="D259" s="194" t="s">
        <v>199</v>
      </c>
      <c r="E259" s="39"/>
      <c r="F259" s="195" t="s">
        <v>4866</v>
      </c>
      <c r="G259" s="39"/>
      <c r="H259" s="39"/>
      <c r="I259" s="196"/>
      <c r="J259" s="39"/>
      <c r="K259" s="39"/>
      <c r="L259" s="42"/>
      <c r="M259" s="197"/>
      <c r="N259" s="198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199</v>
      </c>
      <c r="AU259" s="20" t="s">
        <v>80</v>
      </c>
    </row>
    <row r="260" spans="1:65" s="2" customFormat="1" ht="16.5" customHeight="1">
      <c r="A260" s="37"/>
      <c r="B260" s="38"/>
      <c r="C260" s="181" t="s">
        <v>802</v>
      </c>
      <c r="D260" s="181" t="s">
        <v>193</v>
      </c>
      <c r="E260" s="182" t="s">
        <v>4741</v>
      </c>
      <c r="F260" s="183" t="s">
        <v>4742</v>
      </c>
      <c r="G260" s="184" t="s">
        <v>2285</v>
      </c>
      <c r="H260" s="185">
        <v>24</v>
      </c>
      <c r="I260" s="186"/>
      <c r="J260" s="187">
        <f>ROUND(I260*H260,2)</f>
        <v>0</v>
      </c>
      <c r="K260" s="183" t="s">
        <v>19</v>
      </c>
      <c r="L260" s="42"/>
      <c r="M260" s="188" t="s">
        <v>19</v>
      </c>
      <c r="N260" s="189" t="s">
        <v>44</v>
      </c>
      <c r="O260" s="67"/>
      <c r="P260" s="190">
        <f>O260*H260</f>
        <v>0</v>
      </c>
      <c r="Q260" s="190">
        <v>0</v>
      </c>
      <c r="R260" s="190">
        <f>Q260*H260</f>
        <v>0</v>
      </c>
      <c r="S260" s="190">
        <v>0</v>
      </c>
      <c r="T260" s="191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2" t="s">
        <v>668</v>
      </c>
      <c r="AT260" s="192" t="s">
        <v>193</v>
      </c>
      <c r="AU260" s="192" t="s">
        <v>80</v>
      </c>
      <c r="AY260" s="20" t="s">
        <v>191</v>
      </c>
      <c r="BE260" s="193">
        <f>IF(N260="základní",J260,0)</f>
        <v>0</v>
      </c>
      <c r="BF260" s="193">
        <f>IF(N260="snížená",J260,0)</f>
        <v>0</v>
      </c>
      <c r="BG260" s="193">
        <f>IF(N260="zákl. přenesená",J260,0)</f>
        <v>0</v>
      </c>
      <c r="BH260" s="193">
        <f>IF(N260="sníž. přenesená",J260,0)</f>
        <v>0</v>
      </c>
      <c r="BI260" s="193">
        <f>IF(N260="nulová",J260,0)</f>
        <v>0</v>
      </c>
      <c r="BJ260" s="20" t="s">
        <v>80</v>
      </c>
      <c r="BK260" s="193">
        <f>ROUND(I260*H260,2)</f>
        <v>0</v>
      </c>
      <c r="BL260" s="20" t="s">
        <v>668</v>
      </c>
      <c r="BM260" s="192" t="s">
        <v>4873</v>
      </c>
    </row>
    <row r="261" spans="1:65" s="2" customFormat="1" ht="11.25">
      <c r="A261" s="37"/>
      <c r="B261" s="38"/>
      <c r="C261" s="39"/>
      <c r="D261" s="194" t="s">
        <v>199</v>
      </c>
      <c r="E261" s="39"/>
      <c r="F261" s="195" t="s">
        <v>4742</v>
      </c>
      <c r="G261" s="39"/>
      <c r="H261" s="39"/>
      <c r="I261" s="196"/>
      <c r="J261" s="39"/>
      <c r="K261" s="39"/>
      <c r="L261" s="42"/>
      <c r="M261" s="197"/>
      <c r="N261" s="198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199</v>
      </c>
      <c r="AU261" s="20" t="s">
        <v>80</v>
      </c>
    </row>
    <row r="262" spans="1:65" s="12" customFormat="1" ht="25.9" customHeight="1">
      <c r="B262" s="165"/>
      <c r="C262" s="166"/>
      <c r="D262" s="167" t="s">
        <v>72</v>
      </c>
      <c r="E262" s="168" t="s">
        <v>3830</v>
      </c>
      <c r="F262" s="168" t="s">
        <v>4874</v>
      </c>
      <c r="G262" s="166"/>
      <c r="H262" s="166"/>
      <c r="I262" s="169"/>
      <c r="J262" s="170">
        <f>BK262</f>
        <v>0</v>
      </c>
      <c r="K262" s="166"/>
      <c r="L262" s="171"/>
      <c r="M262" s="172"/>
      <c r="N262" s="173"/>
      <c r="O262" s="173"/>
      <c r="P262" s="174">
        <f>SUM(P263:P276)</f>
        <v>0</v>
      </c>
      <c r="Q262" s="173"/>
      <c r="R262" s="174">
        <f>SUM(R263:R276)</f>
        <v>0</v>
      </c>
      <c r="S262" s="173"/>
      <c r="T262" s="175">
        <f>SUM(T263:T276)</f>
        <v>0</v>
      </c>
      <c r="AR262" s="176" t="s">
        <v>80</v>
      </c>
      <c r="AT262" s="177" t="s">
        <v>72</v>
      </c>
      <c r="AU262" s="177" t="s">
        <v>73</v>
      </c>
      <c r="AY262" s="176" t="s">
        <v>191</v>
      </c>
      <c r="BK262" s="178">
        <f>SUM(BK263:BK276)</f>
        <v>0</v>
      </c>
    </row>
    <row r="263" spans="1:65" s="2" customFormat="1" ht="24.2" customHeight="1">
      <c r="A263" s="37"/>
      <c r="B263" s="38"/>
      <c r="C263" s="181" t="s">
        <v>809</v>
      </c>
      <c r="D263" s="181" t="s">
        <v>193</v>
      </c>
      <c r="E263" s="182" t="s">
        <v>4875</v>
      </c>
      <c r="F263" s="183" t="s">
        <v>4876</v>
      </c>
      <c r="G263" s="184" t="s">
        <v>3025</v>
      </c>
      <c r="H263" s="185">
        <v>1</v>
      </c>
      <c r="I263" s="186"/>
      <c r="J263" s="187">
        <f>ROUND(I263*H263,2)</f>
        <v>0</v>
      </c>
      <c r="K263" s="183" t="s">
        <v>19</v>
      </c>
      <c r="L263" s="42"/>
      <c r="M263" s="188" t="s">
        <v>19</v>
      </c>
      <c r="N263" s="189" t="s">
        <v>44</v>
      </c>
      <c r="O263" s="67"/>
      <c r="P263" s="190">
        <f>O263*H263</f>
        <v>0</v>
      </c>
      <c r="Q263" s="190">
        <v>0</v>
      </c>
      <c r="R263" s="190">
        <f>Q263*H263</f>
        <v>0</v>
      </c>
      <c r="S263" s="190">
        <v>0</v>
      </c>
      <c r="T263" s="191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2" t="s">
        <v>668</v>
      </c>
      <c r="AT263" s="192" t="s">
        <v>193</v>
      </c>
      <c r="AU263" s="192" t="s">
        <v>80</v>
      </c>
      <c r="AY263" s="20" t="s">
        <v>191</v>
      </c>
      <c r="BE263" s="193">
        <f>IF(N263="základní",J263,0)</f>
        <v>0</v>
      </c>
      <c r="BF263" s="193">
        <f>IF(N263="snížená",J263,0)</f>
        <v>0</v>
      </c>
      <c r="BG263" s="193">
        <f>IF(N263="zákl. přenesená",J263,0)</f>
        <v>0</v>
      </c>
      <c r="BH263" s="193">
        <f>IF(N263="sníž. přenesená",J263,0)</f>
        <v>0</v>
      </c>
      <c r="BI263" s="193">
        <f>IF(N263="nulová",J263,0)</f>
        <v>0</v>
      </c>
      <c r="BJ263" s="20" t="s">
        <v>80</v>
      </c>
      <c r="BK263" s="193">
        <f>ROUND(I263*H263,2)</f>
        <v>0</v>
      </c>
      <c r="BL263" s="20" t="s">
        <v>668</v>
      </c>
      <c r="BM263" s="192" t="s">
        <v>4877</v>
      </c>
    </row>
    <row r="264" spans="1:65" s="2" customFormat="1" ht="11.25">
      <c r="A264" s="37"/>
      <c r="B264" s="38"/>
      <c r="C264" s="39"/>
      <c r="D264" s="194" t="s">
        <v>199</v>
      </c>
      <c r="E264" s="39"/>
      <c r="F264" s="195" t="s">
        <v>4878</v>
      </c>
      <c r="G264" s="39"/>
      <c r="H264" s="39"/>
      <c r="I264" s="196"/>
      <c r="J264" s="39"/>
      <c r="K264" s="39"/>
      <c r="L264" s="42"/>
      <c r="M264" s="197"/>
      <c r="N264" s="198"/>
      <c r="O264" s="67"/>
      <c r="P264" s="67"/>
      <c r="Q264" s="67"/>
      <c r="R264" s="67"/>
      <c r="S264" s="67"/>
      <c r="T264" s="68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T264" s="20" t="s">
        <v>199</v>
      </c>
      <c r="AU264" s="20" t="s">
        <v>80</v>
      </c>
    </row>
    <row r="265" spans="1:65" s="2" customFormat="1" ht="16.5" customHeight="1">
      <c r="A265" s="37"/>
      <c r="B265" s="38"/>
      <c r="C265" s="181" t="s">
        <v>3229</v>
      </c>
      <c r="D265" s="181" t="s">
        <v>193</v>
      </c>
      <c r="E265" s="182" t="s">
        <v>4879</v>
      </c>
      <c r="F265" s="183" t="s">
        <v>4880</v>
      </c>
      <c r="G265" s="184" t="s">
        <v>282</v>
      </c>
      <c r="H265" s="185">
        <v>1</v>
      </c>
      <c r="I265" s="186"/>
      <c r="J265" s="187">
        <f>ROUND(I265*H265,2)</f>
        <v>0</v>
      </c>
      <c r="K265" s="183" t="s">
        <v>19</v>
      </c>
      <c r="L265" s="42"/>
      <c r="M265" s="188" t="s">
        <v>19</v>
      </c>
      <c r="N265" s="189" t="s">
        <v>44</v>
      </c>
      <c r="O265" s="67"/>
      <c r="P265" s="190">
        <f>O265*H265</f>
        <v>0</v>
      </c>
      <c r="Q265" s="190">
        <v>0</v>
      </c>
      <c r="R265" s="190">
        <f>Q265*H265</f>
        <v>0</v>
      </c>
      <c r="S265" s="190">
        <v>0</v>
      </c>
      <c r="T265" s="191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2" t="s">
        <v>668</v>
      </c>
      <c r="AT265" s="192" t="s">
        <v>193</v>
      </c>
      <c r="AU265" s="192" t="s">
        <v>80</v>
      </c>
      <c r="AY265" s="20" t="s">
        <v>191</v>
      </c>
      <c r="BE265" s="193">
        <f>IF(N265="základní",J265,0)</f>
        <v>0</v>
      </c>
      <c r="BF265" s="193">
        <f>IF(N265="snížená",J265,0)</f>
        <v>0</v>
      </c>
      <c r="BG265" s="193">
        <f>IF(N265="zákl. přenesená",J265,0)</f>
        <v>0</v>
      </c>
      <c r="BH265" s="193">
        <f>IF(N265="sníž. přenesená",J265,0)</f>
        <v>0</v>
      </c>
      <c r="BI265" s="193">
        <f>IF(N265="nulová",J265,0)</f>
        <v>0</v>
      </c>
      <c r="BJ265" s="20" t="s">
        <v>80</v>
      </c>
      <c r="BK265" s="193">
        <f>ROUND(I265*H265,2)</f>
        <v>0</v>
      </c>
      <c r="BL265" s="20" t="s">
        <v>668</v>
      </c>
      <c r="BM265" s="192" t="s">
        <v>4881</v>
      </c>
    </row>
    <row r="266" spans="1:65" s="2" customFormat="1" ht="11.25">
      <c r="A266" s="37"/>
      <c r="B266" s="38"/>
      <c r="C266" s="39"/>
      <c r="D266" s="194" t="s">
        <v>199</v>
      </c>
      <c r="E266" s="39"/>
      <c r="F266" s="195" t="s">
        <v>4880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199</v>
      </c>
      <c r="AU266" s="20" t="s">
        <v>80</v>
      </c>
    </row>
    <row r="267" spans="1:65" s="2" customFormat="1" ht="16.5" customHeight="1">
      <c r="A267" s="37"/>
      <c r="B267" s="38"/>
      <c r="C267" s="181" t="s">
        <v>826</v>
      </c>
      <c r="D267" s="181" t="s">
        <v>193</v>
      </c>
      <c r="E267" s="182" t="s">
        <v>4882</v>
      </c>
      <c r="F267" s="183" t="s">
        <v>4883</v>
      </c>
      <c r="G267" s="184" t="s">
        <v>3574</v>
      </c>
      <c r="H267" s="185">
        <v>9</v>
      </c>
      <c r="I267" s="186"/>
      <c r="J267" s="187">
        <f>ROUND(I267*H267,2)</f>
        <v>0</v>
      </c>
      <c r="K267" s="183" t="s">
        <v>19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668</v>
      </c>
      <c r="AT267" s="192" t="s">
        <v>193</v>
      </c>
      <c r="AU267" s="192" t="s">
        <v>80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668</v>
      </c>
      <c r="BM267" s="192" t="s">
        <v>4884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4883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80</v>
      </c>
    </row>
    <row r="269" spans="1:65" s="2" customFormat="1" ht="16.5" customHeight="1">
      <c r="A269" s="37"/>
      <c r="B269" s="38"/>
      <c r="C269" s="181" t="s">
        <v>834</v>
      </c>
      <c r="D269" s="181" t="s">
        <v>193</v>
      </c>
      <c r="E269" s="182" t="s">
        <v>4885</v>
      </c>
      <c r="F269" s="183" t="s">
        <v>4886</v>
      </c>
      <c r="G269" s="184" t="s">
        <v>3574</v>
      </c>
      <c r="H269" s="185">
        <v>6</v>
      </c>
      <c r="I269" s="186"/>
      <c r="J269" s="187">
        <f>ROUND(I269*H269,2)</f>
        <v>0</v>
      </c>
      <c r="K269" s="183" t="s">
        <v>19</v>
      </c>
      <c r="L269" s="42"/>
      <c r="M269" s="188" t="s">
        <v>19</v>
      </c>
      <c r="N269" s="189" t="s">
        <v>44</v>
      </c>
      <c r="O269" s="67"/>
      <c r="P269" s="190">
        <f>O269*H269</f>
        <v>0</v>
      </c>
      <c r="Q269" s="190">
        <v>0</v>
      </c>
      <c r="R269" s="190">
        <f>Q269*H269</f>
        <v>0</v>
      </c>
      <c r="S269" s="190">
        <v>0</v>
      </c>
      <c r="T269" s="191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2" t="s">
        <v>668</v>
      </c>
      <c r="AT269" s="192" t="s">
        <v>193</v>
      </c>
      <c r="AU269" s="192" t="s">
        <v>80</v>
      </c>
      <c r="AY269" s="20" t="s">
        <v>191</v>
      </c>
      <c r="BE269" s="193">
        <f>IF(N269="základní",J269,0)</f>
        <v>0</v>
      </c>
      <c r="BF269" s="193">
        <f>IF(N269="snížená",J269,0)</f>
        <v>0</v>
      </c>
      <c r="BG269" s="193">
        <f>IF(N269="zákl. přenesená",J269,0)</f>
        <v>0</v>
      </c>
      <c r="BH269" s="193">
        <f>IF(N269="sníž. přenesená",J269,0)</f>
        <v>0</v>
      </c>
      <c r="BI269" s="193">
        <f>IF(N269="nulová",J269,0)</f>
        <v>0</v>
      </c>
      <c r="BJ269" s="20" t="s">
        <v>80</v>
      </c>
      <c r="BK269" s="193">
        <f>ROUND(I269*H269,2)</f>
        <v>0</v>
      </c>
      <c r="BL269" s="20" t="s">
        <v>668</v>
      </c>
      <c r="BM269" s="192" t="s">
        <v>4887</v>
      </c>
    </row>
    <row r="270" spans="1:65" s="2" customFormat="1" ht="11.25">
      <c r="A270" s="37"/>
      <c r="B270" s="38"/>
      <c r="C270" s="39"/>
      <c r="D270" s="194" t="s">
        <v>199</v>
      </c>
      <c r="E270" s="39"/>
      <c r="F270" s="195" t="s">
        <v>4886</v>
      </c>
      <c r="G270" s="39"/>
      <c r="H270" s="39"/>
      <c r="I270" s="196"/>
      <c r="J270" s="39"/>
      <c r="K270" s="39"/>
      <c r="L270" s="42"/>
      <c r="M270" s="197"/>
      <c r="N270" s="198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199</v>
      </c>
      <c r="AU270" s="20" t="s">
        <v>80</v>
      </c>
    </row>
    <row r="271" spans="1:65" s="2" customFormat="1" ht="16.5" customHeight="1">
      <c r="A271" s="37"/>
      <c r="B271" s="38"/>
      <c r="C271" s="181" t="s">
        <v>841</v>
      </c>
      <c r="D271" s="181" t="s">
        <v>193</v>
      </c>
      <c r="E271" s="182" t="s">
        <v>4729</v>
      </c>
      <c r="F271" s="183" t="s">
        <v>4730</v>
      </c>
      <c r="G271" s="184" t="s">
        <v>282</v>
      </c>
      <c r="H271" s="185">
        <v>13</v>
      </c>
      <c r="I271" s="186"/>
      <c r="J271" s="187">
        <f>ROUND(I271*H271,2)</f>
        <v>0</v>
      </c>
      <c r="K271" s="183" t="s">
        <v>19</v>
      </c>
      <c r="L271" s="42"/>
      <c r="M271" s="188" t="s">
        <v>19</v>
      </c>
      <c r="N271" s="189" t="s">
        <v>44</v>
      </c>
      <c r="O271" s="67"/>
      <c r="P271" s="190">
        <f>O271*H271</f>
        <v>0</v>
      </c>
      <c r="Q271" s="190">
        <v>0</v>
      </c>
      <c r="R271" s="190">
        <f>Q271*H271</f>
        <v>0</v>
      </c>
      <c r="S271" s="190">
        <v>0</v>
      </c>
      <c r="T271" s="191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2" t="s">
        <v>668</v>
      </c>
      <c r="AT271" s="192" t="s">
        <v>193</v>
      </c>
      <c r="AU271" s="192" t="s">
        <v>80</v>
      </c>
      <c r="AY271" s="20" t="s">
        <v>191</v>
      </c>
      <c r="BE271" s="193">
        <f>IF(N271="základní",J271,0)</f>
        <v>0</v>
      </c>
      <c r="BF271" s="193">
        <f>IF(N271="snížená",J271,0)</f>
        <v>0</v>
      </c>
      <c r="BG271" s="193">
        <f>IF(N271="zákl. přenesená",J271,0)</f>
        <v>0</v>
      </c>
      <c r="BH271" s="193">
        <f>IF(N271="sníž. přenesená",J271,0)</f>
        <v>0</v>
      </c>
      <c r="BI271" s="193">
        <f>IF(N271="nulová",J271,0)</f>
        <v>0</v>
      </c>
      <c r="BJ271" s="20" t="s">
        <v>80</v>
      </c>
      <c r="BK271" s="193">
        <f>ROUND(I271*H271,2)</f>
        <v>0</v>
      </c>
      <c r="BL271" s="20" t="s">
        <v>668</v>
      </c>
      <c r="BM271" s="192" t="s">
        <v>4888</v>
      </c>
    </row>
    <row r="272" spans="1:65" s="2" customFormat="1" ht="11.25">
      <c r="A272" s="37"/>
      <c r="B272" s="38"/>
      <c r="C272" s="39"/>
      <c r="D272" s="194" t="s">
        <v>199</v>
      </c>
      <c r="E272" s="39"/>
      <c r="F272" s="195" t="s">
        <v>4730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199</v>
      </c>
      <c r="AU272" s="20" t="s">
        <v>80</v>
      </c>
    </row>
    <row r="273" spans="1:65" s="2" customFormat="1" ht="16.5" customHeight="1">
      <c r="A273" s="37"/>
      <c r="B273" s="38"/>
      <c r="C273" s="181" t="s">
        <v>845</v>
      </c>
      <c r="D273" s="181" t="s">
        <v>193</v>
      </c>
      <c r="E273" s="182" t="s">
        <v>4741</v>
      </c>
      <c r="F273" s="183" t="s">
        <v>4742</v>
      </c>
      <c r="G273" s="184" t="s">
        <v>2285</v>
      </c>
      <c r="H273" s="185">
        <v>17</v>
      </c>
      <c r="I273" s="186"/>
      <c r="J273" s="187">
        <f>ROUND(I273*H273,2)</f>
        <v>0</v>
      </c>
      <c r="K273" s="183" t="s">
        <v>19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668</v>
      </c>
      <c r="AT273" s="192" t="s">
        <v>193</v>
      </c>
      <c r="AU273" s="192" t="s">
        <v>80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668</v>
      </c>
      <c r="BM273" s="192" t="s">
        <v>4889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4742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80</v>
      </c>
    </row>
    <row r="275" spans="1:65" s="2" customFormat="1" ht="16.5" customHeight="1">
      <c r="A275" s="37"/>
      <c r="B275" s="38"/>
      <c r="C275" s="181" t="s">
        <v>855</v>
      </c>
      <c r="D275" s="181" t="s">
        <v>193</v>
      </c>
      <c r="E275" s="182" t="s">
        <v>4890</v>
      </c>
      <c r="F275" s="183" t="s">
        <v>4891</v>
      </c>
      <c r="G275" s="184" t="s">
        <v>4892</v>
      </c>
      <c r="H275" s="185">
        <v>450</v>
      </c>
      <c r="I275" s="186"/>
      <c r="J275" s="187">
        <f>ROUND(I275*H275,2)</f>
        <v>0</v>
      </c>
      <c r="K275" s="183" t="s">
        <v>19</v>
      </c>
      <c r="L275" s="42"/>
      <c r="M275" s="188" t="s">
        <v>19</v>
      </c>
      <c r="N275" s="189" t="s">
        <v>44</v>
      </c>
      <c r="O275" s="67"/>
      <c r="P275" s="190">
        <f>O275*H275</f>
        <v>0</v>
      </c>
      <c r="Q275" s="190">
        <v>0</v>
      </c>
      <c r="R275" s="190">
        <f>Q275*H275</f>
        <v>0</v>
      </c>
      <c r="S275" s="190">
        <v>0</v>
      </c>
      <c r="T275" s="191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2" t="s">
        <v>668</v>
      </c>
      <c r="AT275" s="192" t="s">
        <v>193</v>
      </c>
      <c r="AU275" s="192" t="s">
        <v>80</v>
      </c>
      <c r="AY275" s="20" t="s">
        <v>191</v>
      </c>
      <c r="BE275" s="193">
        <f>IF(N275="základní",J275,0)</f>
        <v>0</v>
      </c>
      <c r="BF275" s="193">
        <f>IF(N275="snížená",J275,0)</f>
        <v>0</v>
      </c>
      <c r="BG275" s="193">
        <f>IF(N275="zákl. přenesená",J275,0)</f>
        <v>0</v>
      </c>
      <c r="BH275" s="193">
        <f>IF(N275="sníž. přenesená",J275,0)</f>
        <v>0</v>
      </c>
      <c r="BI275" s="193">
        <f>IF(N275="nulová",J275,0)</f>
        <v>0</v>
      </c>
      <c r="BJ275" s="20" t="s">
        <v>80</v>
      </c>
      <c r="BK275" s="193">
        <f>ROUND(I275*H275,2)</f>
        <v>0</v>
      </c>
      <c r="BL275" s="20" t="s">
        <v>668</v>
      </c>
      <c r="BM275" s="192" t="s">
        <v>4893</v>
      </c>
    </row>
    <row r="276" spans="1:65" s="2" customFormat="1" ht="11.25">
      <c r="A276" s="37"/>
      <c r="B276" s="38"/>
      <c r="C276" s="39"/>
      <c r="D276" s="194" t="s">
        <v>199</v>
      </c>
      <c r="E276" s="39"/>
      <c r="F276" s="195" t="s">
        <v>4891</v>
      </c>
      <c r="G276" s="39"/>
      <c r="H276" s="39"/>
      <c r="I276" s="196"/>
      <c r="J276" s="39"/>
      <c r="K276" s="39"/>
      <c r="L276" s="42"/>
      <c r="M276" s="197"/>
      <c r="N276" s="198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199</v>
      </c>
      <c r="AU276" s="20" t="s">
        <v>80</v>
      </c>
    </row>
    <row r="277" spans="1:65" s="12" customFormat="1" ht="25.9" customHeight="1">
      <c r="B277" s="165"/>
      <c r="C277" s="166"/>
      <c r="D277" s="167" t="s">
        <v>72</v>
      </c>
      <c r="E277" s="168" t="s">
        <v>3878</v>
      </c>
      <c r="F277" s="168" t="s">
        <v>125</v>
      </c>
      <c r="G277" s="166"/>
      <c r="H277" s="166"/>
      <c r="I277" s="169"/>
      <c r="J277" s="170">
        <f>BK277</f>
        <v>0</v>
      </c>
      <c r="K277" s="166"/>
      <c r="L277" s="171"/>
      <c r="M277" s="172"/>
      <c r="N277" s="173"/>
      <c r="O277" s="173"/>
      <c r="P277" s="174">
        <f>SUM(P278:P283)</f>
        <v>0</v>
      </c>
      <c r="Q277" s="173"/>
      <c r="R277" s="174">
        <f>SUM(R278:R283)</f>
        <v>0</v>
      </c>
      <c r="S277" s="173"/>
      <c r="T277" s="175">
        <f>SUM(T278:T283)</f>
        <v>0</v>
      </c>
      <c r="AR277" s="176" t="s">
        <v>96</v>
      </c>
      <c r="AT277" s="177" t="s">
        <v>72</v>
      </c>
      <c r="AU277" s="177" t="s">
        <v>73</v>
      </c>
      <c r="AY277" s="176" t="s">
        <v>191</v>
      </c>
      <c r="BK277" s="178">
        <f>SUM(BK278:BK283)</f>
        <v>0</v>
      </c>
    </row>
    <row r="278" spans="1:65" s="2" customFormat="1" ht="16.5" customHeight="1">
      <c r="A278" s="37"/>
      <c r="B278" s="38"/>
      <c r="C278" s="181" t="s">
        <v>862</v>
      </c>
      <c r="D278" s="181" t="s">
        <v>193</v>
      </c>
      <c r="E278" s="182" t="s">
        <v>4894</v>
      </c>
      <c r="F278" s="183" t="s">
        <v>4895</v>
      </c>
      <c r="G278" s="184" t="s">
        <v>4896</v>
      </c>
      <c r="H278" s="185">
        <v>1</v>
      </c>
      <c r="I278" s="186"/>
      <c r="J278" s="187">
        <f>ROUND(I278*H278,2)</f>
        <v>0</v>
      </c>
      <c r="K278" s="183" t="s">
        <v>19</v>
      </c>
      <c r="L278" s="42"/>
      <c r="M278" s="188" t="s">
        <v>19</v>
      </c>
      <c r="N278" s="189" t="s">
        <v>44</v>
      </c>
      <c r="O278" s="67"/>
      <c r="P278" s="190">
        <f>O278*H278</f>
        <v>0</v>
      </c>
      <c r="Q278" s="190">
        <v>0</v>
      </c>
      <c r="R278" s="190">
        <f>Q278*H278</f>
        <v>0</v>
      </c>
      <c r="S278" s="190">
        <v>0</v>
      </c>
      <c r="T278" s="191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2" t="s">
        <v>668</v>
      </c>
      <c r="AT278" s="192" t="s">
        <v>193</v>
      </c>
      <c r="AU278" s="192" t="s">
        <v>80</v>
      </c>
      <c r="AY278" s="20" t="s">
        <v>191</v>
      </c>
      <c r="BE278" s="193">
        <f>IF(N278="základní",J278,0)</f>
        <v>0</v>
      </c>
      <c r="BF278" s="193">
        <f>IF(N278="snížená",J278,0)</f>
        <v>0</v>
      </c>
      <c r="BG278" s="193">
        <f>IF(N278="zákl. přenesená",J278,0)</f>
        <v>0</v>
      </c>
      <c r="BH278" s="193">
        <f>IF(N278="sníž. přenesená",J278,0)</f>
        <v>0</v>
      </c>
      <c r="BI278" s="193">
        <f>IF(N278="nulová",J278,0)</f>
        <v>0</v>
      </c>
      <c r="BJ278" s="20" t="s">
        <v>80</v>
      </c>
      <c r="BK278" s="193">
        <f>ROUND(I278*H278,2)</f>
        <v>0</v>
      </c>
      <c r="BL278" s="20" t="s">
        <v>668</v>
      </c>
      <c r="BM278" s="192" t="s">
        <v>4897</v>
      </c>
    </row>
    <row r="279" spans="1:65" s="2" customFormat="1" ht="11.25">
      <c r="A279" s="37"/>
      <c r="B279" s="38"/>
      <c r="C279" s="39"/>
      <c r="D279" s="194" t="s">
        <v>199</v>
      </c>
      <c r="E279" s="39"/>
      <c r="F279" s="195" t="s">
        <v>4895</v>
      </c>
      <c r="G279" s="39"/>
      <c r="H279" s="39"/>
      <c r="I279" s="196"/>
      <c r="J279" s="39"/>
      <c r="K279" s="39"/>
      <c r="L279" s="42"/>
      <c r="M279" s="197"/>
      <c r="N279" s="198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199</v>
      </c>
      <c r="AU279" s="20" t="s">
        <v>80</v>
      </c>
    </row>
    <row r="280" spans="1:65" s="2" customFormat="1" ht="16.5" customHeight="1">
      <c r="A280" s="37"/>
      <c r="B280" s="38"/>
      <c r="C280" s="181" t="s">
        <v>871</v>
      </c>
      <c r="D280" s="181" t="s">
        <v>193</v>
      </c>
      <c r="E280" s="182" t="s">
        <v>4898</v>
      </c>
      <c r="F280" s="183" t="s">
        <v>4899</v>
      </c>
      <c r="G280" s="184" t="s">
        <v>4896</v>
      </c>
      <c r="H280" s="185">
        <v>1</v>
      </c>
      <c r="I280" s="186"/>
      <c r="J280" s="187">
        <f>ROUND(I280*H280,2)</f>
        <v>0</v>
      </c>
      <c r="K280" s="183" t="s">
        <v>19</v>
      </c>
      <c r="L280" s="42"/>
      <c r="M280" s="188" t="s">
        <v>19</v>
      </c>
      <c r="N280" s="189" t="s">
        <v>44</v>
      </c>
      <c r="O280" s="67"/>
      <c r="P280" s="190">
        <f>O280*H280</f>
        <v>0</v>
      </c>
      <c r="Q280" s="190">
        <v>0</v>
      </c>
      <c r="R280" s="190">
        <f>Q280*H280</f>
        <v>0</v>
      </c>
      <c r="S280" s="190">
        <v>0</v>
      </c>
      <c r="T280" s="191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2" t="s">
        <v>668</v>
      </c>
      <c r="AT280" s="192" t="s">
        <v>193</v>
      </c>
      <c r="AU280" s="192" t="s">
        <v>80</v>
      </c>
      <c r="AY280" s="20" t="s">
        <v>191</v>
      </c>
      <c r="BE280" s="193">
        <f>IF(N280="základní",J280,0)</f>
        <v>0</v>
      </c>
      <c r="BF280" s="193">
        <f>IF(N280="snížená",J280,0)</f>
        <v>0</v>
      </c>
      <c r="BG280" s="193">
        <f>IF(N280="zákl. přenesená",J280,0)</f>
        <v>0</v>
      </c>
      <c r="BH280" s="193">
        <f>IF(N280="sníž. přenesená",J280,0)</f>
        <v>0</v>
      </c>
      <c r="BI280" s="193">
        <f>IF(N280="nulová",J280,0)</f>
        <v>0</v>
      </c>
      <c r="BJ280" s="20" t="s">
        <v>80</v>
      </c>
      <c r="BK280" s="193">
        <f>ROUND(I280*H280,2)</f>
        <v>0</v>
      </c>
      <c r="BL280" s="20" t="s">
        <v>668</v>
      </c>
      <c r="BM280" s="192" t="s">
        <v>4900</v>
      </c>
    </row>
    <row r="281" spans="1:65" s="2" customFormat="1" ht="11.25">
      <c r="A281" s="37"/>
      <c r="B281" s="38"/>
      <c r="C281" s="39"/>
      <c r="D281" s="194" t="s">
        <v>199</v>
      </c>
      <c r="E281" s="39"/>
      <c r="F281" s="195" t="s">
        <v>4899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199</v>
      </c>
      <c r="AU281" s="20" t="s">
        <v>80</v>
      </c>
    </row>
    <row r="282" spans="1:65" s="2" customFormat="1" ht="24.2" customHeight="1">
      <c r="A282" s="37"/>
      <c r="B282" s="38"/>
      <c r="C282" s="181" t="s">
        <v>877</v>
      </c>
      <c r="D282" s="181" t="s">
        <v>193</v>
      </c>
      <c r="E282" s="182" t="s">
        <v>4901</v>
      </c>
      <c r="F282" s="183" t="s">
        <v>4902</v>
      </c>
      <c r="G282" s="184" t="s">
        <v>4896</v>
      </c>
      <c r="H282" s="185">
        <v>1</v>
      </c>
      <c r="I282" s="186"/>
      <c r="J282" s="187">
        <f>ROUND(I282*H282,2)</f>
        <v>0</v>
      </c>
      <c r="K282" s="183" t="s">
        <v>19</v>
      </c>
      <c r="L282" s="42"/>
      <c r="M282" s="188" t="s">
        <v>19</v>
      </c>
      <c r="N282" s="189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668</v>
      </c>
      <c r="AT282" s="192" t="s">
        <v>193</v>
      </c>
      <c r="AU282" s="192" t="s">
        <v>80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668</v>
      </c>
      <c r="BM282" s="192" t="s">
        <v>4903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4902</v>
      </c>
      <c r="G283" s="39"/>
      <c r="H283" s="39"/>
      <c r="I283" s="196"/>
      <c r="J283" s="39"/>
      <c r="K283" s="39"/>
      <c r="L283" s="42"/>
      <c r="M283" s="245"/>
      <c r="N283" s="246"/>
      <c r="O283" s="247"/>
      <c r="P283" s="247"/>
      <c r="Q283" s="247"/>
      <c r="R283" s="247"/>
      <c r="S283" s="247"/>
      <c r="T283" s="24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80</v>
      </c>
    </row>
    <row r="284" spans="1:65" s="2" customFormat="1" ht="6.95" customHeight="1">
      <c r="A284" s="37"/>
      <c r="B284" s="50"/>
      <c r="C284" s="51"/>
      <c r="D284" s="51"/>
      <c r="E284" s="51"/>
      <c r="F284" s="51"/>
      <c r="G284" s="51"/>
      <c r="H284" s="51"/>
      <c r="I284" s="51"/>
      <c r="J284" s="51"/>
      <c r="K284" s="51"/>
      <c r="L284" s="42"/>
      <c r="M284" s="37"/>
      <c r="O284" s="37"/>
      <c r="P284" s="37"/>
      <c r="Q284" s="37"/>
      <c r="R284" s="37"/>
      <c r="S284" s="37"/>
      <c r="T284" s="37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</row>
  </sheetData>
  <sheetProtection algorithmName="SHA-512" hashValue="smvkDPk6qU8pU4jDp+KZAx1F3xu05jD6nFYTJAULy3CobmYTrver3l2p6WVUlnXjmgmYrHiPQgyXFiHwcsznQg==" saltValue="h1dj2Rp2H2q3XqT/6CucFYWx/bqZSN2wgIyow5mXVYlzHS4CpbLRHqpk7EvhQ3HIurx31lzgnjyg/GI9CG+FOQ==" spinCount="100000" sheet="1" objects="1" scenarios="1" formatColumns="0" formatRows="0" autoFilter="0"/>
  <autoFilter ref="C97:K283" xr:uid="{00000000-0009-0000-0000-000007000000}"/>
  <mergeCells count="15">
    <mergeCell ref="E84:H84"/>
    <mergeCell ref="E88:H88"/>
    <mergeCell ref="E86:H86"/>
    <mergeCell ref="E90:H90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73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AT2" s="20" t="s">
        <v>112</v>
      </c>
    </row>
    <row r="3" spans="1:46" s="1" customFormat="1" ht="6.95" customHeight="1">
      <c r="B3" s="111"/>
      <c r="C3" s="112"/>
      <c r="D3" s="112"/>
      <c r="E3" s="112"/>
      <c r="F3" s="112"/>
      <c r="G3" s="112"/>
      <c r="H3" s="112"/>
      <c r="I3" s="112"/>
      <c r="J3" s="112"/>
      <c r="K3" s="112"/>
      <c r="L3" s="23"/>
      <c r="AT3" s="20" t="s">
        <v>82</v>
      </c>
    </row>
    <row r="4" spans="1:46" s="1" customFormat="1" ht="24.95" customHeight="1">
      <c r="B4" s="23"/>
      <c r="D4" s="113" t="s">
        <v>135</v>
      </c>
      <c r="L4" s="23"/>
      <c r="M4" s="114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5" t="s">
        <v>16</v>
      </c>
      <c r="L6" s="23"/>
    </row>
    <row r="7" spans="1:46" s="1" customFormat="1" ht="16.5" customHeight="1">
      <c r="B7" s="23"/>
      <c r="E7" s="392" t="str">
        <f>'Rekapitulace stavby'!K6</f>
        <v>Rekonstrukce plaveckého bazénu ZŠ a MŠ Weberova</v>
      </c>
      <c r="F7" s="393"/>
      <c r="G7" s="393"/>
      <c r="H7" s="393"/>
      <c r="L7" s="23"/>
    </row>
    <row r="8" spans="1:46" ht="12.75">
      <c r="B8" s="23"/>
      <c r="D8" s="115" t="s">
        <v>136</v>
      </c>
      <c r="L8" s="23"/>
    </row>
    <row r="9" spans="1:46" s="1" customFormat="1" ht="16.5" customHeight="1">
      <c r="B9" s="23"/>
      <c r="E9" s="392" t="s">
        <v>137</v>
      </c>
      <c r="F9" s="374"/>
      <c r="G9" s="374"/>
      <c r="H9" s="374"/>
      <c r="L9" s="23"/>
    </row>
    <row r="10" spans="1:46" s="1" customFormat="1" ht="12" customHeight="1">
      <c r="B10" s="23"/>
      <c r="D10" s="115" t="s">
        <v>138</v>
      </c>
      <c r="L10" s="23"/>
    </row>
    <row r="11" spans="1:46" s="2" customFormat="1" ht="16.5" customHeight="1">
      <c r="A11" s="37"/>
      <c r="B11" s="42"/>
      <c r="C11" s="37"/>
      <c r="D11" s="37"/>
      <c r="E11" s="402" t="s">
        <v>2967</v>
      </c>
      <c r="F11" s="394"/>
      <c r="G11" s="394"/>
      <c r="H11" s="394"/>
      <c r="I11" s="37"/>
      <c r="J11" s="37"/>
      <c r="K11" s="37"/>
      <c r="L11" s="116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2" customHeight="1">
      <c r="A12" s="37"/>
      <c r="B12" s="42"/>
      <c r="C12" s="37"/>
      <c r="D12" s="115" t="s">
        <v>2968</v>
      </c>
      <c r="E12" s="37"/>
      <c r="F12" s="37"/>
      <c r="G12" s="37"/>
      <c r="H12" s="37"/>
      <c r="I12" s="37"/>
      <c r="J12" s="37"/>
      <c r="K12" s="37"/>
      <c r="L12" s="116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6.5" customHeight="1">
      <c r="A13" s="37"/>
      <c r="B13" s="42"/>
      <c r="C13" s="37"/>
      <c r="D13" s="37"/>
      <c r="E13" s="395" t="s">
        <v>4904</v>
      </c>
      <c r="F13" s="394"/>
      <c r="G13" s="394"/>
      <c r="H13" s="394"/>
      <c r="I13" s="37"/>
      <c r="J13" s="37"/>
      <c r="K13" s="37"/>
      <c r="L13" s="116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1.25">
      <c r="A14" s="37"/>
      <c r="B14" s="42"/>
      <c r="C14" s="37"/>
      <c r="D14" s="37"/>
      <c r="E14" s="37"/>
      <c r="F14" s="37"/>
      <c r="G14" s="37"/>
      <c r="H14" s="37"/>
      <c r="I14" s="37"/>
      <c r="J14" s="37"/>
      <c r="K14" s="37"/>
      <c r="L14" s="116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2" customHeight="1">
      <c r="A15" s="37"/>
      <c r="B15" s="42"/>
      <c r="C15" s="37"/>
      <c r="D15" s="115" t="s">
        <v>18</v>
      </c>
      <c r="E15" s="37"/>
      <c r="F15" s="106" t="s">
        <v>19</v>
      </c>
      <c r="G15" s="37"/>
      <c r="H15" s="37"/>
      <c r="I15" s="115" t="s">
        <v>20</v>
      </c>
      <c r="J15" s="106" t="s">
        <v>19</v>
      </c>
      <c r="K15" s="37"/>
      <c r="L15" s="116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5" t="s">
        <v>21</v>
      </c>
      <c r="E16" s="37"/>
      <c r="F16" s="106" t="s">
        <v>22</v>
      </c>
      <c r="G16" s="37"/>
      <c r="H16" s="37"/>
      <c r="I16" s="115" t="s">
        <v>23</v>
      </c>
      <c r="J16" s="117" t="str">
        <f>'Rekapitulace stavby'!AN8</f>
        <v>Vyplň údaj</v>
      </c>
      <c r="K16" s="37"/>
      <c r="L16" s="116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0.9" customHeight="1">
      <c r="A17" s="37"/>
      <c r="B17" s="42"/>
      <c r="C17" s="37"/>
      <c r="D17" s="37"/>
      <c r="E17" s="37"/>
      <c r="F17" s="37"/>
      <c r="G17" s="37"/>
      <c r="H17" s="37"/>
      <c r="I17" s="37"/>
      <c r="J17" s="37"/>
      <c r="K17" s="37"/>
      <c r="L17" s="116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12" customHeight="1">
      <c r="A18" s="37"/>
      <c r="B18" s="42"/>
      <c r="C18" s="37"/>
      <c r="D18" s="115" t="s">
        <v>24</v>
      </c>
      <c r="E18" s="37"/>
      <c r="F18" s="37"/>
      <c r="G18" s="37"/>
      <c r="H18" s="37"/>
      <c r="I18" s="115" t="s">
        <v>25</v>
      </c>
      <c r="J18" s="106" t="s">
        <v>26</v>
      </c>
      <c r="K18" s="37"/>
      <c r="L18" s="116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8" customHeight="1">
      <c r="A19" s="37"/>
      <c r="B19" s="42"/>
      <c r="C19" s="37"/>
      <c r="D19" s="37"/>
      <c r="E19" s="106" t="s">
        <v>27</v>
      </c>
      <c r="F19" s="37"/>
      <c r="G19" s="37"/>
      <c r="H19" s="37"/>
      <c r="I19" s="115" t="s">
        <v>28</v>
      </c>
      <c r="J19" s="106" t="s">
        <v>19</v>
      </c>
      <c r="K19" s="37"/>
      <c r="L19" s="116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6.95" customHeight="1">
      <c r="A20" s="37"/>
      <c r="B20" s="42"/>
      <c r="C20" s="37"/>
      <c r="D20" s="37"/>
      <c r="E20" s="37"/>
      <c r="F20" s="37"/>
      <c r="G20" s="37"/>
      <c r="H20" s="37"/>
      <c r="I20" s="37"/>
      <c r="J20" s="37"/>
      <c r="K20" s="37"/>
      <c r="L20" s="116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12" customHeight="1">
      <c r="A21" s="37"/>
      <c r="B21" s="42"/>
      <c r="C21" s="37"/>
      <c r="D21" s="115" t="s">
        <v>29</v>
      </c>
      <c r="E21" s="37"/>
      <c r="F21" s="37"/>
      <c r="G21" s="37"/>
      <c r="H21" s="37"/>
      <c r="I21" s="115" t="s">
        <v>25</v>
      </c>
      <c r="J21" s="33" t="str">
        <f>'Rekapitulace stavby'!AN13</f>
        <v>Vyplň údaj</v>
      </c>
      <c r="K21" s="37"/>
      <c r="L21" s="116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8" customHeight="1">
      <c r="A22" s="37"/>
      <c r="B22" s="42"/>
      <c r="C22" s="37"/>
      <c r="D22" s="37"/>
      <c r="E22" s="396" t="str">
        <f>'Rekapitulace stavby'!E14</f>
        <v>Vyplň údaj</v>
      </c>
      <c r="F22" s="397"/>
      <c r="G22" s="397"/>
      <c r="H22" s="397"/>
      <c r="I22" s="115" t="s">
        <v>28</v>
      </c>
      <c r="J22" s="33" t="str">
        <f>'Rekapitulace stavby'!AN14</f>
        <v>Vyplň údaj</v>
      </c>
      <c r="K22" s="37"/>
      <c r="L22" s="116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6.95" customHeight="1">
      <c r="A23" s="37"/>
      <c r="B23" s="42"/>
      <c r="C23" s="37"/>
      <c r="D23" s="37"/>
      <c r="E23" s="37"/>
      <c r="F23" s="37"/>
      <c r="G23" s="37"/>
      <c r="H23" s="37"/>
      <c r="I23" s="37"/>
      <c r="J23" s="37"/>
      <c r="K23" s="37"/>
      <c r="L23" s="116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12" customHeight="1">
      <c r="A24" s="37"/>
      <c r="B24" s="42"/>
      <c r="C24" s="37"/>
      <c r="D24" s="115" t="s">
        <v>31</v>
      </c>
      <c r="E24" s="37"/>
      <c r="F24" s="37"/>
      <c r="G24" s="37"/>
      <c r="H24" s="37"/>
      <c r="I24" s="115" t="s">
        <v>25</v>
      </c>
      <c r="J24" s="106" t="s">
        <v>32</v>
      </c>
      <c r="K24" s="37"/>
      <c r="L24" s="116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8" customHeight="1">
      <c r="A25" s="37"/>
      <c r="B25" s="42"/>
      <c r="C25" s="37"/>
      <c r="D25" s="37"/>
      <c r="E25" s="106" t="s">
        <v>33</v>
      </c>
      <c r="F25" s="37"/>
      <c r="G25" s="37"/>
      <c r="H25" s="37"/>
      <c r="I25" s="115" t="s">
        <v>28</v>
      </c>
      <c r="J25" s="106" t="s">
        <v>19</v>
      </c>
      <c r="K25" s="37"/>
      <c r="L25" s="116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6.95" customHeight="1">
      <c r="A26" s="37"/>
      <c r="B26" s="42"/>
      <c r="C26" s="37"/>
      <c r="D26" s="37"/>
      <c r="E26" s="37"/>
      <c r="F26" s="37"/>
      <c r="G26" s="37"/>
      <c r="H26" s="37"/>
      <c r="I26" s="37"/>
      <c r="J26" s="37"/>
      <c r="K26" s="37"/>
      <c r="L26" s="116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12" customHeight="1">
      <c r="A27" s="37"/>
      <c r="B27" s="42"/>
      <c r="C27" s="37"/>
      <c r="D27" s="115" t="s">
        <v>35</v>
      </c>
      <c r="E27" s="37"/>
      <c r="F27" s="37"/>
      <c r="G27" s="37"/>
      <c r="H27" s="37"/>
      <c r="I27" s="115" t="s">
        <v>25</v>
      </c>
      <c r="J27" s="106" t="s">
        <v>19</v>
      </c>
      <c r="K27" s="37"/>
      <c r="L27" s="116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8" customHeight="1">
      <c r="A28" s="37"/>
      <c r="B28" s="42"/>
      <c r="C28" s="37"/>
      <c r="D28" s="37"/>
      <c r="E28" s="106" t="s">
        <v>36</v>
      </c>
      <c r="F28" s="37"/>
      <c r="G28" s="37"/>
      <c r="H28" s="37"/>
      <c r="I28" s="115" t="s">
        <v>28</v>
      </c>
      <c r="J28" s="106" t="s">
        <v>19</v>
      </c>
      <c r="K28" s="37"/>
      <c r="L28" s="116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2" customFormat="1" ht="6.95" customHeight="1">
      <c r="A29" s="37"/>
      <c r="B29" s="42"/>
      <c r="C29" s="37"/>
      <c r="D29" s="37"/>
      <c r="E29" s="37"/>
      <c r="F29" s="37"/>
      <c r="G29" s="37"/>
      <c r="H29" s="37"/>
      <c r="I29" s="37"/>
      <c r="J29" s="37"/>
      <c r="K29" s="37"/>
      <c r="L29" s="116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</row>
    <row r="30" spans="1:31" s="2" customFormat="1" ht="12" customHeight="1">
      <c r="A30" s="37"/>
      <c r="B30" s="42"/>
      <c r="C30" s="37"/>
      <c r="D30" s="115" t="s">
        <v>37</v>
      </c>
      <c r="E30" s="37"/>
      <c r="F30" s="37"/>
      <c r="G30" s="37"/>
      <c r="H30" s="37"/>
      <c r="I30" s="37"/>
      <c r="J30" s="37"/>
      <c r="K30" s="37"/>
      <c r="L30" s="116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8" customFormat="1" ht="16.5" customHeight="1">
      <c r="A31" s="118"/>
      <c r="B31" s="119"/>
      <c r="C31" s="118"/>
      <c r="D31" s="118"/>
      <c r="E31" s="398" t="s">
        <v>19</v>
      </c>
      <c r="F31" s="398"/>
      <c r="G31" s="398"/>
      <c r="H31" s="398"/>
      <c r="I31" s="118"/>
      <c r="J31" s="118"/>
      <c r="K31" s="118"/>
      <c r="L31" s="120"/>
      <c r="S31" s="118"/>
      <c r="T31" s="118"/>
      <c r="U31" s="118"/>
      <c r="V31" s="118"/>
      <c r="W31" s="118"/>
      <c r="X31" s="118"/>
      <c r="Y31" s="118"/>
      <c r="Z31" s="118"/>
      <c r="AA31" s="118"/>
      <c r="AB31" s="118"/>
      <c r="AC31" s="118"/>
      <c r="AD31" s="118"/>
      <c r="AE31" s="118"/>
    </row>
    <row r="32" spans="1:31" s="2" customFormat="1" ht="6.95" customHeight="1">
      <c r="A32" s="37"/>
      <c r="B32" s="42"/>
      <c r="C32" s="37"/>
      <c r="D32" s="37"/>
      <c r="E32" s="37"/>
      <c r="F32" s="37"/>
      <c r="G32" s="37"/>
      <c r="H32" s="37"/>
      <c r="I32" s="37"/>
      <c r="J32" s="37"/>
      <c r="K32" s="37"/>
      <c r="L32" s="116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1"/>
      <c r="E33" s="121"/>
      <c r="F33" s="121"/>
      <c r="G33" s="121"/>
      <c r="H33" s="121"/>
      <c r="I33" s="121"/>
      <c r="J33" s="121"/>
      <c r="K33" s="121"/>
      <c r="L33" s="116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25.35" customHeight="1">
      <c r="A34" s="37"/>
      <c r="B34" s="42"/>
      <c r="C34" s="37"/>
      <c r="D34" s="122" t="s">
        <v>39</v>
      </c>
      <c r="E34" s="37"/>
      <c r="F34" s="37"/>
      <c r="G34" s="37"/>
      <c r="H34" s="37"/>
      <c r="I34" s="37"/>
      <c r="J34" s="123">
        <f>ROUND(J103, 2)</f>
        <v>0</v>
      </c>
      <c r="K34" s="37"/>
      <c r="L34" s="116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6.95" customHeight="1">
      <c r="A35" s="37"/>
      <c r="B35" s="42"/>
      <c r="C35" s="37"/>
      <c r="D35" s="121"/>
      <c r="E35" s="121"/>
      <c r="F35" s="121"/>
      <c r="G35" s="121"/>
      <c r="H35" s="121"/>
      <c r="I35" s="121"/>
      <c r="J35" s="121"/>
      <c r="K35" s="121"/>
      <c r="L35" s="116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37"/>
      <c r="F36" s="124" t="s">
        <v>41</v>
      </c>
      <c r="G36" s="37"/>
      <c r="H36" s="37"/>
      <c r="I36" s="124" t="s">
        <v>40</v>
      </c>
      <c r="J36" s="124" t="s">
        <v>42</v>
      </c>
      <c r="K36" s="37"/>
      <c r="L36" s="116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customHeight="1">
      <c r="A37" s="37"/>
      <c r="B37" s="42"/>
      <c r="C37" s="37"/>
      <c r="D37" s="125" t="s">
        <v>43</v>
      </c>
      <c r="E37" s="115" t="s">
        <v>44</v>
      </c>
      <c r="F37" s="126">
        <f>ROUND((SUM(BE103:BE729)),  2)</f>
        <v>0</v>
      </c>
      <c r="G37" s="37"/>
      <c r="H37" s="37"/>
      <c r="I37" s="127">
        <v>0.21</v>
      </c>
      <c r="J37" s="126">
        <f>ROUND(((SUM(BE103:BE729))*I37),  2)</f>
        <v>0</v>
      </c>
      <c r="K37" s="37"/>
      <c r="L37" s="116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customHeight="1">
      <c r="A38" s="37"/>
      <c r="B38" s="42"/>
      <c r="C38" s="37"/>
      <c r="D38" s="37"/>
      <c r="E38" s="115" t="s">
        <v>45</v>
      </c>
      <c r="F38" s="126">
        <f>ROUND((SUM(BF103:BF729)),  2)</f>
        <v>0</v>
      </c>
      <c r="G38" s="37"/>
      <c r="H38" s="37"/>
      <c r="I38" s="127">
        <v>0.12</v>
      </c>
      <c r="J38" s="126">
        <f>ROUND(((SUM(BF103:BF729))*I38),  2)</f>
        <v>0</v>
      </c>
      <c r="K38" s="37"/>
      <c r="L38" s="116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5" t="s">
        <v>46</v>
      </c>
      <c r="F39" s="126">
        <f>ROUND((SUM(BG103:BG729)),  2)</f>
        <v>0</v>
      </c>
      <c r="G39" s="37"/>
      <c r="H39" s="37"/>
      <c r="I39" s="127">
        <v>0.21</v>
      </c>
      <c r="J39" s="126">
        <f>0</f>
        <v>0</v>
      </c>
      <c r="K39" s="37"/>
      <c r="L39" s="116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14.45" hidden="1" customHeight="1">
      <c r="A40" s="37"/>
      <c r="B40" s="42"/>
      <c r="C40" s="37"/>
      <c r="D40" s="37"/>
      <c r="E40" s="115" t="s">
        <v>47</v>
      </c>
      <c r="F40" s="126">
        <f>ROUND((SUM(BH103:BH729)),  2)</f>
        <v>0</v>
      </c>
      <c r="G40" s="37"/>
      <c r="H40" s="37"/>
      <c r="I40" s="127">
        <v>0.12</v>
      </c>
      <c r="J40" s="126">
        <f>0</f>
        <v>0</v>
      </c>
      <c r="K40" s="37"/>
      <c r="L40" s="116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14.45" hidden="1" customHeight="1">
      <c r="A41" s="37"/>
      <c r="B41" s="42"/>
      <c r="C41" s="37"/>
      <c r="D41" s="37"/>
      <c r="E41" s="115" t="s">
        <v>48</v>
      </c>
      <c r="F41" s="126">
        <f>ROUND((SUM(BI103:BI729)),  2)</f>
        <v>0</v>
      </c>
      <c r="G41" s="37"/>
      <c r="H41" s="37"/>
      <c r="I41" s="127">
        <v>0</v>
      </c>
      <c r="J41" s="126">
        <f>0</f>
        <v>0</v>
      </c>
      <c r="K41" s="37"/>
      <c r="L41" s="116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6.95" customHeight="1">
      <c r="A42" s="37"/>
      <c r="B42" s="42"/>
      <c r="C42" s="37"/>
      <c r="D42" s="37"/>
      <c r="E42" s="37"/>
      <c r="F42" s="37"/>
      <c r="G42" s="37"/>
      <c r="H42" s="37"/>
      <c r="I42" s="37"/>
      <c r="J42" s="37"/>
      <c r="K42" s="37"/>
      <c r="L42" s="116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3" spans="1:31" s="2" customFormat="1" ht="25.35" customHeight="1">
      <c r="A43" s="37"/>
      <c r="B43" s="42"/>
      <c r="C43" s="128"/>
      <c r="D43" s="129" t="s">
        <v>49</v>
      </c>
      <c r="E43" s="130"/>
      <c r="F43" s="130"/>
      <c r="G43" s="131" t="s">
        <v>50</v>
      </c>
      <c r="H43" s="132" t="s">
        <v>51</v>
      </c>
      <c r="I43" s="130"/>
      <c r="J43" s="133">
        <f>SUM(J34:J41)</f>
        <v>0</v>
      </c>
      <c r="K43" s="134"/>
      <c r="L43" s="116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</row>
    <row r="44" spans="1:31" s="2" customFormat="1" ht="14.45" customHeight="1">
      <c r="A44" s="37"/>
      <c r="B44" s="135"/>
      <c r="C44" s="136"/>
      <c r="D44" s="136"/>
      <c r="E44" s="136"/>
      <c r="F44" s="136"/>
      <c r="G44" s="136"/>
      <c r="H44" s="136"/>
      <c r="I44" s="136"/>
      <c r="J44" s="136"/>
      <c r="K44" s="136"/>
      <c r="L44" s="116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</row>
    <row r="48" spans="1:31" s="2" customFormat="1" ht="6.95" customHeight="1">
      <c r="A48" s="37"/>
      <c r="B48" s="137"/>
      <c r="C48" s="138"/>
      <c r="D48" s="138"/>
      <c r="E48" s="138"/>
      <c r="F48" s="138"/>
      <c r="G48" s="138"/>
      <c r="H48" s="138"/>
      <c r="I48" s="138"/>
      <c r="J48" s="138"/>
      <c r="K48" s="138"/>
      <c r="L48" s="116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31" s="2" customFormat="1" ht="24.95" customHeight="1">
      <c r="A49" s="37"/>
      <c r="B49" s="38"/>
      <c r="C49" s="26" t="s">
        <v>140</v>
      </c>
      <c r="D49" s="39"/>
      <c r="E49" s="39"/>
      <c r="F49" s="39"/>
      <c r="G49" s="39"/>
      <c r="H49" s="39"/>
      <c r="I49" s="39"/>
      <c r="J49" s="39"/>
      <c r="K49" s="39"/>
      <c r="L49" s="116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31" s="2" customFormat="1" ht="6.95" customHeight="1">
      <c r="A50" s="37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116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31" s="2" customFormat="1" ht="12" customHeight="1">
      <c r="A51" s="37"/>
      <c r="B51" s="38"/>
      <c r="C51" s="32" t="s">
        <v>16</v>
      </c>
      <c r="D51" s="39"/>
      <c r="E51" s="39"/>
      <c r="F51" s="39"/>
      <c r="G51" s="39"/>
      <c r="H51" s="39"/>
      <c r="I51" s="39"/>
      <c r="J51" s="39"/>
      <c r="K51" s="39"/>
      <c r="L51" s="116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</row>
    <row r="52" spans="1:31" s="2" customFormat="1" ht="16.5" customHeight="1">
      <c r="A52" s="37"/>
      <c r="B52" s="38"/>
      <c r="C52" s="39"/>
      <c r="D52" s="39"/>
      <c r="E52" s="399" t="str">
        <f>E7</f>
        <v>Rekonstrukce plaveckého bazénu ZŠ a MŠ Weberova</v>
      </c>
      <c r="F52" s="400"/>
      <c r="G52" s="400"/>
      <c r="H52" s="400"/>
      <c r="I52" s="39"/>
      <c r="J52" s="39"/>
      <c r="K52" s="39"/>
      <c r="L52" s="116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31" s="1" customFormat="1" ht="12" customHeight="1">
      <c r="B53" s="24"/>
      <c r="C53" s="32" t="s">
        <v>136</v>
      </c>
      <c r="D53" s="25"/>
      <c r="E53" s="25"/>
      <c r="F53" s="25"/>
      <c r="G53" s="25"/>
      <c r="H53" s="25"/>
      <c r="I53" s="25"/>
      <c r="J53" s="25"/>
      <c r="K53" s="25"/>
      <c r="L53" s="23"/>
    </row>
    <row r="54" spans="1:31" s="1" customFormat="1" ht="16.5" customHeight="1">
      <c r="B54" s="24"/>
      <c r="C54" s="25"/>
      <c r="D54" s="25"/>
      <c r="E54" s="399" t="s">
        <v>137</v>
      </c>
      <c r="F54" s="359"/>
      <c r="G54" s="359"/>
      <c r="H54" s="359"/>
      <c r="I54" s="25"/>
      <c r="J54" s="25"/>
      <c r="K54" s="25"/>
      <c r="L54" s="23"/>
    </row>
    <row r="55" spans="1:31" s="1" customFormat="1" ht="12" customHeight="1">
      <c r="B55" s="24"/>
      <c r="C55" s="32" t="s">
        <v>138</v>
      </c>
      <c r="D55" s="25"/>
      <c r="E55" s="25"/>
      <c r="F55" s="25"/>
      <c r="G55" s="25"/>
      <c r="H55" s="25"/>
      <c r="I55" s="25"/>
      <c r="J55" s="25"/>
      <c r="K55" s="25"/>
      <c r="L55" s="23"/>
    </row>
    <row r="56" spans="1:31" s="2" customFormat="1" ht="16.5" customHeight="1">
      <c r="A56" s="37"/>
      <c r="B56" s="38"/>
      <c r="C56" s="39"/>
      <c r="D56" s="39"/>
      <c r="E56" s="403" t="s">
        <v>2967</v>
      </c>
      <c r="F56" s="401"/>
      <c r="G56" s="401"/>
      <c r="H56" s="401"/>
      <c r="I56" s="39"/>
      <c r="J56" s="39"/>
      <c r="K56" s="39"/>
      <c r="L56" s="116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31" s="2" customFormat="1" ht="12" customHeight="1">
      <c r="A57" s="37"/>
      <c r="B57" s="38"/>
      <c r="C57" s="32" t="s">
        <v>2968</v>
      </c>
      <c r="D57" s="39"/>
      <c r="E57" s="39"/>
      <c r="F57" s="39"/>
      <c r="G57" s="39"/>
      <c r="H57" s="39"/>
      <c r="I57" s="39"/>
      <c r="J57" s="39"/>
      <c r="K57" s="39"/>
      <c r="L57" s="116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31" s="2" customFormat="1" ht="16.5" customHeight="1">
      <c r="A58" s="37"/>
      <c r="B58" s="38"/>
      <c r="C58" s="39"/>
      <c r="D58" s="39"/>
      <c r="E58" s="352" t="str">
        <f>E13</f>
        <v>D.1.4-ZTI - Zdravotně technické instalace</v>
      </c>
      <c r="F58" s="401"/>
      <c r="G58" s="401"/>
      <c r="H58" s="401"/>
      <c r="I58" s="39"/>
      <c r="J58" s="39"/>
      <c r="K58" s="39"/>
      <c r="L58" s="116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31" s="2" customFormat="1" ht="6.95" customHeight="1">
      <c r="A59" s="37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116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31" s="2" customFormat="1" ht="12" customHeight="1">
      <c r="A60" s="37"/>
      <c r="B60" s="38"/>
      <c r="C60" s="32" t="s">
        <v>21</v>
      </c>
      <c r="D60" s="39"/>
      <c r="E60" s="39"/>
      <c r="F60" s="30" t="str">
        <f>F16</f>
        <v>areál ZŠ a MŠ Weberova v Praze 5-Košířích</v>
      </c>
      <c r="G60" s="39"/>
      <c r="H60" s="39"/>
      <c r="I60" s="32" t="s">
        <v>23</v>
      </c>
      <c r="J60" s="62" t="str">
        <f>IF(J16="","",J16)</f>
        <v>Vyplň údaj</v>
      </c>
      <c r="K60" s="39"/>
      <c r="L60" s="116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31" s="2" customFormat="1" ht="6.95" customHeight="1">
      <c r="A61" s="37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116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31" s="2" customFormat="1" ht="40.15" customHeight="1">
      <c r="A62" s="37"/>
      <c r="B62" s="38"/>
      <c r="C62" s="32" t="s">
        <v>24</v>
      </c>
      <c r="D62" s="39"/>
      <c r="E62" s="39"/>
      <c r="F62" s="30" t="str">
        <f>E19</f>
        <v>Městská část Praha 5, nám. 14. října 4, Praha 5</v>
      </c>
      <c r="G62" s="39"/>
      <c r="H62" s="39"/>
      <c r="I62" s="32" t="s">
        <v>31</v>
      </c>
      <c r="J62" s="35" t="str">
        <f>E25</f>
        <v>Atelier 11 Hradec Králové s.r.o., Jižní 870/2</v>
      </c>
      <c r="K62" s="39"/>
      <c r="L62" s="116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31" s="2" customFormat="1" ht="15.2" customHeight="1">
      <c r="A63" s="37"/>
      <c r="B63" s="38"/>
      <c r="C63" s="32" t="s">
        <v>29</v>
      </c>
      <c r="D63" s="39"/>
      <c r="E63" s="39"/>
      <c r="F63" s="30" t="str">
        <f>IF(E22="","",E22)</f>
        <v>Vyplň údaj</v>
      </c>
      <c r="G63" s="39"/>
      <c r="H63" s="39"/>
      <c r="I63" s="32" t="s">
        <v>35</v>
      </c>
      <c r="J63" s="35" t="str">
        <f>E28</f>
        <v xml:space="preserve"> </v>
      </c>
      <c r="K63" s="39"/>
      <c r="L63" s="116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</row>
    <row r="64" spans="1:31" s="2" customFormat="1" ht="10.35" customHeight="1">
      <c r="A64" s="37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116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</row>
    <row r="65" spans="1:47" s="2" customFormat="1" ht="29.25" customHeight="1">
      <c r="A65" s="37"/>
      <c r="B65" s="38"/>
      <c r="C65" s="139" t="s">
        <v>141</v>
      </c>
      <c r="D65" s="140"/>
      <c r="E65" s="140"/>
      <c r="F65" s="140"/>
      <c r="G65" s="140"/>
      <c r="H65" s="140"/>
      <c r="I65" s="140"/>
      <c r="J65" s="141" t="s">
        <v>142</v>
      </c>
      <c r="K65" s="140"/>
      <c r="L65" s="116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47" s="2" customFormat="1" ht="10.3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6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47" s="2" customFormat="1" ht="22.9" customHeight="1">
      <c r="A67" s="37"/>
      <c r="B67" s="38"/>
      <c r="C67" s="142" t="s">
        <v>71</v>
      </c>
      <c r="D67" s="39"/>
      <c r="E67" s="39"/>
      <c r="F67" s="39"/>
      <c r="G67" s="39"/>
      <c r="H67" s="39"/>
      <c r="I67" s="39"/>
      <c r="J67" s="80">
        <f>J103</f>
        <v>0</v>
      </c>
      <c r="K67" s="39"/>
      <c r="L67" s="116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U67" s="20" t="s">
        <v>143</v>
      </c>
    </row>
    <row r="68" spans="1:47" s="9" customFormat="1" ht="24.95" customHeight="1">
      <c r="B68" s="143"/>
      <c r="C68" s="144"/>
      <c r="D68" s="145" t="s">
        <v>144</v>
      </c>
      <c r="E68" s="146"/>
      <c r="F68" s="146"/>
      <c r="G68" s="146"/>
      <c r="H68" s="146"/>
      <c r="I68" s="146"/>
      <c r="J68" s="147">
        <f>J104</f>
        <v>0</v>
      </c>
      <c r="K68" s="144"/>
      <c r="L68" s="148"/>
    </row>
    <row r="69" spans="1:47" s="10" customFormat="1" ht="19.899999999999999" customHeight="1">
      <c r="B69" s="149"/>
      <c r="C69" s="100"/>
      <c r="D69" s="150" t="s">
        <v>145</v>
      </c>
      <c r="E69" s="151"/>
      <c r="F69" s="151"/>
      <c r="G69" s="151"/>
      <c r="H69" s="151"/>
      <c r="I69" s="151"/>
      <c r="J69" s="152">
        <f>J105</f>
        <v>0</v>
      </c>
      <c r="K69" s="100"/>
      <c r="L69" s="153"/>
    </row>
    <row r="70" spans="1:47" s="10" customFormat="1" ht="19.899999999999999" customHeight="1">
      <c r="B70" s="149"/>
      <c r="C70" s="100"/>
      <c r="D70" s="150" t="s">
        <v>148</v>
      </c>
      <c r="E70" s="151"/>
      <c r="F70" s="151"/>
      <c r="G70" s="151"/>
      <c r="H70" s="151"/>
      <c r="I70" s="151"/>
      <c r="J70" s="152">
        <f>J194</f>
        <v>0</v>
      </c>
      <c r="K70" s="100"/>
      <c r="L70" s="153"/>
    </row>
    <row r="71" spans="1:47" s="10" customFormat="1" ht="19.899999999999999" customHeight="1">
      <c r="B71" s="149"/>
      <c r="C71" s="100"/>
      <c r="D71" s="150" t="s">
        <v>150</v>
      </c>
      <c r="E71" s="151"/>
      <c r="F71" s="151"/>
      <c r="G71" s="151"/>
      <c r="H71" s="151"/>
      <c r="I71" s="151"/>
      <c r="J71" s="152">
        <f>J202</f>
        <v>0</v>
      </c>
      <c r="K71" s="100"/>
      <c r="L71" s="153"/>
    </row>
    <row r="72" spans="1:47" s="10" customFormat="1" ht="19.899999999999999" customHeight="1">
      <c r="B72" s="149"/>
      <c r="C72" s="100"/>
      <c r="D72" s="150" t="s">
        <v>151</v>
      </c>
      <c r="E72" s="151"/>
      <c r="F72" s="151"/>
      <c r="G72" s="151"/>
      <c r="H72" s="151"/>
      <c r="I72" s="151"/>
      <c r="J72" s="152">
        <f>J211</f>
        <v>0</v>
      </c>
      <c r="K72" s="100"/>
      <c r="L72" s="153"/>
    </row>
    <row r="73" spans="1:47" s="10" customFormat="1" ht="19.899999999999999" customHeight="1">
      <c r="B73" s="149"/>
      <c r="C73" s="100"/>
      <c r="D73" s="150" t="s">
        <v>154</v>
      </c>
      <c r="E73" s="151"/>
      <c r="F73" s="151"/>
      <c r="G73" s="151"/>
      <c r="H73" s="151"/>
      <c r="I73" s="151"/>
      <c r="J73" s="152">
        <f>J217</f>
        <v>0</v>
      </c>
      <c r="K73" s="100"/>
      <c r="L73" s="153"/>
    </row>
    <row r="74" spans="1:47" s="10" customFormat="1" ht="19.899999999999999" customHeight="1">
      <c r="B74" s="149"/>
      <c r="C74" s="100"/>
      <c r="D74" s="150" t="s">
        <v>155</v>
      </c>
      <c r="E74" s="151"/>
      <c r="F74" s="151"/>
      <c r="G74" s="151"/>
      <c r="H74" s="151"/>
      <c r="I74" s="151"/>
      <c r="J74" s="152">
        <f>J232</f>
        <v>0</v>
      </c>
      <c r="K74" s="100"/>
      <c r="L74" s="153"/>
    </row>
    <row r="75" spans="1:47" s="9" customFormat="1" ht="24.95" customHeight="1">
      <c r="B75" s="143"/>
      <c r="C75" s="144"/>
      <c r="D75" s="145" t="s">
        <v>2970</v>
      </c>
      <c r="E75" s="146"/>
      <c r="F75" s="146"/>
      <c r="G75" s="146"/>
      <c r="H75" s="146"/>
      <c r="I75" s="146"/>
      <c r="J75" s="147">
        <f>J236</f>
        <v>0</v>
      </c>
      <c r="K75" s="144"/>
      <c r="L75" s="148"/>
    </row>
    <row r="76" spans="1:47" s="10" customFormat="1" ht="19.899999999999999" customHeight="1">
      <c r="B76" s="149"/>
      <c r="C76" s="100"/>
      <c r="D76" s="150" t="s">
        <v>160</v>
      </c>
      <c r="E76" s="151"/>
      <c r="F76" s="151"/>
      <c r="G76" s="151"/>
      <c r="H76" s="151"/>
      <c r="I76" s="151"/>
      <c r="J76" s="152">
        <f>J237</f>
        <v>0</v>
      </c>
      <c r="K76" s="100"/>
      <c r="L76" s="153"/>
    </row>
    <row r="77" spans="1:47" s="10" customFormat="1" ht="19.899999999999999" customHeight="1">
      <c r="B77" s="149"/>
      <c r="C77" s="100"/>
      <c r="D77" s="150" t="s">
        <v>4905</v>
      </c>
      <c r="E77" s="151"/>
      <c r="F77" s="151"/>
      <c r="G77" s="151"/>
      <c r="H77" s="151"/>
      <c r="I77" s="151"/>
      <c r="J77" s="152">
        <f>J422</f>
        <v>0</v>
      </c>
      <c r="K77" s="100"/>
      <c r="L77" s="153"/>
    </row>
    <row r="78" spans="1:47" s="10" customFormat="1" ht="19.899999999999999" customHeight="1">
      <c r="B78" s="149"/>
      <c r="C78" s="100"/>
      <c r="D78" s="150" t="s">
        <v>161</v>
      </c>
      <c r="E78" s="151"/>
      <c r="F78" s="151"/>
      <c r="G78" s="151"/>
      <c r="H78" s="151"/>
      <c r="I78" s="151"/>
      <c r="J78" s="152">
        <f>J608</f>
        <v>0</v>
      </c>
      <c r="K78" s="100"/>
      <c r="L78" s="153"/>
    </row>
    <row r="79" spans="1:47" s="10" customFormat="1" ht="19.899999999999999" customHeight="1">
      <c r="B79" s="149"/>
      <c r="C79" s="100"/>
      <c r="D79" s="150" t="s">
        <v>4906</v>
      </c>
      <c r="E79" s="151"/>
      <c r="F79" s="151"/>
      <c r="G79" s="151"/>
      <c r="H79" s="151"/>
      <c r="I79" s="151"/>
      <c r="J79" s="152">
        <f>J705</f>
        <v>0</v>
      </c>
      <c r="K79" s="100"/>
      <c r="L79" s="153"/>
    </row>
    <row r="80" spans="1:47" s="2" customFormat="1" ht="21.7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6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31" s="2" customFormat="1" ht="6.95" customHeight="1">
      <c r="A81" s="37"/>
      <c r="B81" s="50"/>
      <c r="C81" s="51"/>
      <c r="D81" s="51"/>
      <c r="E81" s="51"/>
      <c r="F81" s="51"/>
      <c r="G81" s="51"/>
      <c r="H81" s="51"/>
      <c r="I81" s="51"/>
      <c r="J81" s="51"/>
      <c r="K81" s="51"/>
      <c r="L81" s="116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5" spans="1:31" s="2" customFormat="1" ht="6.95" customHeight="1">
      <c r="A85" s="37"/>
      <c r="B85" s="52"/>
      <c r="C85" s="53"/>
      <c r="D85" s="53"/>
      <c r="E85" s="53"/>
      <c r="F85" s="53"/>
      <c r="G85" s="53"/>
      <c r="H85" s="53"/>
      <c r="I85" s="53"/>
      <c r="J85" s="53"/>
      <c r="K85" s="53"/>
      <c r="L85" s="116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24.95" customHeight="1">
      <c r="A86" s="37"/>
      <c r="B86" s="38"/>
      <c r="C86" s="26" t="s">
        <v>176</v>
      </c>
      <c r="D86" s="39"/>
      <c r="E86" s="39"/>
      <c r="F86" s="39"/>
      <c r="G86" s="39"/>
      <c r="H86" s="39"/>
      <c r="I86" s="39"/>
      <c r="J86" s="39"/>
      <c r="K86" s="39"/>
      <c r="L86" s="116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6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12" customHeight="1">
      <c r="A88" s="37"/>
      <c r="B88" s="38"/>
      <c r="C88" s="32" t="s">
        <v>16</v>
      </c>
      <c r="D88" s="39"/>
      <c r="E88" s="39"/>
      <c r="F88" s="39"/>
      <c r="G88" s="39"/>
      <c r="H88" s="39"/>
      <c r="I88" s="39"/>
      <c r="J88" s="39"/>
      <c r="K88" s="39"/>
      <c r="L88" s="116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16.5" customHeight="1">
      <c r="A89" s="37"/>
      <c r="B89" s="38"/>
      <c r="C89" s="39"/>
      <c r="D89" s="39"/>
      <c r="E89" s="399" t="str">
        <f>E7</f>
        <v>Rekonstrukce plaveckého bazénu ZŠ a MŠ Weberova</v>
      </c>
      <c r="F89" s="400"/>
      <c r="G89" s="400"/>
      <c r="H89" s="400"/>
      <c r="I89" s="39"/>
      <c r="J89" s="39"/>
      <c r="K89" s="39"/>
      <c r="L89" s="116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1" customFormat="1" ht="12" customHeight="1">
      <c r="B90" s="24"/>
      <c r="C90" s="32" t="s">
        <v>136</v>
      </c>
      <c r="D90" s="25"/>
      <c r="E90" s="25"/>
      <c r="F90" s="25"/>
      <c r="G90" s="25"/>
      <c r="H90" s="25"/>
      <c r="I90" s="25"/>
      <c r="J90" s="25"/>
      <c r="K90" s="25"/>
      <c r="L90" s="23"/>
    </row>
    <row r="91" spans="1:31" s="1" customFormat="1" ht="16.5" customHeight="1">
      <c r="B91" s="24"/>
      <c r="C91" s="25"/>
      <c r="D91" s="25"/>
      <c r="E91" s="399" t="s">
        <v>137</v>
      </c>
      <c r="F91" s="359"/>
      <c r="G91" s="359"/>
      <c r="H91" s="359"/>
      <c r="I91" s="25"/>
      <c r="J91" s="25"/>
      <c r="K91" s="25"/>
      <c r="L91" s="23"/>
    </row>
    <row r="92" spans="1:31" s="1" customFormat="1" ht="12" customHeight="1">
      <c r="B92" s="24"/>
      <c r="C92" s="32" t="s">
        <v>138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03" t="s">
        <v>2967</v>
      </c>
      <c r="F93" s="401"/>
      <c r="G93" s="401"/>
      <c r="H93" s="401"/>
      <c r="I93" s="39"/>
      <c r="J93" s="39"/>
      <c r="K93" s="39"/>
      <c r="L93" s="116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2968</v>
      </c>
      <c r="D94" s="39"/>
      <c r="E94" s="39"/>
      <c r="F94" s="39"/>
      <c r="G94" s="39"/>
      <c r="H94" s="39"/>
      <c r="I94" s="39"/>
      <c r="J94" s="39"/>
      <c r="K94" s="39"/>
      <c r="L94" s="116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52" t="str">
        <f>E13</f>
        <v>D.1.4-ZTI - Zdravotně technické instalace</v>
      </c>
      <c r="F95" s="401"/>
      <c r="G95" s="401"/>
      <c r="H95" s="401"/>
      <c r="I95" s="39"/>
      <c r="J95" s="39"/>
      <c r="K95" s="39"/>
      <c r="L95" s="116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6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21</v>
      </c>
      <c r="D97" s="39"/>
      <c r="E97" s="39"/>
      <c r="F97" s="30" t="str">
        <f>F16</f>
        <v>areál ZŠ a MŠ Weberova v Praze 5-Košířích</v>
      </c>
      <c r="G97" s="39"/>
      <c r="H97" s="39"/>
      <c r="I97" s="32" t="s">
        <v>23</v>
      </c>
      <c r="J97" s="62" t="str">
        <f>IF(J16="","",J16)</f>
        <v>Vyplň údaj</v>
      </c>
      <c r="K97" s="39"/>
      <c r="L97" s="116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6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40.15" customHeight="1">
      <c r="A99" s="37"/>
      <c r="B99" s="38"/>
      <c r="C99" s="32" t="s">
        <v>24</v>
      </c>
      <c r="D99" s="39"/>
      <c r="E99" s="39"/>
      <c r="F99" s="30" t="str">
        <f>E19</f>
        <v>Městská část Praha 5, nám. 14. října 4, Praha 5</v>
      </c>
      <c r="G99" s="39"/>
      <c r="H99" s="39"/>
      <c r="I99" s="32" t="s">
        <v>31</v>
      </c>
      <c r="J99" s="35" t="str">
        <f>E25</f>
        <v>Atelier 11 Hradec Králové s.r.o., Jižní 870/2</v>
      </c>
      <c r="K99" s="39"/>
      <c r="L99" s="116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29</v>
      </c>
      <c r="D100" s="39"/>
      <c r="E100" s="39"/>
      <c r="F100" s="30" t="str">
        <f>IF(E22="","",E22)</f>
        <v>Vyplň údaj</v>
      </c>
      <c r="G100" s="39"/>
      <c r="H100" s="39"/>
      <c r="I100" s="32" t="s">
        <v>35</v>
      </c>
      <c r="J100" s="35" t="str">
        <f>E28</f>
        <v xml:space="preserve"> </v>
      </c>
      <c r="K100" s="39"/>
      <c r="L100" s="116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6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4"/>
      <c r="B102" s="155"/>
      <c r="C102" s="156" t="s">
        <v>177</v>
      </c>
      <c r="D102" s="157" t="s">
        <v>58</v>
      </c>
      <c r="E102" s="157" t="s">
        <v>54</v>
      </c>
      <c r="F102" s="157" t="s">
        <v>55</v>
      </c>
      <c r="G102" s="157" t="s">
        <v>178</v>
      </c>
      <c r="H102" s="157" t="s">
        <v>179</v>
      </c>
      <c r="I102" s="157" t="s">
        <v>180</v>
      </c>
      <c r="J102" s="157" t="s">
        <v>142</v>
      </c>
      <c r="K102" s="158" t="s">
        <v>181</v>
      </c>
      <c r="L102" s="159"/>
      <c r="M102" s="71" t="s">
        <v>19</v>
      </c>
      <c r="N102" s="72" t="s">
        <v>43</v>
      </c>
      <c r="O102" s="72" t="s">
        <v>182</v>
      </c>
      <c r="P102" s="72" t="s">
        <v>183</v>
      </c>
      <c r="Q102" s="72" t="s">
        <v>184</v>
      </c>
      <c r="R102" s="72" t="s">
        <v>185</v>
      </c>
      <c r="S102" s="72" t="s">
        <v>186</v>
      </c>
      <c r="T102" s="73" t="s">
        <v>187</v>
      </c>
      <c r="U102" s="154"/>
      <c r="V102" s="154"/>
      <c r="W102" s="154"/>
      <c r="X102" s="154"/>
      <c r="Y102" s="154"/>
      <c r="Z102" s="154"/>
      <c r="AA102" s="154"/>
      <c r="AB102" s="154"/>
      <c r="AC102" s="154"/>
      <c r="AD102" s="154"/>
      <c r="AE102" s="154"/>
    </row>
    <row r="103" spans="1:65" s="2" customFormat="1" ht="22.9" customHeight="1">
      <c r="A103" s="37"/>
      <c r="B103" s="38"/>
      <c r="C103" s="78" t="s">
        <v>188</v>
      </c>
      <c r="D103" s="39"/>
      <c r="E103" s="39"/>
      <c r="F103" s="39"/>
      <c r="G103" s="39"/>
      <c r="H103" s="39"/>
      <c r="I103" s="39"/>
      <c r="J103" s="160">
        <f>BK103</f>
        <v>0</v>
      </c>
      <c r="K103" s="39"/>
      <c r="L103" s="42"/>
      <c r="M103" s="74"/>
      <c r="N103" s="161"/>
      <c r="O103" s="75"/>
      <c r="P103" s="162">
        <f>P104+P236</f>
        <v>0</v>
      </c>
      <c r="Q103" s="75"/>
      <c r="R103" s="162">
        <f>R104+R236</f>
        <v>0</v>
      </c>
      <c r="S103" s="75"/>
      <c r="T103" s="163">
        <f>T104+T236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143</v>
      </c>
      <c r="BK103" s="164">
        <f>BK104+BK236</f>
        <v>0</v>
      </c>
    </row>
    <row r="104" spans="1:65" s="12" customFormat="1" ht="25.9" customHeight="1">
      <c r="B104" s="165"/>
      <c r="C104" s="166"/>
      <c r="D104" s="167" t="s">
        <v>72</v>
      </c>
      <c r="E104" s="168" t="s">
        <v>189</v>
      </c>
      <c r="F104" s="168" t="s">
        <v>190</v>
      </c>
      <c r="G104" s="166"/>
      <c r="H104" s="166"/>
      <c r="I104" s="169"/>
      <c r="J104" s="170">
        <f>BK104</f>
        <v>0</v>
      </c>
      <c r="K104" s="166"/>
      <c r="L104" s="171"/>
      <c r="M104" s="172"/>
      <c r="N104" s="173"/>
      <c r="O104" s="173"/>
      <c r="P104" s="174">
        <f>P105+P194+P202+P211+P217+P232</f>
        <v>0</v>
      </c>
      <c r="Q104" s="173"/>
      <c r="R104" s="174">
        <f>R105+R194+R202+R211+R217+R232</f>
        <v>0</v>
      </c>
      <c r="S104" s="173"/>
      <c r="T104" s="175">
        <f>T105+T194+T202+T211+T217+T232</f>
        <v>0</v>
      </c>
      <c r="AR104" s="176" t="s">
        <v>80</v>
      </c>
      <c r="AT104" s="177" t="s">
        <v>72</v>
      </c>
      <c r="AU104" s="177" t="s">
        <v>73</v>
      </c>
      <c r="AY104" s="176" t="s">
        <v>191</v>
      </c>
      <c r="BK104" s="178">
        <f>BK105+BK194+BK202+BK211+BK217+BK232</f>
        <v>0</v>
      </c>
    </row>
    <row r="105" spans="1:65" s="12" customFormat="1" ht="22.9" customHeight="1">
      <c r="B105" s="165"/>
      <c r="C105" s="166"/>
      <c r="D105" s="167" t="s">
        <v>72</v>
      </c>
      <c r="E105" s="179" t="s">
        <v>80</v>
      </c>
      <c r="F105" s="179" t="s">
        <v>192</v>
      </c>
      <c r="G105" s="166"/>
      <c r="H105" s="166"/>
      <c r="I105" s="169"/>
      <c r="J105" s="180">
        <f>BK105</f>
        <v>0</v>
      </c>
      <c r="K105" s="166"/>
      <c r="L105" s="171"/>
      <c r="M105" s="172"/>
      <c r="N105" s="173"/>
      <c r="O105" s="173"/>
      <c r="P105" s="174">
        <f>SUM(P106:P193)</f>
        <v>0</v>
      </c>
      <c r="Q105" s="173"/>
      <c r="R105" s="174">
        <f>SUM(R106:R193)</f>
        <v>0</v>
      </c>
      <c r="S105" s="173"/>
      <c r="T105" s="175">
        <f>SUM(T106:T193)</f>
        <v>0</v>
      </c>
      <c r="AR105" s="176" t="s">
        <v>80</v>
      </c>
      <c r="AT105" s="177" t="s">
        <v>72</v>
      </c>
      <c r="AU105" s="177" t="s">
        <v>80</v>
      </c>
      <c r="AY105" s="176" t="s">
        <v>191</v>
      </c>
      <c r="BK105" s="178">
        <f>SUM(BK106:BK193)</f>
        <v>0</v>
      </c>
    </row>
    <row r="106" spans="1:65" s="2" customFormat="1" ht="21.75" customHeight="1">
      <c r="A106" s="37"/>
      <c r="B106" s="38"/>
      <c r="C106" s="181" t="s">
        <v>80</v>
      </c>
      <c r="D106" s="181" t="s">
        <v>193</v>
      </c>
      <c r="E106" s="182" t="s">
        <v>4907</v>
      </c>
      <c r="F106" s="183" t="s">
        <v>4908</v>
      </c>
      <c r="G106" s="184" t="s">
        <v>202</v>
      </c>
      <c r="H106" s="185">
        <v>53.74</v>
      </c>
      <c r="I106" s="186"/>
      <c r="J106" s="187">
        <f>ROUND(I106*H106,2)</f>
        <v>0</v>
      </c>
      <c r="K106" s="183" t="s">
        <v>4909</v>
      </c>
      <c r="L106" s="42"/>
      <c r="M106" s="188" t="s">
        <v>19</v>
      </c>
      <c r="N106" s="189" t="s">
        <v>44</v>
      </c>
      <c r="O106" s="67"/>
      <c r="P106" s="190">
        <f>O106*H106</f>
        <v>0</v>
      </c>
      <c r="Q106" s="190">
        <v>0</v>
      </c>
      <c r="R106" s="190">
        <f>Q106*H106</f>
        <v>0</v>
      </c>
      <c r="S106" s="190">
        <v>0</v>
      </c>
      <c r="T106" s="191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2" t="s">
        <v>197</v>
      </c>
      <c r="AT106" s="192" t="s">
        <v>193</v>
      </c>
      <c r="AU106" s="192" t="s">
        <v>82</v>
      </c>
      <c r="AY106" s="20" t="s">
        <v>191</v>
      </c>
      <c r="BE106" s="193">
        <f>IF(N106="základní",J106,0)</f>
        <v>0</v>
      </c>
      <c r="BF106" s="193">
        <f>IF(N106="snížená",J106,0)</f>
        <v>0</v>
      </c>
      <c r="BG106" s="193">
        <f>IF(N106="zákl. přenesená",J106,0)</f>
        <v>0</v>
      </c>
      <c r="BH106" s="193">
        <f>IF(N106="sníž. přenesená",J106,0)</f>
        <v>0</v>
      </c>
      <c r="BI106" s="193">
        <f>IF(N106="nulová",J106,0)</f>
        <v>0</v>
      </c>
      <c r="BJ106" s="20" t="s">
        <v>80</v>
      </c>
      <c r="BK106" s="193">
        <f>ROUND(I106*H106,2)</f>
        <v>0</v>
      </c>
      <c r="BL106" s="20" t="s">
        <v>197</v>
      </c>
      <c r="BM106" s="192" t="s">
        <v>4910</v>
      </c>
    </row>
    <row r="107" spans="1:65" s="2" customFormat="1" ht="19.5">
      <c r="A107" s="37"/>
      <c r="B107" s="38"/>
      <c r="C107" s="39"/>
      <c r="D107" s="194" t="s">
        <v>199</v>
      </c>
      <c r="E107" s="39"/>
      <c r="F107" s="195" t="s">
        <v>4911</v>
      </c>
      <c r="G107" s="39"/>
      <c r="H107" s="39"/>
      <c r="I107" s="196"/>
      <c r="J107" s="39"/>
      <c r="K107" s="39"/>
      <c r="L107" s="42"/>
      <c r="M107" s="197"/>
      <c r="N107" s="198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199</v>
      </c>
      <c r="AU107" s="20" t="s">
        <v>82</v>
      </c>
    </row>
    <row r="108" spans="1:65" s="2" customFormat="1" ht="11.25">
      <c r="A108" s="37"/>
      <c r="B108" s="38"/>
      <c r="C108" s="39"/>
      <c r="D108" s="199" t="s">
        <v>206</v>
      </c>
      <c r="E108" s="39"/>
      <c r="F108" s="200" t="s">
        <v>4912</v>
      </c>
      <c r="G108" s="39"/>
      <c r="H108" s="39"/>
      <c r="I108" s="196"/>
      <c r="J108" s="39"/>
      <c r="K108" s="39"/>
      <c r="L108" s="42"/>
      <c r="M108" s="197"/>
      <c r="N108" s="198"/>
      <c r="O108" s="67"/>
      <c r="P108" s="67"/>
      <c r="Q108" s="67"/>
      <c r="R108" s="67"/>
      <c r="S108" s="67"/>
      <c r="T108" s="68"/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T108" s="20" t="s">
        <v>206</v>
      </c>
      <c r="AU108" s="20" t="s">
        <v>82</v>
      </c>
    </row>
    <row r="109" spans="1:65" s="2" customFormat="1" ht="29.25">
      <c r="A109" s="37"/>
      <c r="B109" s="38"/>
      <c r="C109" s="39"/>
      <c r="D109" s="194" t="s">
        <v>402</v>
      </c>
      <c r="E109" s="39"/>
      <c r="F109" s="243" t="s">
        <v>4913</v>
      </c>
      <c r="G109" s="39"/>
      <c r="H109" s="39"/>
      <c r="I109" s="196"/>
      <c r="J109" s="39"/>
      <c r="K109" s="39"/>
      <c r="L109" s="42"/>
      <c r="M109" s="197"/>
      <c r="N109" s="198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402</v>
      </c>
      <c r="AU109" s="20" t="s">
        <v>82</v>
      </c>
    </row>
    <row r="110" spans="1:65" s="13" customFormat="1" ht="11.25">
      <c r="B110" s="201"/>
      <c r="C110" s="202"/>
      <c r="D110" s="194" t="s">
        <v>208</v>
      </c>
      <c r="E110" s="203" t="s">
        <v>19</v>
      </c>
      <c r="F110" s="204" t="s">
        <v>4914</v>
      </c>
      <c r="G110" s="202"/>
      <c r="H110" s="205">
        <v>44.05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208</v>
      </c>
      <c r="AU110" s="211" t="s">
        <v>82</v>
      </c>
      <c r="AV110" s="13" t="s">
        <v>82</v>
      </c>
      <c r="AW110" s="13" t="s">
        <v>34</v>
      </c>
      <c r="AX110" s="13" t="s">
        <v>73</v>
      </c>
      <c r="AY110" s="211" t="s">
        <v>191</v>
      </c>
    </row>
    <row r="111" spans="1:65" s="13" customFormat="1" ht="11.25">
      <c r="B111" s="201"/>
      <c r="C111" s="202"/>
      <c r="D111" s="194" t="s">
        <v>208</v>
      </c>
      <c r="E111" s="203" t="s">
        <v>19</v>
      </c>
      <c r="F111" s="204" t="s">
        <v>4915</v>
      </c>
      <c r="G111" s="202"/>
      <c r="H111" s="205">
        <v>9.69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208</v>
      </c>
      <c r="AU111" s="211" t="s">
        <v>82</v>
      </c>
      <c r="AV111" s="13" t="s">
        <v>82</v>
      </c>
      <c r="AW111" s="13" t="s">
        <v>34</v>
      </c>
      <c r="AX111" s="13" t="s">
        <v>73</v>
      </c>
      <c r="AY111" s="211" t="s">
        <v>191</v>
      </c>
    </row>
    <row r="112" spans="1:65" s="14" customFormat="1" ht="11.25">
      <c r="B112" s="212"/>
      <c r="C112" s="213"/>
      <c r="D112" s="194" t="s">
        <v>208</v>
      </c>
      <c r="E112" s="214" t="s">
        <v>19</v>
      </c>
      <c r="F112" s="215" t="s">
        <v>238</v>
      </c>
      <c r="G112" s="213"/>
      <c r="H112" s="216">
        <v>53.739999999999995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208</v>
      </c>
      <c r="AU112" s="222" t="s">
        <v>82</v>
      </c>
      <c r="AV112" s="14" t="s">
        <v>197</v>
      </c>
      <c r="AW112" s="14" t="s">
        <v>34</v>
      </c>
      <c r="AX112" s="14" t="s">
        <v>80</v>
      </c>
      <c r="AY112" s="222" t="s">
        <v>191</v>
      </c>
    </row>
    <row r="113" spans="1:65" s="2" customFormat="1" ht="21.75" customHeight="1">
      <c r="A113" s="37"/>
      <c r="B113" s="38"/>
      <c r="C113" s="181" t="s">
        <v>82</v>
      </c>
      <c r="D113" s="181" t="s">
        <v>193</v>
      </c>
      <c r="E113" s="182" t="s">
        <v>4916</v>
      </c>
      <c r="F113" s="183" t="s">
        <v>4917</v>
      </c>
      <c r="G113" s="184" t="s">
        <v>202</v>
      </c>
      <c r="H113" s="185">
        <v>148.30000000000001</v>
      </c>
      <c r="I113" s="186"/>
      <c r="J113" s="187">
        <f>ROUND(I113*H113,2)</f>
        <v>0</v>
      </c>
      <c r="K113" s="183" t="s">
        <v>4909</v>
      </c>
      <c r="L113" s="42"/>
      <c r="M113" s="188" t="s">
        <v>19</v>
      </c>
      <c r="N113" s="189" t="s">
        <v>44</v>
      </c>
      <c r="O113" s="67"/>
      <c r="P113" s="190">
        <f>O113*H113</f>
        <v>0</v>
      </c>
      <c r="Q113" s="190">
        <v>0</v>
      </c>
      <c r="R113" s="190">
        <f>Q113*H113</f>
        <v>0</v>
      </c>
      <c r="S113" s="190">
        <v>0</v>
      </c>
      <c r="T113" s="191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2" t="s">
        <v>197</v>
      </c>
      <c r="AT113" s="192" t="s">
        <v>193</v>
      </c>
      <c r="AU113" s="192" t="s">
        <v>82</v>
      </c>
      <c r="AY113" s="20" t="s">
        <v>191</v>
      </c>
      <c r="BE113" s="193">
        <f>IF(N113="základní",J113,0)</f>
        <v>0</v>
      </c>
      <c r="BF113" s="193">
        <f>IF(N113="snížená",J113,0)</f>
        <v>0</v>
      </c>
      <c r="BG113" s="193">
        <f>IF(N113="zákl. přenesená",J113,0)</f>
        <v>0</v>
      </c>
      <c r="BH113" s="193">
        <f>IF(N113="sníž. přenesená",J113,0)</f>
        <v>0</v>
      </c>
      <c r="BI113" s="193">
        <f>IF(N113="nulová",J113,0)</f>
        <v>0</v>
      </c>
      <c r="BJ113" s="20" t="s">
        <v>80</v>
      </c>
      <c r="BK113" s="193">
        <f>ROUND(I113*H113,2)</f>
        <v>0</v>
      </c>
      <c r="BL113" s="20" t="s">
        <v>197</v>
      </c>
      <c r="BM113" s="192" t="s">
        <v>4918</v>
      </c>
    </row>
    <row r="114" spans="1:65" s="2" customFormat="1" ht="19.5">
      <c r="A114" s="37"/>
      <c r="B114" s="38"/>
      <c r="C114" s="39"/>
      <c r="D114" s="194" t="s">
        <v>199</v>
      </c>
      <c r="E114" s="39"/>
      <c r="F114" s="195" t="s">
        <v>4919</v>
      </c>
      <c r="G114" s="39"/>
      <c r="H114" s="39"/>
      <c r="I114" s="196"/>
      <c r="J114" s="39"/>
      <c r="K114" s="39"/>
      <c r="L114" s="42"/>
      <c r="M114" s="197"/>
      <c r="N114" s="198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199</v>
      </c>
      <c r="AU114" s="20" t="s">
        <v>82</v>
      </c>
    </row>
    <row r="115" spans="1:65" s="2" customFormat="1" ht="11.25">
      <c r="A115" s="37"/>
      <c r="B115" s="38"/>
      <c r="C115" s="39"/>
      <c r="D115" s="199" t="s">
        <v>206</v>
      </c>
      <c r="E115" s="39"/>
      <c r="F115" s="200" t="s">
        <v>4920</v>
      </c>
      <c r="G115" s="39"/>
      <c r="H115" s="39"/>
      <c r="I115" s="196"/>
      <c r="J115" s="39"/>
      <c r="K115" s="39"/>
      <c r="L115" s="42"/>
      <c r="M115" s="197"/>
      <c r="N115" s="198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206</v>
      </c>
      <c r="AU115" s="20" t="s">
        <v>82</v>
      </c>
    </row>
    <row r="116" spans="1:65" s="2" customFormat="1" ht="29.25">
      <c r="A116" s="37"/>
      <c r="B116" s="38"/>
      <c r="C116" s="39"/>
      <c r="D116" s="194" t="s">
        <v>402</v>
      </c>
      <c r="E116" s="39"/>
      <c r="F116" s="243" t="s">
        <v>4921</v>
      </c>
      <c r="G116" s="39"/>
      <c r="H116" s="39"/>
      <c r="I116" s="196"/>
      <c r="J116" s="39"/>
      <c r="K116" s="39"/>
      <c r="L116" s="42"/>
      <c r="M116" s="197"/>
      <c r="N116" s="198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402</v>
      </c>
      <c r="AU116" s="20" t="s">
        <v>82</v>
      </c>
    </row>
    <row r="117" spans="1:65" s="13" customFormat="1" ht="11.25">
      <c r="B117" s="201"/>
      <c r="C117" s="202"/>
      <c r="D117" s="194" t="s">
        <v>208</v>
      </c>
      <c r="E117" s="203" t="s">
        <v>19</v>
      </c>
      <c r="F117" s="204" t="s">
        <v>4922</v>
      </c>
      <c r="G117" s="202"/>
      <c r="H117" s="205">
        <v>116.5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208</v>
      </c>
      <c r="AU117" s="211" t="s">
        <v>82</v>
      </c>
      <c r="AV117" s="13" t="s">
        <v>82</v>
      </c>
      <c r="AW117" s="13" t="s">
        <v>34</v>
      </c>
      <c r="AX117" s="13" t="s">
        <v>73</v>
      </c>
      <c r="AY117" s="211" t="s">
        <v>191</v>
      </c>
    </row>
    <row r="118" spans="1:65" s="13" customFormat="1" ht="11.25">
      <c r="B118" s="201"/>
      <c r="C118" s="202"/>
      <c r="D118" s="194" t="s">
        <v>208</v>
      </c>
      <c r="E118" s="203" t="s">
        <v>19</v>
      </c>
      <c r="F118" s="204" t="s">
        <v>4923</v>
      </c>
      <c r="G118" s="202"/>
      <c r="H118" s="205">
        <v>31.8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208</v>
      </c>
      <c r="AU118" s="211" t="s">
        <v>82</v>
      </c>
      <c r="AV118" s="13" t="s">
        <v>82</v>
      </c>
      <c r="AW118" s="13" t="s">
        <v>34</v>
      </c>
      <c r="AX118" s="13" t="s">
        <v>73</v>
      </c>
      <c r="AY118" s="211" t="s">
        <v>191</v>
      </c>
    </row>
    <row r="119" spans="1:65" s="14" customFormat="1" ht="11.25">
      <c r="B119" s="212"/>
      <c r="C119" s="213"/>
      <c r="D119" s="194" t="s">
        <v>208</v>
      </c>
      <c r="E119" s="214" t="s">
        <v>19</v>
      </c>
      <c r="F119" s="215" t="s">
        <v>238</v>
      </c>
      <c r="G119" s="213"/>
      <c r="H119" s="216">
        <v>148.30000000000001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208</v>
      </c>
      <c r="AU119" s="222" t="s">
        <v>82</v>
      </c>
      <c r="AV119" s="14" t="s">
        <v>197</v>
      </c>
      <c r="AW119" s="14" t="s">
        <v>34</v>
      </c>
      <c r="AX119" s="14" t="s">
        <v>80</v>
      </c>
      <c r="AY119" s="222" t="s">
        <v>191</v>
      </c>
    </row>
    <row r="120" spans="1:65" s="2" customFormat="1" ht="21.75" customHeight="1">
      <c r="A120" s="37"/>
      <c r="B120" s="38"/>
      <c r="C120" s="181" t="s">
        <v>96</v>
      </c>
      <c r="D120" s="181" t="s">
        <v>193</v>
      </c>
      <c r="E120" s="182" t="s">
        <v>4924</v>
      </c>
      <c r="F120" s="183" t="s">
        <v>4925</v>
      </c>
      <c r="G120" s="184" t="s">
        <v>202</v>
      </c>
      <c r="H120" s="185">
        <v>28.26</v>
      </c>
      <c r="I120" s="186"/>
      <c r="J120" s="187">
        <f>ROUND(I120*H120,2)</f>
        <v>0</v>
      </c>
      <c r="K120" s="183" t="s">
        <v>4909</v>
      </c>
      <c r="L120" s="42"/>
      <c r="M120" s="188" t="s">
        <v>19</v>
      </c>
      <c r="N120" s="189" t="s">
        <v>44</v>
      </c>
      <c r="O120" s="67"/>
      <c r="P120" s="190">
        <f>O120*H120</f>
        <v>0</v>
      </c>
      <c r="Q120" s="190">
        <v>0</v>
      </c>
      <c r="R120" s="190">
        <f>Q120*H120</f>
        <v>0</v>
      </c>
      <c r="S120" s="190">
        <v>0</v>
      </c>
      <c r="T120" s="191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2" t="s">
        <v>197</v>
      </c>
      <c r="AT120" s="192" t="s">
        <v>193</v>
      </c>
      <c r="AU120" s="192" t="s">
        <v>82</v>
      </c>
      <c r="AY120" s="20" t="s">
        <v>191</v>
      </c>
      <c r="BE120" s="193">
        <f>IF(N120="základní",J120,0)</f>
        <v>0</v>
      </c>
      <c r="BF120" s="193">
        <f>IF(N120="snížená",J120,0)</f>
        <v>0</v>
      </c>
      <c r="BG120" s="193">
        <f>IF(N120="zákl. přenesená",J120,0)</f>
        <v>0</v>
      </c>
      <c r="BH120" s="193">
        <f>IF(N120="sníž. přenesená",J120,0)</f>
        <v>0</v>
      </c>
      <c r="BI120" s="193">
        <f>IF(N120="nulová",J120,0)</f>
        <v>0</v>
      </c>
      <c r="BJ120" s="20" t="s">
        <v>80</v>
      </c>
      <c r="BK120" s="193">
        <f>ROUND(I120*H120,2)</f>
        <v>0</v>
      </c>
      <c r="BL120" s="20" t="s">
        <v>197</v>
      </c>
      <c r="BM120" s="192" t="s">
        <v>4926</v>
      </c>
    </row>
    <row r="121" spans="1:65" s="2" customFormat="1" ht="19.5">
      <c r="A121" s="37"/>
      <c r="B121" s="38"/>
      <c r="C121" s="39"/>
      <c r="D121" s="194" t="s">
        <v>199</v>
      </c>
      <c r="E121" s="39"/>
      <c r="F121" s="195" t="s">
        <v>4927</v>
      </c>
      <c r="G121" s="39"/>
      <c r="H121" s="39"/>
      <c r="I121" s="196"/>
      <c r="J121" s="39"/>
      <c r="K121" s="39"/>
      <c r="L121" s="42"/>
      <c r="M121" s="197"/>
      <c r="N121" s="198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199</v>
      </c>
      <c r="AU121" s="20" t="s">
        <v>82</v>
      </c>
    </row>
    <row r="122" spans="1:65" s="2" customFormat="1" ht="11.25">
      <c r="A122" s="37"/>
      <c r="B122" s="38"/>
      <c r="C122" s="39"/>
      <c r="D122" s="199" t="s">
        <v>206</v>
      </c>
      <c r="E122" s="39"/>
      <c r="F122" s="200" t="s">
        <v>4928</v>
      </c>
      <c r="G122" s="39"/>
      <c r="H122" s="39"/>
      <c r="I122" s="196"/>
      <c r="J122" s="39"/>
      <c r="K122" s="39"/>
      <c r="L122" s="42"/>
      <c r="M122" s="197"/>
      <c r="N122" s="198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206</v>
      </c>
      <c r="AU122" s="20" t="s">
        <v>82</v>
      </c>
    </row>
    <row r="123" spans="1:65" s="2" customFormat="1" ht="19.5">
      <c r="A123" s="37"/>
      <c r="B123" s="38"/>
      <c r="C123" s="39"/>
      <c r="D123" s="194" t="s">
        <v>402</v>
      </c>
      <c r="E123" s="39"/>
      <c r="F123" s="243" t="s">
        <v>4929</v>
      </c>
      <c r="G123" s="39"/>
      <c r="H123" s="39"/>
      <c r="I123" s="196"/>
      <c r="J123" s="39"/>
      <c r="K123" s="39"/>
      <c r="L123" s="42"/>
      <c r="M123" s="197"/>
      <c r="N123" s="198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402</v>
      </c>
      <c r="AU123" s="20" t="s">
        <v>82</v>
      </c>
    </row>
    <row r="124" spans="1:65" s="13" customFormat="1" ht="11.25">
      <c r="B124" s="201"/>
      <c r="C124" s="202"/>
      <c r="D124" s="194" t="s">
        <v>208</v>
      </c>
      <c r="E124" s="203" t="s">
        <v>19</v>
      </c>
      <c r="F124" s="204" t="s">
        <v>4930</v>
      </c>
      <c r="G124" s="202"/>
      <c r="H124" s="205">
        <v>16.649999999999999</v>
      </c>
      <c r="I124" s="206"/>
      <c r="J124" s="202"/>
      <c r="K124" s="202"/>
      <c r="L124" s="207"/>
      <c r="M124" s="208"/>
      <c r="N124" s="209"/>
      <c r="O124" s="209"/>
      <c r="P124" s="209"/>
      <c r="Q124" s="209"/>
      <c r="R124" s="209"/>
      <c r="S124" s="209"/>
      <c r="T124" s="210"/>
      <c r="AT124" s="211" t="s">
        <v>208</v>
      </c>
      <c r="AU124" s="211" t="s">
        <v>82</v>
      </c>
      <c r="AV124" s="13" t="s">
        <v>82</v>
      </c>
      <c r="AW124" s="13" t="s">
        <v>34</v>
      </c>
      <c r="AX124" s="13" t="s">
        <v>73</v>
      </c>
      <c r="AY124" s="211" t="s">
        <v>191</v>
      </c>
    </row>
    <row r="125" spans="1:65" s="13" customFormat="1" ht="11.25">
      <c r="B125" s="201"/>
      <c r="C125" s="202"/>
      <c r="D125" s="194" t="s">
        <v>208</v>
      </c>
      <c r="E125" s="203" t="s">
        <v>19</v>
      </c>
      <c r="F125" s="204" t="s">
        <v>4931</v>
      </c>
      <c r="G125" s="202"/>
      <c r="H125" s="205">
        <v>11.61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208</v>
      </c>
      <c r="AU125" s="211" t="s">
        <v>82</v>
      </c>
      <c r="AV125" s="13" t="s">
        <v>82</v>
      </c>
      <c r="AW125" s="13" t="s">
        <v>34</v>
      </c>
      <c r="AX125" s="13" t="s">
        <v>73</v>
      </c>
      <c r="AY125" s="211" t="s">
        <v>191</v>
      </c>
    </row>
    <row r="126" spans="1:65" s="14" customFormat="1" ht="11.25">
      <c r="B126" s="212"/>
      <c r="C126" s="213"/>
      <c r="D126" s="194" t="s">
        <v>208</v>
      </c>
      <c r="E126" s="214" t="s">
        <v>19</v>
      </c>
      <c r="F126" s="215" t="s">
        <v>238</v>
      </c>
      <c r="G126" s="213"/>
      <c r="H126" s="216">
        <v>28.259999999999998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208</v>
      </c>
      <c r="AU126" s="222" t="s">
        <v>82</v>
      </c>
      <c r="AV126" s="14" t="s">
        <v>197</v>
      </c>
      <c r="AW126" s="14" t="s">
        <v>34</v>
      </c>
      <c r="AX126" s="14" t="s">
        <v>80</v>
      </c>
      <c r="AY126" s="222" t="s">
        <v>191</v>
      </c>
    </row>
    <row r="127" spans="1:65" s="2" customFormat="1" ht="16.5" customHeight="1">
      <c r="A127" s="37"/>
      <c r="B127" s="38"/>
      <c r="C127" s="181" t="s">
        <v>197</v>
      </c>
      <c r="D127" s="181" t="s">
        <v>193</v>
      </c>
      <c r="E127" s="182" t="s">
        <v>4932</v>
      </c>
      <c r="F127" s="183" t="s">
        <v>4933</v>
      </c>
      <c r="G127" s="184" t="s">
        <v>202</v>
      </c>
      <c r="H127" s="185">
        <v>18</v>
      </c>
      <c r="I127" s="186"/>
      <c r="J127" s="187">
        <f>ROUND(I127*H127,2)</f>
        <v>0</v>
      </c>
      <c r="K127" s="183" t="s">
        <v>4909</v>
      </c>
      <c r="L127" s="42"/>
      <c r="M127" s="188" t="s">
        <v>19</v>
      </c>
      <c r="N127" s="189" t="s">
        <v>44</v>
      </c>
      <c r="O127" s="67"/>
      <c r="P127" s="190">
        <f>O127*H127</f>
        <v>0</v>
      </c>
      <c r="Q127" s="190">
        <v>0</v>
      </c>
      <c r="R127" s="190">
        <f>Q127*H127</f>
        <v>0</v>
      </c>
      <c r="S127" s="190">
        <v>0</v>
      </c>
      <c r="T127" s="191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2" t="s">
        <v>197</v>
      </c>
      <c r="AT127" s="192" t="s">
        <v>193</v>
      </c>
      <c r="AU127" s="192" t="s">
        <v>82</v>
      </c>
      <c r="AY127" s="20" t="s">
        <v>191</v>
      </c>
      <c r="BE127" s="193">
        <f>IF(N127="základní",J127,0)</f>
        <v>0</v>
      </c>
      <c r="BF127" s="193">
        <f>IF(N127="snížená",J127,0)</f>
        <v>0</v>
      </c>
      <c r="BG127" s="193">
        <f>IF(N127="zákl. přenesená",J127,0)</f>
        <v>0</v>
      </c>
      <c r="BH127" s="193">
        <f>IF(N127="sníž. přenesená",J127,0)</f>
        <v>0</v>
      </c>
      <c r="BI127" s="193">
        <f>IF(N127="nulová",J127,0)</f>
        <v>0</v>
      </c>
      <c r="BJ127" s="20" t="s">
        <v>80</v>
      </c>
      <c r="BK127" s="193">
        <f>ROUND(I127*H127,2)</f>
        <v>0</v>
      </c>
      <c r="BL127" s="20" t="s">
        <v>197</v>
      </c>
      <c r="BM127" s="192" t="s">
        <v>4934</v>
      </c>
    </row>
    <row r="128" spans="1:65" s="2" customFormat="1" ht="19.5">
      <c r="A128" s="37"/>
      <c r="B128" s="38"/>
      <c r="C128" s="39"/>
      <c r="D128" s="194" t="s">
        <v>199</v>
      </c>
      <c r="E128" s="39"/>
      <c r="F128" s="195" t="s">
        <v>4935</v>
      </c>
      <c r="G128" s="39"/>
      <c r="H128" s="39"/>
      <c r="I128" s="196"/>
      <c r="J128" s="39"/>
      <c r="K128" s="39"/>
      <c r="L128" s="42"/>
      <c r="M128" s="197"/>
      <c r="N128" s="198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199</v>
      </c>
      <c r="AU128" s="20" t="s">
        <v>82</v>
      </c>
    </row>
    <row r="129" spans="1:65" s="2" customFormat="1" ht="11.25">
      <c r="A129" s="37"/>
      <c r="B129" s="38"/>
      <c r="C129" s="39"/>
      <c r="D129" s="199" t="s">
        <v>206</v>
      </c>
      <c r="E129" s="39"/>
      <c r="F129" s="200" t="s">
        <v>4936</v>
      </c>
      <c r="G129" s="39"/>
      <c r="H129" s="39"/>
      <c r="I129" s="196"/>
      <c r="J129" s="39"/>
      <c r="K129" s="39"/>
      <c r="L129" s="42"/>
      <c r="M129" s="197"/>
      <c r="N129" s="198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206</v>
      </c>
      <c r="AU129" s="20" t="s">
        <v>82</v>
      </c>
    </row>
    <row r="130" spans="1:65" s="13" customFormat="1" ht="11.25">
      <c r="B130" s="201"/>
      <c r="C130" s="202"/>
      <c r="D130" s="194" t="s">
        <v>208</v>
      </c>
      <c r="E130" s="203" t="s">
        <v>19</v>
      </c>
      <c r="F130" s="204" t="s">
        <v>4937</v>
      </c>
      <c r="G130" s="202"/>
      <c r="H130" s="205">
        <v>18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208</v>
      </c>
      <c r="AU130" s="211" t="s">
        <v>82</v>
      </c>
      <c r="AV130" s="13" t="s">
        <v>82</v>
      </c>
      <c r="AW130" s="13" t="s">
        <v>34</v>
      </c>
      <c r="AX130" s="13" t="s">
        <v>73</v>
      </c>
      <c r="AY130" s="211" t="s">
        <v>191</v>
      </c>
    </row>
    <row r="131" spans="1:65" s="14" customFormat="1" ht="11.25">
      <c r="B131" s="212"/>
      <c r="C131" s="213"/>
      <c r="D131" s="194" t="s">
        <v>208</v>
      </c>
      <c r="E131" s="214" t="s">
        <v>19</v>
      </c>
      <c r="F131" s="215" t="s">
        <v>238</v>
      </c>
      <c r="G131" s="213"/>
      <c r="H131" s="216">
        <v>18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208</v>
      </c>
      <c r="AU131" s="222" t="s">
        <v>82</v>
      </c>
      <c r="AV131" s="14" t="s">
        <v>197</v>
      </c>
      <c r="AW131" s="14" t="s">
        <v>34</v>
      </c>
      <c r="AX131" s="14" t="s">
        <v>80</v>
      </c>
      <c r="AY131" s="222" t="s">
        <v>191</v>
      </c>
    </row>
    <row r="132" spans="1:65" s="2" customFormat="1" ht="16.5" customHeight="1">
      <c r="A132" s="37"/>
      <c r="B132" s="38"/>
      <c r="C132" s="181" t="s">
        <v>216</v>
      </c>
      <c r="D132" s="181" t="s">
        <v>193</v>
      </c>
      <c r="E132" s="182" t="s">
        <v>4938</v>
      </c>
      <c r="F132" s="183" t="s">
        <v>4939</v>
      </c>
      <c r="G132" s="184" t="s">
        <v>282</v>
      </c>
      <c r="H132" s="185">
        <v>371.92</v>
      </c>
      <c r="I132" s="186"/>
      <c r="J132" s="187">
        <f>ROUND(I132*H132,2)</f>
        <v>0</v>
      </c>
      <c r="K132" s="183" t="s">
        <v>4909</v>
      </c>
      <c r="L132" s="42"/>
      <c r="M132" s="188" t="s">
        <v>19</v>
      </c>
      <c r="N132" s="189" t="s">
        <v>44</v>
      </c>
      <c r="O132" s="67"/>
      <c r="P132" s="190">
        <f>O132*H132</f>
        <v>0</v>
      </c>
      <c r="Q132" s="190">
        <v>0</v>
      </c>
      <c r="R132" s="190">
        <f>Q132*H132</f>
        <v>0</v>
      </c>
      <c r="S132" s="190">
        <v>0</v>
      </c>
      <c r="T132" s="191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2" t="s">
        <v>197</v>
      </c>
      <c r="AT132" s="192" t="s">
        <v>193</v>
      </c>
      <c r="AU132" s="192" t="s">
        <v>82</v>
      </c>
      <c r="AY132" s="20" t="s">
        <v>191</v>
      </c>
      <c r="BE132" s="193">
        <f>IF(N132="základní",J132,0)</f>
        <v>0</v>
      </c>
      <c r="BF132" s="193">
        <f>IF(N132="snížená",J132,0)</f>
        <v>0</v>
      </c>
      <c r="BG132" s="193">
        <f>IF(N132="zákl. přenesená",J132,0)</f>
        <v>0</v>
      </c>
      <c r="BH132" s="193">
        <f>IF(N132="sníž. přenesená",J132,0)</f>
        <v>0</v>
      </c>
      <c r="BI132" s="193">
        <f>IF(N132="nulová",J132,0)</f>
        <v>0</v>
      </c>
      <c r="BJ132" s="20" t="s">
        <v>80</v>
      </c>
      <c r="BK132" s="193">
        <f>ROUND(I132*H132,2)</f>
        <v>0</v>
      </c>
      <c r="BL132" s="20" t="s">
        <v>197</v>
      </c>
      <c r="BM132" s="192" t="s">
        <v>4940</v>
      </c>
    </row>
    <row r="133" spans="1:65" s="2" customFormat="1" ht="11.25">
      <c r="A133" s="37"/>
      <c r="B133" s="38"/>
      <c r="C133" s="39"/>
      <c r="D133" s="194" t="s">
        <v>199</v>
      </c>
      <c r="E133" s="39"/>
      <c r="F133" s="195" t="s">
        <v>4941</v>
      </c>
      <c r="G133" s="39"/>
      <c r="H133" s="39"/>
      <c r="I133" s="196"/>
      <c r="J133" s="39"/>
      <c r="K133" s="39"/>
      <c r="L133" s="42"/>
      <c r="M133" s="197"/>
      <c r="N133" s="198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199</v>
      </c>
      <c r="AU133" s="20" t="s">
        <v>82</v>
      </c>
    </row>
    <row r="134" spans="1:65" s="2" customFormat="1" ht="11.25">
      <c r="A134" s="37"/>
      <c r="B134" s="38"/>
      <c r="C134" s="39"/>
      <c r="D134" s="199" t="s">
        <v>206</v>
      </c>
      <c r="E134" s="39"/>
      <c r="F134" s="200" t="s">
        <v>4942</v>
      </c>
      <c r="G134" s="39"/>
      <c r="H134" s="39"/>
      <c r="I134" s="196"/>
      <c r="J134" s="39"/>
      <c r="K134" s="39"/>
      <c r="L134" s="42"/>
      <c r="M134" s="197"/>
      <c r="N134" s="198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206</v>
      </c>
      <c r="AU134" s="20" t="s">
        <v>82</v>
      </c>
    </row>
    <row r="135" spans="1:65" s="2" customFormat="1" ht="19.5">
      <c r="A135" s="37"/>
      <c r="B135" s="38"/>
      <c r="C135" s="39"/>
      <c r="D135" s="194" t="s">
        <v>402</v>
      </c>
      <c r="E135" s="39"/>
      <c r="F135" s="243" t="s">
        <v>4943</v>
      </c>
      <c r="G135" s="39"/>
      <c r="H135" s="39"/>
      <c r="I135" s="196"/>
      <c r="J135" s="39"/>
      <c r="K135" s="39"/>
      <c r="L135" s="42"/>
      <c r="M135" s="197"/>
      <c r="N135" s="198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402</v>
      </c>
      <c r="AU135" s="20" t="s">
        <v>82</v>
      </c>
    </row>
    <row r="136" spans="1:65" s="13" customFormat="1" ht="11.25">
      <c r="B136" s="201"/>
      <c r="C136" s="202"/>
      <c r="D136" s="194" t="s">
        <v>208</v>
      </c>
      <c r="E136" s="203" t="s">
        <v>19</v>
      </c>
      <c r="F136" s="204" t="s">
        <v>4944</v>
      </c>
      <c r="G136" s="202"/>
      <c r="H136" s="205">
        <v>33.28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208</v>
      </c>
      <c r="AU136" s="211" t="s">
        <v>82</v>
      </c>
      <c r="AV136" s="13" t="s">
        <v>82</v>
      </c>
      <c r="AW136" s="13" t="s">
        <v>34</v>
      </c>
      <c r="AX136" s="13" t="s">
        <v>73</v>
      </c>
      <c r="AY136" s="211" t="s">
        <v>191</v>
      </c>
    </row>
    <row r="137" spans="1:65" s="13" customFormat="1" ht="11.25">
      <c r="B137" s="201"/>
      <c r="C137" s="202"/>
      <c r="D137" s="194" t="s">
        <v>208</v>
      </c>
      <c r="E137" s="203" t="s">
        <v>19</v>
      </c>
      <c r="F137" s="204" t="s">
        <v>4945</v>
      </c>
      <c r="G137" s="202"/>
      <c r="H137" s="205">
        <v>23.23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208</v>
      </c>
      <c r="AU137" s="211" t="s">
        <v>82</v>
      </c>
      <c r="AV137" s="13" t="s">
        <v>82</v>
      </c>
      <c r="AW137" s="13" t="s">
        <v>34</v>
      </c>
      <c r="AX137" s="13" t="s">
        <v>73</v>
      </c>
      <c r="AY137" s="211" t="s">
        <v>191</v>
      </c>
    </row>
    <row r="138" spans="1:65" s="13" customFormat="1" ht="11.25">
      <c r="B138" s="201"/>
      <c r="C138" s="202"/>
      <c r="D138" s="194" t="s">
        <v>208</v>
      </c>
      <c r="E138" s="203" t="s">
        <v>19</v>
      </c>
      <c r="F138" s="204" t="s">
        <v>4946</v>
      </c>
      <c r="G138" s="202"/>
      <c r="H138" s="205">
        <v>251.8</v>
      </c>
      <c r="I138" s="206"/>
      <c r="J138" s="202"/>
      <c r="K138" s="202"/>
      <c r="L138" s="207"/>
      <c r="M138" s="208"/>
      <c r="N138" s="209"/>
      <c r="O138" s="209"/>
      <c r="P138" s="209"/>
      <c r="Q138" s="209"/>
      <c r="R138" s="209"/>
      <c r="S138" s="209"/>
      <c r="T138" s="210"/>
      <c r="AT138" s="211" t="s">
        <v>208</v>
      </c>
      <c r="AU138" s="211" t="s">
        <v>82</v>
      </c>
      <c r="AV138" s="13" t="s">
        <v>82</v>
      </c>
      <c r="AW138" s="13" t="s">
        <v>34</v>
      </c>
      <c r="AX138" s="13" t="s">
        <v>73</v>
      </c>
      <c r="AY138" s="211" t="s">
        <v>191</v>
      </c>
    </row>
    <row r="139" spans="1:65" s="13" customFormat="1" ht="11.25">
      <c r="B139" s="201"/>
      <c r="C139" s="202"/>
      <c r="D139" s="194" t="s">
        <v>208</v>
      </c>
      <c r="E139" s="203" t="s">
        <v>19</v>
      </c>
      <c r="F139" s="204" t="s">
        <v>4947</v>
      </c>
      <c r="G139" s="202"/>
      <c r="H139" s="205">
        <v>63.61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208</v>
      </c>
      <c r="AU139" s="211" t="s">
        <v>82</v>
      </c>
      <c r="AV139" s="13" t="s">
        <v>82</v>
      </c>
      <c r="AW139" s="13" t="s">
        <v>34</v>
      </c>
      <c r="AX139" s="13" t="s">
        <v>73</v>
      </c>
      <c r="AY139" s="211" t="s">
        <v>191</v>
      </c>
    </row>
    <row r="140" spans="1:65" s="14" customFormat="1" ht="11.25">
      <c r="B140" s="212"/>
      <c r="C140" s="213"/>
      <c r="D140" s="194" t="s">
        <v>208</v>
      </c>
      <c r="E140" s="214" t="s">
        <v>19</v>
      </c>
      <c r="F140" s="215" t="s">
        <v>238</v>
      </c>
      <c r="G140" s="213"/>
      <c r="H140" s="216">
        <v>371.92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208</v>
      </c>
      <c r="AU140" s="222" t="s">
        <v>82</v>
      </c>
      <c r="AV140" s="14" t="s">
        <v>197</v>
      </c>
      <c r="AW140" s="14" t="s">
        <v>34</v>
      </c>
      <c r="AX140" s="14" t="s">
        <v>80</v>
      </c>
      <c r="AY140" s="222" t="s">
        <v>191</v>
      </c>
    </row>
    <row r="141" spans="1:65" s="2" customFormat="1" ht="16.5" customHeight="1">
      <c r="A141" s="37"/>
      <c r="B141" s="38"/>
      <c r="C141" s="181" t="s">
        <v>223</v>
      </c>
      <c r="D141" s="181" t="s">
        <v>193</v>
      </c>
      <c r="E141" s="182" t="s">
        <v>4948</v>
      </c>
      <c r="F141" s="183" t="s">
        <v>4949</v>
      </c>
      <c r="G141" s="184" t="s">
        <v>282</v>
      </c>
      <c r="H141" s="185">
        <v>371.92</v>
      </c>
      <c r="I141" s="186"/>
      <c r="J141" s="187">
        <f>ROUND(I141*H141,2)</f>
        <v>0</v>
      </c>
      <c r="K141" s="183" t="s">
        <v>4909</v>
      </c>
      <c r="L141" s="42"/>
      <c r="M141" s="188" t="s">
        <v>19</v>
      </c>
      <c r="N141" s="189" t="s">
        <v>44</v>
      </c>
      <c r="O141" s="67"/>
      <c r="P141" s="190">
        <f>O141*H141</f>
        <v>0</v>
      </c>
      <c r="Q141" s="190">
        <v>0</v>
      </c>
      <c r="R141" s="190">
        <f>Q141*H141</f>
        <v>0</v>
      </c>
      <c r="S141" s="190">
        <v>0</v>
      </c>
      <c r="T141" s="191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2" t="s">
        <v>197</v>
      </c>
      <c r="AT141" s="192" t="s">
        <v>193</v>
      </c>
      <c r="AU141" s="192" t="s">
        <v>82</v>
      </c>
      <c r="AY141" s="20" t="s">
        <v>191</v>
      </c>
      <c r="BE141" s="193">
        <f>IF(N141="základní",J141,0)</f>
        <v>0</v>
      </c>
      <c r="BF141" s="193">
        <f>IF(N141="snížená",J141,0)</f>
        <v>0</v>
      </c>
      <c r="BG141" s="193">
        <f>IF(N141="zákl. přenesená",J141,0)</f>
        <v>0</v>
      </c>
      <c r="BH141" s="193">
        <f>IF(N141="sníž. přenesená",J141,0)</f>
        <v>0</v>
      </c>
      <c r="BI141" s="193">
        <f>IF(N141="nulová",J141,0)</f>
        <v>0</v>
      </c>
      <c r="BJ141" s="20" t="s">
        <v>80</v>
      </c>
      <c r="BK141" s="193">
        <f>ROUND(I141*H141,2)</f>
        <v>0</v>
      </c>
      <c r="BL141" s="20" t="s">
        <v>197</v>
      </c>
      <c r="BM141" s="192" t="s">
        <v>4950</v>
      </c>
    </row>
    <row r="142" spans="1:65" s="2" customFormat="1" ht="19.5">
      <c r="A142" s="37"/>
      <c r="B142" s="38"/>
      <c r="C142" s="39"/>
      <c r="D142" s="194" t="s">
        <v>199</v>
      </c>
      <c r="E142" s="39"/>
      <c r="F142" s="195" t="s">
        <v>4951</v>
      </c>
      <c r="G142" s="39"/>
      <c r="H142" s="39"/>
      <c r="I142" s="196"/>
      <c r="J142" s="39"/>
      <c r="K142" s="39"/>
      <c r="L142" s="42"/>
      <c r="M142" s="197"/>
      <c r="N142" s="198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199</v>
      </c>
      <c r="AU142" s="20" t="s">
        <v>82</v>
      </c>
    </row>
    <row r="143" spans="1:65" s="2" customFormat="1" ht="11.25">
      <c r="A143" s="37"/>
      <c r="B143" s="38"/>
      <c r="C143" s="39"/>
      <c r="D143" s="199" t="s">
        <v>206</v>
      </c>
      <c r="E143" s="39"/>
      <c r="F143" s="200" t="s">
        <v>4952</v>
      </c>
      <c r="G143" s="39"/>
      <c r="H143" s="39"/>
      <c r="I143" s="196"/>
      <c r="J143" s="39"/>
      <c r="K143" s="39"/>
      <c r="L143" s="42"/>
      <c r="M143" s="197"/>
      <c r="N143" s="198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206</v>
      </c>
      <c r="AU143" s="20" t="s">
        <v>82</v>
      </c>
    </row>
    <row r="144" spans="1:65" s="2" customFormat="1" ht="19.5">
      <c r="A144" s="37"/>
      <c r="B144" s="38"/>
      <c r="C144" s="39"/>
      <c r="D144" s="194" t="s">
        <v>402</v>
      </c>
      <c r="E144" s="39"/>
      <c r="F144" s="243" t="s">
        <v>4953</v>
      </c>
      <c r="G144" s="39"/>
      <c r="H144" s="39"/>
      <c r="I144" s="196"/>
      <c r="J144" s="39"/>
      <c r="K144" s="39"/>
      <c r="L144" s="42"/>
      <c r="M144" s="197"/>
      <c r="N144" s="198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402</v>
      </c>
      <c r="AU144" s="20" t="s">
        <v>82</v>
      </c>
    </row>
    <row r="145" spans="1:65" s="2" customFormat="1" ht="21.75" customHeight="1">
      <c r="A145" s="37"/>
      <c r="B145" s="38"/>
      <c r="C145" s="181" t="s">
        <v>230</v>
      </c>
      <c r="D145" s="181" t="s">
        <v>193</v>
      </c>
      <c r="E145" s="182" t="s">
        <v>4954</v>
      </c>
      <c r="F145" s="183" t="s">
        <v>4955</v>
      </c>
      <c r="G145" s="184" t="s">
        <v>202</v>
      </c>
      <c r="H145" s="185">
        <v>108.81</v>
      </c>
      <c r="I145" s="186"/>
      <c r="J145" s="187">
        <f>ROUND(I145*H145,2)</f>
        <v>0</v>
      </c>
      <c r="K145" s="183" t="s">
        <v>4909</v>
      </c>
      <c r="L145" s="42"/>
      <c r="M145" s="188" t="s">
        <v>19</v>
      </c>
      <c r="N145" s="189" t="s">
        <v>44</v>
      </c>
      <c r="O145" s="67"/>
      <c r="P145" s="190">
        <f>O145*H145</f>
        <v>0</v>
      </c>
      <c r="Q145" s="190">
        <v>0</v>
      </c>
      <c r="R145" s="190">
        <f>Q145*H145</f>
        <v>0</v>
      </c>
      <c r="S145" s="190">
        <v>0</v>
      </c>
      <c r="T145" s="191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2" t="s">
        <v>197</v>
      </c>
      <c r="AT145" s="192" t="s">
        <v>193</v>
      </c>
      <c r="AU145" s="192" t="s">
        <v>82</v>
      </c>
      <c r="AY145" s="20" t="s">
        <v>191</v>
      </c>
      <c r="BE145" s="193">
        <f>IF(N145="základní",J145,0)</f>
        <v>0</v>
      </c>
      <c r="BF145" s="193">
        <f>IF(N145="snížená",J145,0)</f>
        <v>0</v>
      </c>
      <c r="BG145" s="193">
        <f>IF(N145="zákl. přenesená",J145,0)</f>
        <v>0</v>
      </c>
      <c r="BH145" s="193">
        <f>IF(N145="sníž. přenesená",J145,0)</f>
        <v>0</v>
      </c>
      <c r="BI145" s="193">
        <f>IF(N145="nulová",J145,0)</f>
        <v>0</v>
      </c>
      <c r="BJ145" s="20" t="s">
        <v>80</v>
      </c>
      <c r="BK145" s="193">
        <f>ROUND(I145*H145,2)</f>
        <v>0</v>
      </c>
      <c r="BL145" s="20" t="s">
        <v>197</v>
      </c>
      <c r="BM145" s="192" t="s">
        <v>4956</v>
      </c>
    </row>
    <row r="146" spans="1:65" s="2" customFormat="1" ht="19.5">
      <c r="A146" s="37"/>
      <c r="B146" s="38"/>
      <c r="C146" s="39"/>
      <c r="D146" s="194" t="s">
        <v>199</v>
      </c>
      <c r="E146" s="39"/>
      <c r="F146" s="195" t="s">
        <v>4957</v>
      </c>
      <c r="G146" s="39"/>
      <c r="H146" s="39"/>
      <c r="I146" s="196"/>
      <c r="J146" s="39"/>
      <c r="K146" s="39"/>
      <c r="L146" s="42"/>
      <c r="M146" s="197"/>
      <c r="N146" s="198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199</v>
      </c>
      <c r="AU146" s="20" t="s">
        <v>82</v>
      </c>
    </row>
    <row r="147" spans="1:65" s="2" customFormat="1" ht="11.25">
      <c r="A147" s="37"/>
      <c r="B147" s="38"/>
      <c r="C147" s="39"/>
      <c r="D147" s="199" t="s">
        <v>206</v>
      </c>
      <c r="E147" s="39"/>
      <c r="F147" s="200" t="s">
        <v>4958</v>
      </c>
      <c r="G147" s="39"/>
      <c r="H147" s="39"/>
      <c r="I147" s="196"/>
      <c r="J147" s="39"/>
      <c r="K147" s="39"/>
      <c r="L147" s="42"/>
      <c r="M147" s="197"/>
      <c r="N147" s="198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206</v>
      </c>
      <c r="AU147" s="20" t="s">
        <v>82</v>
      </c>
    </row>
    <row r="148" spans="1:65" s="15" customFormat="1" ht="11.25">
      <c r="B148" s="233"/>
      <c r="C148" s="234"/>
      <c r="D148" s="194" t="s">
        <v>208</v>
      </c>
      <c r="E148" s="235" t="s">
        <v>19</v>
      </c>
      <c r="F148" s="236" t="s">
        <v>4959</v>
      </c>
      <c r="G148" s="234"/>
      <c r="H148" s="235" t="s">
        <v>19</v>
      </c>
      <c r="I148" s="237"/>
      <c r="J148" s="234"/>
      <c r="K148" s="234"/>
      <c r="L148" s="238"/>
      <c r="M148" s="239"/>
      <c r="N148" s="240"/>
      <c r="O148" s="240"/>
      <c r="P148" s="240"/>
      <c r="Q148" s="240"/>
      <c r="R148" s="240"/>
      <c r="S148" s="240"/>
      <c r="T148" s="241"/>
      <c r="AT148" s="242" t="s">
        <v>208</v>
      </c>
      <c r="AU148" s="242" t="s">
        <v>82</v>
      </c>
      <c r="AV148" s="15" t="s">
        <v>80</v>
      </c>
      <c r="AW148" s="15" t="s">
        <v>34</v>
      </c>
      <c r="AX148" s="15" t="s">
        <v>73</v>
      </c>
      <c r="AY148" s="242" t="s">
        <v>191</v>
      </c>
    </row>
    <row r="149" spans="1:65" s="13" customFormat="1" ht="11.25">
      <c r="B149" s="201"/>
      <c r="C149" s="202"/>
      <c r="D149" s="194" t="s">
        <v>208</v>
      </c>
      <c r="E149" s="203" t="s">
        <v>19</v>
      </c>
      <c r="F149" s="204" t="s">
        <v>4960</v>
      </c>
      <c r="G149" s="202"/>
      <c r="H149" s="205">
        <v>19.850000000000001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208</v>
      </c>
      <c r="AU149" s="211" t="s">
        <v>82</v>
      </c>
      <c r="AV149" s="13" t="s">
        <v>82</v>
      </c>
      <c r="AW149" s="13" t="s">
        <v>34</v>
      </c>
      <c r="AX149" s="13" t="s">
        <v>73</v>
      </c>
      <c r="AY149" s="211" t="s">
        <v>191</v>
      </c>
    </row>
    <row r="150" spans="1:65" s="13" customFormat="1" ht="11.25">
      <c r="B150" s="201"/>
      <c r="C150" s="202"/>
      <c r="D150" s="194" t="s">
        <v>208</v>
      </c>
      <c r="E150" s="203" t="s">
        <v>19</v>
      </c>
      <c r="F150" s="204" t="s">
        <v>4961</v>
      </c>
      <c r="G150" s="202"/>
      <c r="H150" s="205">
        <v>3.98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208</v>
      </c>
      <c r="AU150" s="211" t="s">
        <v>82</v>
      </c>
      <c r="AV150" s="13" t="s">
        <v>82</v>
      </c>
      <c r="AW150" s="13" t="s">
        <v>34</v>
      </c>
      <c r="AX150" s="13" t="s">
        <v>73</v>
      </c>
      <c r="AY150" s="211" t="s">
        <v>191</v>
      </c>
    </row>
    <row r="151" spans="1:65" s="13" customFormat="1" ht="11.25">
      <c r="B151" s="201"/>
      <c r="C151" s="202"/>
      <c r="D151" s="194" t="s">
        <v>208</v>
      </c>
      <c r="E151" s="203" t="s">
        <v>19</v>
      </c>
      <c r="F151" s="204" t="s">
        <v>4962</v>
      </c>
      <c r="G151" s="202"/>
      <c r="H151" s="205">
        <v>84.98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208</v>
      </c>
      <c r="AU151" s="211" t="s">
        <v>82</v>
      </c>
      <c r="AV151" s="13" t="s">
        <v>82</v>
      </c>
      <c r="AW151" s="13" t="s">
        <v>34</v>
      </c>
      <c r="AX151" s="13" t="s">
        <v>73</v>
      </c>
      <c r="AY151" s="211" t="s">
        <v>191</v>
      </c>
    </row>
    <row r="152" spans="1:65" s="14" customFormat="1" ht="11.25">
      <c r="B152" s="212"/>
      <c r="C152" s="213"/>
      <c r="D152" s="194" t="s">
        <v>208</v>
      </c>
      <c r="E152" s="214" t="s">
        <v>19</v>
      </c>
      <c r="F152" s="215" t="s">
        <v>238</v>
      </c>
      <c r="G152" s="213"/>
      <c r="H152" s="216">
        <v>108.81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208</v>
      </c>
      <c r="AU152" s="222" t="s">
        <v>82</v>
      </c>
      <c r="AV152" s="14" t="s">
        <v>197</v>
      </c>
      <c r="AW152" s="14" t="s">
        <v>34</v>
      </c>
      <c r="AX152" s="14" t="s">
        <v>80</v>
      </c>
      <c r="AY152" s="222" t="s">
        <v>191</v>
      </c>
    </row>
    <row r="153" spans="1:65" s="2" customFormat="1" ht="24.2" customHeight="1">
      <c r="A153" s="37"/>
      <c r="B153" s="38"/>
      <c r="C153" s="181" t="s">
        <v>239</v>
      </c>
      <c r="D153" s="181" t="s">
        <v>193</v>
      </c>
      <c r="E153" s="182" t="s">
        <v>4963</v>
      </c>
      <c r="F153" s="183" t="s">
        <v>4964</v>
      </c>
      <c r="G153" s="184" t="s">
        <v>202</v>
      </c>
      <c r="H153" s="185">
        <v>326.43</v>
      </c>
      <c r="I153" s="186"/>
      <c r="J153" s="187">
        <f>ROUND(I153*H153,2)</f>
        <v>0</v>
      </c>
      <c r="K153" s="183" t="s">
        <v>4909</v>
      </c>
      <c r="L153" s="42"/>
      <c r="M153" s="188" t="s">
        <v>19</v>
      </c>
      <c r="N153" s="189" t="s">
        <v>44</v>
      </c>
      <c r="O153" s="67"/>
      <c r="P153" s="190">
        <f>O153*H153</f>
        <v>0</v>
      </c>
      <c r="Q153" s="190">
        <v>0</v>
      </c>
      <c r="R153" s="190">
        <f>Q153*H153</f>
        <v>0</v>
      </c>
      <c r="S153" s="190">
        <v>0</v>
      </c>
      <c r="T153" s="191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2" t="s">
        <v>197</v>
      </c>
      <c r="AT153" s="192" t="s">
        <v>193</v>
      </c>
      <c r="AU153" s="192" t="s">
        <v>82</v>
      </c>
      <c r="AY153" s="20" t="s">
        <v>191</v>
      </c>
      <c r="BE153" s="193">
        <f>IF(N153="základní",J153,0)</f>
        <v>0</v>
      </c>
      <c r="BF153" s="193">
        <f>IF(N153="snížená",J153,0)</f>
        <v>0</v>
      </c>
      <c r="BG153" s="193">
        <f>IF(N153="zákl. přenesená",J153,0)</f>
        <v>0</v>
      </c>
      <c r="BH153" s="193">
        <f>IF(N153="sníž. přenesená",J153,0)</f>
        <v>0</v>
      </c>
      <c r="BI153" s="193">
        <f>IF(N153="nulová",J153,0)</f>
        <v>0</v>
      </c>
      <c r="BJ153" s="20" t="s">
        <v>80</v>
      </c>
      <c r="BK153" s="193">
        <f>ROUND(I153*H153,2)</f>
        <v>0</v>
      </c>
      <c r="BL153" s="20" t="s">
        <v>197</v>
      </c>
      <c r="BM153" s="192" t="s">
        <v>4965</v>
      </c>
    </row>
    <row r="154" spans="1:65" s="2" customFormat="1" ht="19.5">
      <c r="A154" s="37"/>
      <c r="B154" s="38"/>
      <c r="C154" s="39"/>
      <c r="D154" s="194" t="s">
        <v>199</v>
      </c>
      <c r="E154" s="39"/>
      <c r="F154" s="195" t="s">
        <v>4966</v>
      </c>
      <c r="G154" s="39"/>
      <c r="H154" s="39"/>
      <c r="I154" s="196"/>
      <c r="J154" s="39"/>
      <c r="K154" s="39"/>
      <c r="L154" s="42"/>
      <c r="M154" s="197"/>
      <c r="N154" s="198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199</v>
      </c>
      <c r="AU154" s="20" t="s">
        <v>82</v>
      </c>
    </row>
    <row r="155" spans="1:65" s="2" customFormat="1" ht="11.25">
      <c r="A155" s="37"/>
      <c r="B155" s="38"/>
      <c r="C155" s="39"/>
      <c r="D155" s="199" t="s">
        <v>206</v>
      </c>
      <c r="E155" s="39"/>
      <c r="F155" s="200" t="s">
        <v>4967</v>
      </c>
      <c r="G155" s="39"/>
      <c r="H155" s="39"/>
      <c r="I155" s="196"/>
      <c r="J155" s="39"/>
      <c r="K155" s="39"/>
      <c r="L155" s="42"/>
      <c r="M155" s="197"/>
      <c r="N155" s="198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206</v>
      </c>
      <c r="AU155" s="20" t="s">
        <v>82</v>
      </c>
    </row>
    <row r="156" spans="1:65" s="13" customFormat="1" ht="11.25">
      <c r="B156" s="201"/>
      <c r="C156" s="202"/>
      <c r="D156" s="194" t="s">
        <v>208</v>
      </c>
      <c r="E156" s="203" t="s">
        <v>19</v>
      </c>
      <c r="F156" s="204" t="s">
        <v>4968</v>
      </c>
      <c r="G156" s="202"/>
      <c r="H156" s="205">
        <v>326.43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208</v>
      </c>
      <c r="AU156" s="211" t="s">
        <v>82</v>
      </c>
      <c r="AV156" s="13" t="s">
        <v>82</v>
      </c>
      <c r="AW156" s="13" t="s">
        <v>34</v>
      </c>
      <c r="AX156" s="13" t="s">
        <v>73</v>
      </c>
      <c r="AY156" s="211" t="s">
        <v>191</v>
      </c>
    </row>
    <row r="157" spans="1:65" s="14" customFormat="1" ht="11.25">
      <c r="B157" s="212"/>
      <c r="C157" s="213"/>
      <c r="D157" s="194" t="s">
        <v>208</v>
      </c>
      <c r="E157" s="214" t="s">
        <v>19</v>
      </c>
      <c r="F157" s="215" t="s">
        <v>238</v>
      </c>
      <c r="G157" s="213"/>
      <c r="H157" s="216">
        <v>326.43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208</v>
      </c>
      <c r="AU157" s="222" t="s">
        <v>82</v>
      </c>
      <c r="AV157" s="14" t="s">
        <v>197</v>
      </c>
      <c r="AW157" s="14" t="s">
        <v>34</v>
      </c>
      <c r="AX157" s="14" t="s">
        <v>80</v>
      </c>
      <c r="AY157" s="222" t="s">
        <v>191</v>
      </c>
    </row>
    <row r="158" spans="1:65" s="2" customFormat="1" ht="21.75" customHeight="1">
      <c r="A158" s="37"/>
      <c r="B158" s="38"/>
      <c r="C158" s="181" t="s">
        <v>246</v>
      </c>
      <c r="D158" s="181" t="s">
        <v>193</v>
      </c>
      <c r="E158" s="182" t="s">
        <v>231</v>
      </c>
      <c r="F158" s="183" t="s">
        <v>232</v>
      </c>
      <c r="G158" s="184" t="s">
        <v>202</v>
      </c>
      <c r="H158" s="185">
        <v>120.6</v>
      </c>
      <c r="I158" s="186"/>
      <c r="J158" s="187">
        <f>ROUND(I158*H158,2)</f>
        <v>0</v>
      </c>
      <c r="K158" s="183" t="s">
        <v>4909</v>
      </c>
      <c r="L158" s="42"/>
      <c r="M158" s="188" t="s">
        <v>19</v>
      </c>
      <c r="N158" s="189" t="s">
        <v>44</v>
      </c>
      <c r="O158" s="67"/>
      <c r="P158" s="190">
        <f>O158*H158</f>
        <v>0</v>
      </c>
      <c r="Q158" s="190">
        <v>0</v>
      </c>
      <c r="R158" s="190">
        <f>Q158*H158</f>
        <v>0</v>
      </c>
      <c r="S158" s="190">
        <v>0</v>
      </c>
      <c r="T158" s="191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2" t="s">
        <v>197</v>
      </c>
      <c r="AT158" s="192" t="s">
        <v>193</v>
      </c>
      <c r="AU158" s="192" t="s">
        <v>82</v>
      </c>
      <c r="AY158" s="20" t="s">
        <v>191</v>
      </c>
      <c r="BE158" s="193">
        <f>IF(N158="základní",J158,0)</f>
        <v>0</v>
      </c>
      <c r="BF158" s="193">
        <f>IF(N158="snížená",J158,0)</f>
        <v>0</v>
      </c>
      <c r="BG158" s="193">
        <f>IF(N158="zákl. přenesená",J158,0)</f>
        <v>0</v>
      </c>
      <c r="BH158" s="193">
        <f>IF(N158="sníž. přenesená",J158,0)</f>
        <v>0</v>
      </c>
      <c r="BI158" s="193">
        <f>IF(N158="nulová",J158,0)</f>
        <v>0</v>
      </c>
      <c r="BJ158" s="20" t="s">
        <v>80</v>
      </c>
      <c r="BK158" s="193">
        <f>ROUND(I158*H158,2)</f>
        <v>0</v>
      </c>
      <c r="BL158" s="20" t="s">
        <v>197</v>
      </c>
      <c r="BM158" s="192" t="s">
        <v>4969</v>
      </c>
    </row>
    <row r="159" spans="1:65" s="2" customFormat="1" ht="19.5">
      <c r="A159" s="37"/>
      <c r="B159" s="38"/>
      <c r="C159" s="39"/>
      <c r="D159" s="194" t="s">
        <v>199</v>
      </c>
      <c r="E159" s="39"/>
      <c r="F159" s="195" t="s">
        <v>234</v>
      </c>
      <c r="G159" s="39"/>
      <c r="H159" s="39"/>
      <c r="I159" s="196"/>
      <c r="J159" s="39"/>
      <c r="K159" s="39"/>
      <c r="L159" s="42"/>
      <c r="M159" s="197"/>
      <c r="N159" s="198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199</v>
      </c>
      <c r="AU159" s="20" t="s">
        <v>82</v>
      </c>
    </row>
    <row r="160" spans="1:65" s="2" customFormat="1" ht="11.25">
      <c r="A160" s="37"/>
      <c r="B160" s="38"/>
      <c r="C160" s="39"/>
      <c r="D160" s="199" t="s">
        <v>206</v>
      </c>
      <c r="E160" s="39"/>
      <c r="F160" s="200" t="s">
        <v>4970</v>
      </c>
      <c r="G160" s="39"/>
      <c r="H160" s="39"/>
      <c r="I160" s="196"/>
      <c r="J160" s="39"/>
      <c r="K160" s="39"/>
      <c r="L160" s="42"/>
      <c r="M160" s="197"/>
      <c r="N160" s="198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206</v>
      </c>
      <c r="AU160" s="20" t="s">
        <v>82</v>
      </c>
    </row>
    <row r="161" spans="1:65" s="15" customFormat="1" ht="11.25">
      <c r="B161" s="233"/>
      <c r="C161" s="234"/>
      <c r="D161" s="194" t="s">
        <v>208</v>
      </c>
      <c r="E161" s="235" t="s">
        <v>19</v>
      </c>
      <c r="F161" s="236" t="s">
        <v>4971</v>
      </c>
      <c r="G161" s="234"/>
      <c r="H161" s="235" t="s">
        <v>19</v>
      </c>
      <c r="I161" s="237"/>
      <c r="J161" s="234"/>
      <c r="K161" s="234"/>
      <c r="L161" s="238"/>
      <c r="M161" s="239"/>
      <c r="N161" s="240"/>
      <c r="O161" s="240"/>
      <c r="P161" s="240"/>
      <c r="Q161" s="240"/>
      <c r="R161" s="240"/>
      <c r="S161" s="240"/>
      <c r="T161" s="241"/>
      <c r="AT161" s="242" t="s">
        <v>208</v>
      </c>
      <c r="AU161" s="242" t="s">
        <v>82</v>
      </c>
      <c r="AV161" s="15" t="s">
        <v>80</v>
      </c>
      <c r="AW161" s="15" t="s">
        <v>34</v>
      </c>
      <c r="AX161" s="15" t="s">
        <v>73</v>
      </c>
      <c r="AY161" s="242" t="s">
        <v>191</v>
      </c>
    </row>
    <row r="162" spans="1:65" s="13" customFormat="1" ht="11.25">
      <c r="B162" s="201"/>
      <c r="C162" s="202"/>
      <c r="D162" s="194" t="s">
        <v>208</v>
      </c>
      <c r="E162" s="203" t="s">
        <v>19</v>
      </c>
      <c r="F162" s="204" t="s">
        <v>4972</v>
      </c>
      <c r="G162" s="202"/>
      <c r="H162" s="205">
        <v>21.99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208</v>
      </c>
      <c r="AU162" s="211" t="s">
        <v>82</v>
      </c>
      <c r="AV162" s="13" t="s">
        <v>82</v>
      </c>
      <c r="AW162" s="13" t="s">
        <v>34</v>
      </c>
      <c r="AX162" s="13" t="s">
        <v>73</v>
      </c>
      <c r="AY162" s="211" t="s">
        <v>191</v>
      </c>
    </row>
    <row r="163" spans="1:65" s="13" customFormat="1" ht="11.25">
      <c r="B163" s="201"/>
      <c r="C163" s="202"/>
      <c r="D163" s="194" t="s">
        <v>208</v>
      </c>
      <c r="E163" s="203" t="s">
        <v>19</v>
      </c>
      <c r="F163" s="204" t="s">
        <v>4973</v>
      </c>
      <c r="G163" s="202"/>
      <c r="H163" s="205">
        <v>4.3899999999999997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208</v>
      </c>
      <c r="AU163" s="211" t="s">
        <v>82</v>
      </c>
      <c r="AV163" s="13" t="s">
        <v>82</v>
      </c>
      <c r="AW163" s="13" t="s">
        <v>34</v>
      </c>
      <c r="AX163" s="13" t="s">
        <v>73</v>
      </c>
      <c r="AY163" s="211" t="s">
        <v>191</v>
      </c>
    </row>
    <row r="164" spans="1:65" s="13" customFormat="1" ht="11.25">
      <c r="B164" s="201"/>
      <c r="C164" s="202"/>
      <c r="D164" s="194" t="s">
        <v>208</v>
      </c>
      <c r="E164" s="203" t="s">
        <v>19</v>
      </c>
      <c r="F164" s="204" t="s">
        <v>4974</v>
      </c>
      <c r="G164" s="202"/>
      <c r="H164" s="205">
        <v>94.22</v>
      </c>
      <c r="I164" s="206"/>
      <c r="J164" s="202"/>
      <c r="K164" s="202"/>
      <c r="L164" s="207"/>
      <c r="M164" s="208"/>
      <c r="N164" s="209"/>
      <c r="O164" s="209"/>
      <c r="P164" s="209"/>
      <c r="Q164" s="209"/>
      <c r="R164" s="209"/>
      <c r="S164" s="209"/>
      <c r="T164" s="210"/>
      <c r="AT164" s="211" t="s">
        <v>208</v>
      </c>
      <c r="AU164" s="211" t="s">
        <v>82</v>
      </c>
      <c r="AV164" s="13" t="s">
        <v>82</v>
      </c>
      <c r="AW164" s="13" t="s">
        <v>34</v>
      </c>
      <c r="AX164" s="13" t="s">
        <v>73</v>
      </c>
      <c r="AY164" s="211" t="s">
        <v>191</v>
      </c>
    </row>
    <row r="165" spans="1:65" s="14" customFormat="1" ht="11.25">
      <c r="B165" s="212"/>
      <c r="C165" s="213"/>
      <c r="D165" s="194" t="s">
        <v>208</v>
      </c>
      <c r="E165" s="214" t="s">
        <v>19</v>
      </c>
      <c r="F165" s="215" t="s">
        <v>238</v>
      </c>
      <c r="G165" s="213"/>
      <c r="H165" s="216">
        <v>120.6</v>
      </c>
      <c r="I165" s="217"/>
      <c r="J165" s="213"/>
      <c r="K165" s="213"/>
      <c r="L165" s="218"/>
      <c r="M165" s="219"/>
      <c r="N165" s="220"/>
      <c r="O165" s="220"/>
      <c r="P165" s="220"/>
      <c r="Q165" s="220"/>
      <c r="R165" s="220"/>
      <c r="S165" s="220"/>
      <c r="T165" s="221"/>
      <c r="AT165" s="222" t="s">
        <v>208</v>
      </c>
      <c r="AU165" s="222" t="s">
        <v>82</v>
      </c>
      <c r="AV165" s="14" t="s">
        <v>197</v>
      </c>
      <c r="AW165" s="14" t="s">
        <v>34</v>
      </c>
      <c r="AX165" s="14" t="s">
        <v>80</v>
      </c>
      <c r="AY165" s="222" t="s">
        <v>191</v>
      </c>
    </row>
    <row r="166" spans="1:65" s="2" customFormat="1" ht="16.5" customHeight="1">
      <c r="A166" s="37"/>
      <c r="B166" s="38"/>
      <c r="C166" s="181" t="s">
        <v>252</v>
      </c>
      <c r="D166" s="181" t="s">
        <v>193</v>
      </c>
      <c r="E166" s="182" t="s">
        <v>4975</v>
      </c>
      <c r="F166" s="183" t="s">
        <v>4976</v>
      </c>
      <c r="G166" s="184" t="s">
        <v>202</v>
      </c>
      <c r="H166" s="185">
        <v>120.6</v>
      </c>
      <c r="I166" s="186"/>
      <c r="J166" s="187">
        <f>ROUND(I166*H166,2)</f>
        <v>0</v>
      </c>
      <c r="K166" s="183" t="s">
        <v>4909</v>
      </c>
      <c r="L166" s="42"/>
      <c r="M166" s="188" t="s">
        <v>19</v>
      </c>
      <c r="N166" s="189" t="s">
        <v>44</v>
      </c>
      <c r="O166" s="67"/>
      <c r="P166" s="190">
        <f>O166*H166</f>
        <v>0</v>
      </c>
      <c r="Q166" s="190">
        <v>0</v>
      </c>
      <c r="R166" s="190">
        <f>Q166*H166</f>
        <v>0</v>
      </c>
      <c r="S166" s="190">
        <v>0</v>
      </c>
      <c r="T166" s="191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2" t="s">
        <v>197</v>
      </c>
      <c r="AT166" s="192" t="s">
        <v>193</v>
      </c>
      <c r="AU166" s="192" t="s">
        <v>82</v>
      </c>
      <c r="AY166" s="20" t="s">
        <v>191</v>
      </c>
      <c r="BE166" s="193">
        <f>IF(N166="základní",J166,0)</f>
        <v>0</v>
      </c>
      <c r="BF166" s="193">
        <f>IF(N166="snížená",J166,0)</f>
        <v>0</v>
      </c>
      <c r="BG166" s="193">
        <f>IF(N166="zákl. přenesená",J166,0)</f>
        <v>0</v>
      </c>
      <c r="BH166" s="193">
        <f>IF(N166="sníž. přenesená",J166,0)</f>
        <v>0</v>
      </c>
      <c r="BI166" s="193">
        <f>IF(N166="nulová",J166,0)</f>
        <v>0</v>
      </c>
      <c r="BJ166" s="20" t="s">
        <v>80</v>
      </c>
      <c r="BK166" s="193">
        <f>ROUND(I166*H166,2)</f>
        <v>0</v>
      </c>
      <c r="BL166" s="20" t="s">
        <v>197</v>
      </c>
      <c r="BM166" s="192" t="s">
        <v>4977</v>
      </c>
    </row>
    <row r="167" spans="1:65" s="2" customFormat="1" ht="19.5">
      <c r="A167" s="37"/>
      <c r="B167" s="38"/>
      <c r="C167" s="39"/>
      <c r="D167" s="194" t="s">
        <v>199</v>
      </c>
      <c r="E167" s="39"/>
      <c r="F167" s="195" t="s">
        <v>4978</v>
      </c>
      <c r="G167" s="39"/>
      <c r="H167" s="39"/>
      <c r="I167" s="196"/>
      <c r="J167" s="39"/>
      <c r="K167" s="39"/>
      <c r="L167" s="42"/>
      <c r="M167" s="197"/>
      <c r="N167" s="198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199</v>
      </c>
      <c r="AU167" s="20" t="s">
        <v>82</v>
      </c>
    </row>
    <row r="168" spans="1:65" s="2" customFormat="1" ht="11.25">
      <c r="A168" s="37"/>
      <c r="B168" s="38"/>
      <c r="C168" s="39"/>
      <c r="D168" s="199" t="s">
        <v>206</v>
      </c>
      <c r="E168" s="39"/>
      <c r="F168" s="200" t="s">
        <v>4979</v>
      </c>
      <c r="G168" s="39"/>
      <c r="H168" s="39"/>
      <c r="I168" s="196"/>
      <c r="J168" s="39"/>
      <c r="K168" s="39"/>
      <c r="L168" s="42"/>
      <c r="M168" s="197"/>
      <c r="N168" s="198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206</v>
      </c>
      <c r="AU168" s="20" t="s">
        <v>82</v>
      </c>
    </row>
    <row r="169" spans="1:65" s="2" customFormat="1" ht="19.5">
      <c r="A169" s="37"/>
      <c r="B169" s="38"/>
      <c r="C169" s="39"/>
      <c r="D169" s="194" t="s">
        <v>402</v>
      </c>
      <c r="E169" s="39"/>
      <c r="F169" s="243" t="s">
        <v>4980</v>
      </c>
      <c r="G169" s="39"/>
      <c r="H169" s="39"/>
      <c r="I169" s="196"/>
      <c r="J169" s="39"/>
      <c r="K169" s="39"/>
      <c r="L169" s="42"/>
      <c r="M169" s="197"/>
      <c r="N169" s="198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402</v>
      </c>
      <c r="AU169" s="20" t="s">
        <v>82</v>
      </c>
    </row>
    <row r="170" spans="1:65" s="2" customFormat="1" ht="16.5" customHeight="1">
      <c r="A170" s="37"/>
      <c r="B170" s="38"/>
      <c r="C170" s="181" t="s">
        <v>260</v>
      </c>
      <c r="D170" s="181" t="s">
        <v>193</v>
      </c>
      <c r="E170" s="182" t="s">
        <v>253</v>
      </c>
      <c r="F170" s="183" t="s">
        <v>254</v>
      </c>
      <c r="G170" s="184" t="s">
        <v>255</v>
      </c>
      <c r="H170" s="185">
        <v>241.2</v>
      </c>
      <c r="I170" s="186"/>
      <c r="J170" s="187">
        <f>ROUND(I170*H170,2)</f>
        <v>0</v>
      </c>
      <c r="K170" s="183" t="s">
        <v>4909</v>
      </c>
      <c r="L170" s="42"/>
      <c r="M170" s="188" t="s">
        <v>19</v>
      </c>
      <c r="N170" s="189" t="s">
        <v>44</v>
      </c>
      <c r="O170" s="67"/>
      <c r="P170" s="190">
        <f>O170*H170</f>
        <v>0</v>
      </c>
      <c r="Q170" s="190">
        <v>0</v>
      </c>
      <c r="R170" s="190">
        <f>Q170*H170</f>
        <v>0</v>
      </c>
      <c r="S170" s="190">
        <v>0</v>
      </c>
      <c r="T170" s="191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2" t="s">
        <v>197</v>
      </c>
      <c r="AT170" s="192" t="s">
        <v>193</v>
      </c>
      <c r="AU170" s="192" t="s">
        <v>82</v>
      </c>
      <c r="AY170" s="20" t="s">
        <v>191</v>
      </c>
      <c r="BE170" s="193">
        <f>IF(N170="základní",J170,0)</f>
        <v>0</v>
      </c>
      <c r="BF170" s="193">
        <f>IF(N170="snížená",J170,0)</f>
        <v>0</v>
      </c>
      <c r="BG170" s="193">
        <f>IF(N170="zákl. přenesená",J170,0)</f>
        <v>0</v>
      </c>
      <c r="BH170" s="193">
        <f>IF(N170="sníž. přenesená",J170,0)</f>
        <v>0</v>
      </c>
      <c r="BI170" s="193">
        <f>IF(N170="nulová",J170,0)</f>
        <v>0</v>
      </c>
      <c r="BJ170" s="20" t="s">
        <v>80</v>
      </c>
      <c r="BK170" s="193">
        <f>ROUND(I170*H170,2)</f>
        <v>0</v>
      </c>
      <c r="BL170" s="20" t="s">
        <v>197</v>
      </c>
      <c r="BM170" s="192" t="s">
        <v>4981</v>
      </c>
    </row>
    <row r="171" spans="1:65" s="2" customFormat="1" ht="19.5">
      <c r="A171" s="37"/>
      <c r="B171" s="38"/>
      <c r="C171" s="39"/>
      <c r="D171" s="194" t="s">
        <v>199</v>
      </c>
      <c r="E171" s="39"/>
      <c r="F171" s="195" t="s">
        <v>257</v>
      </c>
      <c r="G171" s="39"/>
      <c r="H171" s="39"/>
      <c r="I171" s="196"/>
      <c r="J171" s="39"/>
      <c r="K171" s="39"/>
      <c r="L171" s="42"/>
      <c r="M171" s="197"/>
      <c r="N171" s="198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199</v>
      </c>
      <c r="AU171" s="20" t="s">
        <v>82</v>
      </c>
    </row>
    <row r="172" spans="1:65" s="2" customFormat="1" ht="11.25">
      <c r="A172" s="37"/>
      <c r="B172" s="38"/>
      <c r="C172" s="39"/>
      <c r="D172" s="199" t="s">
        <v>206</v>
      </c>
      <c r="E172" s="39"/>
      <c r="F172" s="200" t="s">
        <v>4982</v>
      </c>
      <c r="G172" s="39"/>
      <c r="H172" s="39"/>
      <c r="I172" s="196"/>
      <c r="J172" s="39"/>
      <c r="K172" s="39"/>
      <c r="L172" s="42"/>
      <c r="M172" s="197"/>
      <c r="N172" s="198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206</v>
      </c>
      <c r="AU172" s="20" t="s">
        <v>82</v>
      </c>
    </row>
    <row r="173" spans="1:65" s="2" customFormat="1" ht="19.5">
      <c r="A173" s="37"/>
      <c r="B173" s="38"/>
      <c r="C173" s="39"/>
      <c r="D173" s="194" t="s">
        <v>402</v>
      </c>
      <c r="E173" s="39"/>
      <c r="F173" s="243" t="s">
        <v>4953</v>
      </c>
      <c r="G173" s="39"/>
      <c r="H173" s="39"/>
      <c r="I173" s="196"/>
      <c r="J173" s="39"/>
      <c r="K173" s="39"/>
      <c r="L173" s="42"/>
      <c r="M173" s="197"/>
      <c r="N173" s="198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402</v>
      </c>
      <c r="AU173" s="20" t="s">
        <v>82</v>
      </c>
    </row>
    <row r="174" spans="1:65" s="13" customFormat="1" ht="11.25">
      <c r="B174" s="201"/>
      <c r="C174" s="202"/>
      <c r="D174" s="194" t="s">
        <v>208</v>
      </c>
      <c r="E174" s="203" t="s">
        <v>19</v>
      </c>
      <c r="F174" s="204" t="s">
        <v>4983</v>
      </c>
      <c r="G174" s="202"/>
      <c r="H174" s="205">
        <v>241.2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208</v>
      </c>
      <c r="AU174" s="211" t="s">
        <v>82</v>
      </c>
      <c r="AV174" s="13" t="s">
        <v>82</v>
      </c>
      <c r="AW174" s="13" t="s">
        <v>34</v>
      </c>
      <c r="AX174" s="13" t="s">
        <v>73</v>
      </c>
      <c r="AY174" s="211" t="s">
        <v>191</v>
      </c>
    </row>
    <row r="175" spans="1:65" s="14" customFormat="1" ht="11.25">
      <c r="B175" s="212"/>
      <c r="C175" s="213"/>
      <c r="D175" s="194" t="s">
        <v>208</v>
      </c>
      <c r="E175" s="214" t="s">
        <v>19</v>
      </c>
      <c r="F175" s="215" t="s">
        <v>238</v>
      </c>
      <c r="G175" s="213"/>
      <c r="H175" s="216">
        <v>241.2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208</v>
      </c>
      <c r="AU175" s="222" t="s">
        <v>82</v>
      </c>
      <c r="AV175" s="14" t="s">
        <v>197</v>
      </c>
      <c r="AW175" s="14" t="s">
        <v>34</v>
      </c>
      <c r="AX175" s="14" t="s">
        <v>80</v>
      </c>
      <c r="AY175" s="222" t="s">
        <v>191</v>
      </c>
    </row>
    <row r="176" spans="1:65" s="2" customFormat="1" ht="16.5" customHeight="1">
      <c r="A176" s="37"/>
      <c r="B176" s="38"/>
      <c r="C176" s="181" t="s">
        <v>8</v>
      </c>
      <c r="D176" s="181" t="s">
        <v>193</v>
      </c>
      <c r="E176" s="182" t="s">
        <v>4984</v>
      </c>
      <c r="F176" s="183" t="s">
        <v>4985</v>
      </c>
      <c r="G176" s="184" t="s">
        <v>202</v>
      </c>
      <c r="H176" s="185">
        <v>120.6</v>
      </c>
      <c r="I176" s="186"/>
      <c r="J176" s="187">
        <f>ROUND(I176*H176,2)</f>
        <v>0</v>
      </c>
      <c r="K176" s="183" t="s">
        <v>4909</v>
      </c>
      <c r="L176" s="42"/>
      <c r="M176" s="188" t="s">
        <v>19</v>
      </c>
      <c r="N176" s="189" t="s">
        <v>44</v>
      </c>
      <c r="O176" s="67"/>
      <c r="P176" s="190">
        <f>O176*H176</f>
        <v>0</v>
      </c>
      <c r="Q176" s="190">
        <v>0</v>
      </c>
      <c r="R176" s="190">
        <f>Q176*H176</f>
        <v>0</v>
      </c>
      <c r="S176" s="190">
        <v>0</v>
      </c>
      <c r="T176" s="191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2" t="s">
        <v>197</v>
      </c>
      <c r="AT176" s="192" t="s">
        <v>193</v>
      </c>
      <c r="AU176" s="192" t="s">
        <v>82</v>
      </c>
      <c r="AY176" s="20" t="s">
        <v>191</v>
      </c>
      <c r="BE176" s="193">
        <f>IF(N176="základní",J176,0)</f>
        <v>0</v>
      </c>
      <c r="BF176" s="193">
        <f>IF(N176="snížená",J176,0)</f>
        <v>0</v>
      </c>
      <c r="BG176" s="193">
        <f>IF(N176="zákl. přenesená",J176,0)</f>
        <v>0</v>
      </c>
      <c r="BH176" s="193">
        <f>IF(N176="sníž. přenesená",J176,0)</f>
        <v>0</v>
      </c>
      <c r="BI176" s="193">
        <f>IF(N176="nulová",J176,0)</f>
        <v>0</v>
      </c>
      <c r="BJ176" s="20" t="s">
        <v>80</v>
      </c>
      <c r="BK176" s="193">
        <f>ROUND(I176*H176,2)</f>
        <v>0</v>
      </c>
      <c r="BL176" s="20" t="s">
        <v>197</v>
      </c>
      <c r="BM176" s="192" t="s">
        <v>4986</v>
      </c>
    </row>
    <row r="177" spans="1:65" s="2" customFormat="1" ht="11.25">
      <c r="A177" s="37"/>
      <c r="B177" s="38"/>
      <c r="C177" s="39"/>
      <c r="D177" s="194" t="s">
        <v>199</v>
      </c>
      <c r="E177" s="39"/>
      <c r="F177" s="195" t="s">
        <v>4987</v>
      </c>
      <c r="G177" s="39"/>
      <c r="H177" s="39"/>
      <c r="I177" s="196"/>
      <c r="J177" s="39"/>
      <c r="K177" s="39"/>
      <c r="L177" s="42"/>
      <c r="M177" s="197"/>
      <c r="N177" s="198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199</v>
      </c>
      <c r="AU177" s="20" t="s">
        <v>82</v>
      </c>
    </row>
    <row r="178" spans="1:65" s="2" customFormat="1" ht="11.25">
      <c r="A178" s="37"/>
      <c r="B178" s="38"/>
      <c r="C178" s="39"/>
      <c r="D178" s="199" t="s">
        <v>206</v>
      </c>
      <c r="E178" s="39"/>
      <c r="F178" s="200" t="s">
        <v>4988</v>
      </c>
      <c r="G178" s="39"/>
      <c r="H178" s="39"/>
      <c r="I178" s="196"/>
      <c r="J178" s="39"/>
      <c r="K178" s="39"/>
      <c r="L178" s="42"/>
      <c r="M178" s="197"/>
      <c r="N178" s="198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206</v>
      </c>
      <c r="AU178" s="20" t="s">
        <v>82</v>
      </c>
    </row>
    <row r="179" spans="1:65" s="2" customFormat="1" ht="19.5">
      <c r="A179" s="37"/>
      <c r="B179" s="38"/>
      <c r="C179" s="39"/>
      <c r="D179" s="194" t="s">
        <v>402</v>
      </c>
      <c r="E179" s="39"/>
      <c r="F179" s="243" t="s">
        <v>4953</v>
      </c>
      <c r="G179" s="39"/>
      <c r="H179" s="39"/>
      <c r="I179" s="196"/>
      <c r="J179" s="39"/>
      <c r="K179" s="39"/>
      <c r="L179" s="42"/>
      <c r="M179" s="197"/>
      <c r="N179" s="198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402</v>
      </c>
      <c r="AU179" s="20" t="s">
        <v>82</v>
      </c>
    </row>
    <row r="180" spans="1:65" s="2" customFormat="1" ht="16.5" customHeight="1">
      <c r="A180" s="37"/>
      <c r="B180" s="38"/>
      <c r="C180" s="181" t="s">
        <v>272</v>
      </c>
      <c r="D180" s="181" t="s">
        <v>193</v>
      </c>
      <c r="E180" s="182" t="s">
        <v>4989</v>
      </c>
      <c r="F180" s="183" t="s">
        <v>4990</v>
      </c>
      <c r="G180" s="184" t="s">
        <v>202</v>
      </c>
      <c r="H180" s="185">
        <v>110</v>
      </c>
      <c r="I180" s="186"/>
      <c r="J180" s="187">
        <f>ROUND(I180*H180,2)</f>
        <v>0</v>
      </c>
      <c r="K180" s="183" t="s">
        <v>4909</v>
      </c>
      <c r="L180" s="42"/>
      <c r="M180" s="188" t="s">
        <v>19</v>
      </c>
      <c r="N180" s="189" t="s">
        <v>44</v>
      </c>
      <c r="O180" s="67"/>
      <c r="P180" s="190">
        <f>O180*H180</f>
        <v>0</v>
      </c>
      <c r="Q180" s="190">
        <v>0</v>
      </c>
      <c r="R180" s="190">
        <f>Q180*H180</f>
        <v>0</v>
      </c>
      <c r="S180" s="190">
        <v>0</v>
      </c>
      <c r="T180" s="191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2" t="s">
        <v>197</v>
      </c>
      <c r="AT180" s="192" t="s">
        <v>193</v>
      </c>
      <c r="AU180" s="192" t="s">
        <v>82</v>
      </c>
      <c r="AY180" s="20" t="s">
        <v>191</v>
      </c>
      <c r="BE180" s="193">
        <f>IF(N180="základní",J180,0)</f>
        <v>0</v>
      </c>
      <c r="BF180" s="193">
        <f>IF(N180="snížená",J180,0)</f>
        <v>0</v>
      </c>
      <c r="BG180" s="193">
        <f>IF(N180="zákl. přenesená",J180,0)</f>
        <v>0</v>
      </c>
      <c r="BH180" s="193">
        <f>IF(N180="sníž. přenesená",J180,0)</f>
        <v>0</v>
      </c>
      <c r="BI180" s="193">
        <f>IF(N180="nulová",J180,0)</f>
        <v>0</v>
      </c>
      <c r="BJ180" s="20" t="s">
        <v>80</v>
      </c>
      <c r="BK180" s="193">
        <f>ROUND(I180*H180,2)</f>
        <v>0</v>
      </c>
      <c r="BL180" s="20" t="s">
        <v>197</v>
      </c>
      <c r="BM180" s="192" t="s">
        <v>4991</v>
      </c>
    </row>
    <row r="181" spans="1:65" s="2" customFormat="1" ht="19.5">
      <c r="A181" s="37"/>
      <c r="B181" s="38"/>
      <c r="C181" s="39"/>
      <c r="D181" s="194" t="s">
        <v>199</v>
      </c>
      <c r="E181" s="39"/>
      <c r="F181" s="195" t="s">
        <v>4992</v>
      </c>
      <c r="G181" s="39"/>
      <c r="H181" s="39"/>
      <c r="I181" s="196"/>
      <c r="J181" s="39"/>
      <c r="K181" s="39"/>
      <c r="L181" s="42"/>
      <c r="M181" s="197"/>
      <c r="N181" s="198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199</v>
      </c>
      <c r="AU181" s="20" t="s">
        <v>82</v>
      </c>
    </row>
    <row r="182" spans="1:65" s="2" customFormat="1" ht="11.25">
      <c r="A182" s="37"/>
      <c r="B182" s="38"/>
      <c r="C182" s="39"/>
      <c r="D182" s="199" t="s">
        <v>206</v>
      </c>
      <c r="E182" s="39"/>
      <c r="F182" s="200" t="s">
        <v>4993</v>
      </c>
      <c r="G182" s="39"/>
      <c r="H182" s="39"/>
      <c r="I182" s="196"/>
      <c r="J182" s="39"/>
      <c r="K182" s="39"/>
      <c r="L182" s="42"/>
      <c r="M182" s="197"/>
      <c r="N182" s="198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206</v>
      </c>
      <c r="AU182" s="20" t="s">
        <v>82</v>
      </c>
    </row>
    <row r="183" spans="1:65" s="13" customFormat="1" ht="11.25">
      <c r="B183" s="201"/>
      <c r="C183" s="202"/>
      <c r="D183" s="194" t="s">
        <v>208</v>
      </c>
      <c r="E183" s="203" t="s">
        <v>19</v>
      </c>
      <c r="F183" s="204" t="s">
        <v>4994</v>
      </c>
      <c r="G183" s="202"/>
      <c r="H183" s="205">
        <v>110</v>
      </c>
      <c r="I183" s="206"/>
      <c r="J183" s="202"/>
      <c r="K183" s="202"/>
      <c r="L183" s="207"/>
      <c r="M183" s="208"/>
      <c r="N183" s="209"/>
      <c r="O183" s="209"/>
      <c r="P183" s="209"/>
      <c r="Q183" s="209"/>
      <c r="R183" s="209"/>
      <c r="S183" s="209"/>
      <c r="T183" s="210"/>
      <c r="AT183" s="211" t="s">
        <v>208</v>
      </c>
      <c r="AU183" s="211" t="s">
        <v>82</v>
      </c>
      <c r="AV183" s="13" t="s">
        <v>82</v>
      </c>
      <c r="AW183" s="13" t="s">
        <v>34</v>
      </c>
      <c r="AX183" s="13" t="s">
        <v>73</v>
      </c>
      <c r="AY183" s="211" t="s">
        <v>191</v>
      </c>
    </row>
    <row r="184" spans="1:65" s="14" customFormat="1" ht="11.25">
      <c r="B184" s="212"/>
      <c r="C184" s="213"/>
      <c r="D184" s="194" t="s">
        <v>208</v>
      </c>
      <c r="E184" s="214" t="s">
        <v>19</v>
      </c>
      <c r="F184" s="215" t="s">
        <v>238</v>
      </c>
      <c r="G184" s="213"/>
      <c r="H184" s="216">
        <v>110</v>
      </c>
      <c r="I184" s="217"/>
      <c r="J184" s="213"/>
      <c r="K184" s="213"/>
      <c r="L184" s="218"/>
      <c r="M184" s="219"/>
      <c r="N184" s="220"/>
      <c r="O184" s="220"/>
      <c r="P184" s="220"/>
      <c r="Q184" s="220"/>
      <c r="R184" s="220"/>
      <c r="S184" s="220"/>
      <c r="T184" s="221"/>
      <c r="AT184" s="222" t="s">
        <v>208</v>
      </c>
      <c r="AU184" s="222" t="s">
        <v>82</v>
      </c>
      <c r="AV184" s="14" t="s">
        <v>197</v>
      </c>
      <c r="AW184" s="14" t="s">
        <v>34</v>
      </c>
      <c r="AX184" s="14" t="s">
        <v>80</v>
      </c>
      <c r="AY184" s="222" t="s">
        <v>191</v>
      </c>
    </row>
    <row r="185" spans="1:65" s="2" customFormat="1" ht="16.5" customHeight="1">
      <c r="A185" s="37"/>
      <c r="B185" s="38"/>
      <c r="C185" s="181" t="s">
        <v>279</v>
      </c>
      <c r="D185" s="181" t="s">
        <v>193</v>
      </c>
      <c r="E185" s="182" t="s">
        <v>4995</v>
      </c>
      <c r="F185" s="183" t="s">
        <v>4996</v>
      </c>
      <c r="G185" s="184" t="s">
        <v>202</v>
      </c>
      <c r="H185" s="185">
        <v>94.25</v>
      </c>
      <c r="I185" s="186"/>
      <c r="J185" s="187">
        <f>ROUND(I185*H185,2)</f>
        <v>0</v>
      </c>
      <c r="K185" s="183" t="s">
        <v>4909</v>
      </c>
      <c r="L185" s="42"/>
      <c r="M185" s="188" t="s">
        <v>19</v>
      </c>
      <c r="N185" s="189" t="s">
        <v>44</v>
      </c>
      <c r="O185" s="67"/>
      <c r="P185" s="190">
        <f>O185*H185</f>
        <v>0</v>
      </c>
      <c r="Q185" s="190">
        <v>0</v>
      </c>
      <c r="R185" s="190">
        <f>Q185*H185</f>
        <v>0</v>
      </c>
      <c r="S185" s="190">
        <v>0</v>
      </c>
      <c r="T185" s="191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2" t="s">
        <v>197</v>
      </c>
      <c r="AT185" s="192" t="s">
        <v>193</v>
      </c>
      <c r="AU185" s="192" t="s">
        <v>82</v>
      </c>
      <c r="AY185" s="20" t="s">
        <v>191</v>
      </c>
      <c r="BE185" s="193">
        <f>IF(N185="základní",J185,0)</f>
        <v>0</v>
      </c>
      <c r="BF185" s="193">
        <f>IF(N185="snížená",J185,0)</f>
        <v>0</v>
      </c>
      <c r="BG185" s="193">
        <f>IF(N185="zákl. přenesená",J185,0)</f>
        <v>0</v>
      </c>
      <c r="BH185" s="193">
        <f>IF(N185="sníž. přenesená",J185,0)</f>
        <v>0</v>
      </c>
      <c r="BI185" s="193">
        <f>IF(N185="nulová",J185,0)</f>
        <v>0</v>
      </c>
      <c r="BJ185" s="20" t="s">
        <v>80</v>
      </c>
      <c r="BK185" s="193">
        <f>ROUND(I185*H185,2)</f>
        <v>0</v>
      </c>
      <c r="BL185" s="20" t="s">
        <v>197</v>
      </c>
      <c r="BM185" s="192" t="s">
        <v>4997</v>
      </c>
    </row>
    <row r="186" spans="1:65" s="2" customFormat="1" ht="19.5">
      <c r="A186" s="37"/>
      <c r="B186" s="38"/>
      <c r="C186" s="39"/>
      <c r="D186" s="194" t="s">
        <v>199</v>
      </c>
      <c r="E186" s="39"/>
      <c r="F186" s="195" t="s">
        <v>4998</v>
      </c>
      <c r="G186" s="39"/>
      <c r="H186" s="39"/>
      <c r="I186" s="196"/>
      <c r="J186" s="39"/>
      <c r="K186" s="39"/>
      <c r="L186" s="42"/>
      <c r="M186" s="197"/>
      <c r="N186" s="198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199</v>
      </c>
      <c r="AU186" s="20" t="s">
        <v>82</v>
      </c>
    </row>
    <row r="187" spans="1:65" s="2" customFormat="1" ht="11.25">
      <c r="A187" s="37"/>
      <c r="B187" s="38"/>
      <c r="C187" s="39"/>
      <c r="D187" s="199" t="s">
        <v>206</v>
      </c>
      <c r="E187" s="39"/>
      <c r="F187" s="200" t="s">
        <v>4999</v>
      </c>
      <c r="G187" s="39"/>
      <c r="H187" s="39"/>
      <c r="I187" s="196"/>
      <c r="J187" s="39"/>
      <c r="K187" s="39"/>
      <c r="L187" s="42"/>
      <c r="M187" s="197"/>
      <c r="N187" s="198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206</v>
      </c>
      <c r="AU187" s="20" t="s">
        <v>82</v>
      </c>
    </row>
    <row r="188" spans="1:65" s="13" customFormat="1" ht="11.25">
      <c r="B188" s="201"/>
      <c r="C188" s="202"/>
      <c r="D188" s="194" t="s">
        <v>208</v>
      </c>
      <c r="E188" s="203" t="s">
        <v>19</v>
      </c>
      <c r="F188" s="204" t="s">
        <v>5000</v>
      </c>
      <c r="G188" s="202"/>
      <c r="H188" s="205">
        <v>9.27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208</v>
      </c>
      <c r="AU188" s="211" t="s">
        <v>82</v>
      </c>
      <c r="AV188" s="13" t="s">
        <v>82</v>
      </c>
      <c r="AW188" s="13" t="s">
        <v>34</v>
      </c>
      <c r="AX188" s="13" t="s">
        <v>73</v>
      </c>
      <c r="AY188" s="211" t="s">
        <v>191</v>
      </c>
    </row>
    <row r="189" spans="1:65" s="13" customFormat="1" ht="11.25">
      <c r="B189" s="201"/>
      <c r="C189" s="202"/>
      <c r="D189" s="194" t="s">
        <v>208</v>
      </c>
      <c r="E189" s="203" t="s">
        <v>19</v>
      </c>
      <c r="F189" s="204" t="s">
        <v>5001</v>
      </c>
      <c r="G189" s="202"/>
      <c r="H189" s="205">
        <v>47.96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208</v>
      </c>
      <c r="AU189" s="211" t="s">
        <v>82</v>
      </c>
      <c r="AV189" s="13" t="s">
        <v>82</v>
      </c>
      <c r="AW189" s="13" t="s">
        <v>34</v>
      </c>
      <c r="AX189" s="13" t="s">
        <v>73</v>
      </c>
      <c r="AY189" s="211" t="s">
        <v>191</v>
      </c>
    </row>
    <row r="190" spans="1:65" s="13" customFormat="1" ht="11.25">
      <c r="B190" s="201"/>
      <c r="C190" s="202"/>
      <c r="D190" s="194" t="s">
        <v>208</v>
      </c>
      <c r="E190" s="203" t="s">
        <v>19</v>
      </c>
      <c r="F190" s="204" t="s">
        <v>5002</v>
      </c>
      <c r="G190" s="202"/>
      <c r="H190" s="205">
        <v>37.020000000000003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208</v>
      </c>
      <c r="AU190" s="211" t="s">
        <v>82</v>
      </c>
      <c r="AV190" s="13" t="s">
        <v>82</v>
      </c>
      <c r="AW190" s="13" t="s">
        <v>34</v>
      </c>
      <c r="AX190" s="13" t="s">
        <v>73</v>
      </c>
      <c r="AY190" s="211" t="s">
        <v>191</v>
      </c>
    </row>
    <row r="191" spans="1:65" s="14" customFormat="1" ht="11.25">
      <c r="B191" s="212"/>
      <c r="C191" s="213"/>
      <c r="D191" s="194" t="s">
        <v>208</v>
      </c>
      <c r="E191" s="214" t="s">
        <v>19</v>
      </c>
      <c r="F191" s="215" t="s">
        <v>238</v>
      </c>
      <c r="G191" s="213"/>
      <c r="H191" s="216">
        <v>94.25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208</v>
      </c>
      <c r="AU191" s="222" t="s">
        <v>82</v>
      </c>
      <c r="AV191" s="14" t="s">
        <v>197</v>
      </c>
      <c r="AW191" s="14" t="s">
        <v>34</v>
      </c>
      <c r="AX191" s="14" t="s">
        <v>80</v>
      </c>
      <c r="AY191" s="222" t="s">
        <v>191</v>
      </c>
    </row>
    <row r="192" spans="1:65" s="2" customFormat="1" ht="16.5" customHeight="1">
      <c r="A192" s="37"/>
      <c r="B192" s="38"/>
      <c r="C192" s="223" t="s">
        <v>287</v>
      </c>
      <c r="D192" s="223" t="s">
        <v>273</v>
      </c>
      <c r="E192" s="224" t="s">
        <v>5003</v>
      </c>
      <c r="F192" s="225" t="s">
        <v>5004</v>
      </c>
      <c r="G192" s="226" t="s">
        <v>255</v>
      </c>
      <c r="H192" s="227">
        <v>377</v>
      </c>
      <c r="I192" s="228"/>
      <c r="J192" s="229">
        <f>ROUND(I192*H192,2)</f>
        <v>0</v>
      </c>
      <c r="K192" s="225" t="s">
        <v>4909</v>
      </c>
      <c r="L192" s="230"/>
      <c r="M192" s="231" t="s">
        <v>19</v>
      </c>
      <c r="N192" s="232" t="s">
        <v>44</v>
      </c>
      <c r="O192" s="67"/>
      <c r="P192" s="190">
        <f>O192*H192</f>
        <v>0</v>
      </c>
      <c r="Q192" s="190">
        <v>0</v>
      </c>
      <c r="R192" s="190">
        <f>Q192*H192</f>
        <v>0</v>
      </c>
      <c r="S192" s="190">
        <v>0</v>
      </c>
      <c r="T192" s="191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2" t="s">
        <v>239</v>
      </c>
      <c r="AT192" s="192" t="s">
        <v>273</v>
      </c>
      <c r="AU192" s="192" t="s">
        <v>82</v>
      </c>
      <c r="AY192" s="20" t="s">
        <v>191</v>
      </c>
      <c r="BE192" s="193">
        <f>IF(N192="základní",J192,0)</f>
        <v>0</v>
      </c>
      <c r="BF192" s="193">
        <f>IF(N192="snížená",J192,0)</f>
        <v>0</v>
      </c>
      <c r="BG192" s="193">
        <f>IF(N192="zákl. přenesená",J192,0)</f>
        <v>0</v>
      </c>
      <c r="BH192" s="193">
        <f>IF(N192="sníž. přenesená",J192,0)</f>
        <v>0</v>
      </c>
      <c r="BI192" s="193">
        <f>IF(N192="nulová",J192,0)</f>
        <v>0</v>
      </c>
      <c r="BJ192" s="20" t="s">
        <v>80</v>
      </c>
      <c r="BK192" s="193">
        <f>ROUND(I192*H192,2)</f>
        <v>0</v>
      </c>
      <c r="BL192" s="20" t="s">
        <v>197</v>
      </c>
      <c r="BM192" s="192" t="s">
        <v>5005</v>
      </c>
    </row>
    <row r="193" spans="1:65" s="2" customFormat="1" ht="11.25">
      <c r="A193" s="37"/>
      <c r="B193" s="38"/>
      <c r="C193" s="39"/>
      <c r="D193" s="194" t="s">
        <v>199</v>
      </c>
      <c r="E193" s="39"/>
      <c r="F193" s="195" t="s">
        <v>5004</v>
      </c>
      <c r="G193" s="39"/>
      <c r="H193" s="39"/>
      <c r="I193" s="196"/>
      <c r="J193" s="39"/>
      <c r="K193" s="39"/>
      <c r="L193" s="42"/>
      <c r="M193" s="197"/>
      <c r="N193" s="198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199</v>
      </c>
      <c r="AU193" s="20" t="s">
        <v>82</v>
      </c>
    </row>
    <row r="194" spans="1:65" s="12" customFormat="1" ht="22.9" customHeight="1">
      <c r="B194" s="165"/>
      <c r="C194" s="166"/>
      <c r="D194" s="167" t="s">
        <v>72</v>
      </c>
      <c r="E194" s="179" t="s">
        <v>197</v>
      </c>
      <c r="F194" s="179" t="s">
        <v>498</v>
      </c>
      <c r="G194" s="166"/>
      <c r="H194" s="166"/>
      <c r="I194" s="169"/>
      <c r="J194" s="180">
        <f>BK194</f>
        <v>0</v>
      </c>
      <c r="K194" s="166"/>
      <c r="L194" s="171"/>
      <c r="M194" s="172"/>
      <c r="N194" s="173"/>
      <c r="O194" s="173"/>
      <c r="P194" s="174">
        <f>SUM(P195:P201)</f>
        <v>0</v>
      </c>
      <c r="Q194" s="173"/>
      <c r="R194" s="174">
        <f>SUM(R195:R201)</f>
        <v>0</v>
      </c>
      <c r="S194" s="173"/>
      <c r="T194" s="175">
        <f>SUM(T195:T201)</f>
        <v>0</v>
      </c>
      <c r="AR194" s="176" t="s">
        <v>80</v>
      </c>
      <c r="AT194" s="177" t="s">
        <v>72</v>
      </c>
      <c r="AU194" s="177" t="s">
        <v>80</v>
      </c>
      <c r="AY194" s="176" t="s">
        <v>191</v>
      </c>
      <c r="BK194" s="178">
        <f>SUM(BK195:BK201)</f>
        <v>0</v>
      </c>
    </row>
    <row r="195" spans="1:65" s="2" customFormat="1" ht="16.5" customHeight="1">
      <c r="A195" s="37"/>
      <c r="B195" s="38"/>
      <c r="C195" s="181" t="s">
        <v>292</v>
      </c>
      <c r="D195" s="181" t="s">
        <v>193</v>
      </c>
      <c r="E195" s="182" t="s">
        <v>5006</v>
      </c>
      <c r="F195" s="183" t="s">
        <v>5007</v>
      </c>
      <c r="G195" s="184" t="s">
        <v>202</v>
      </c>
      <c r="H195" s="185">
        <v>21.99</v>
      </c>
      <c r="I195" s="186"/>
      <c r="J195" s="187">
        <f>ROUND(I195*H195,2)</f>
        <v>0</v>
      </c>
      <c r="K195" s="183" t="s">
        <v>4909</v>
      </c>
      <c r="L195" s="42"/>
      <c r="M195" s="188" t="s">
        <v>19</v>
      </c>
      <c r="N195" s="189" t="s">
        <v>44</v>
      </c>
      <c r="O195" s="67"/>
      <c r="P195" s="190">
        <f>O195*H195</f>
        <v>0</v>
      </c>
      <c r="Q195" s="190">
        <v>0</v>
      </c>
      <c r="R195" s="190">
        <f>Q195*H195</f>
        <v>0</v>
      </c>
      <c r="S195" s="190">
        <v>0</v>
      </c>
      <c r="T195" s="191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2" t="s">
        <v>197</v>
      </c>
      <c r="AT195" s="192" t="s">
        <v>193</v>
      </c>
      <c r="AU195" s="192" t="s">
        <v>82</v>
      </c>
      <c r="AY195" s="20" t="s">
        <v>191</v>
      </c>
      <c r="BE195" s="193">
        <f>IF(N195="základní",J195,0)</f>
        <v>0</v>
      </c>
      <c r="BF195" s="193">
        <f>IF(N195="snížená",J195,0)</f>
        <v>0</v>
      </c>
      <c r="BG195" s="193">
        <f>IF(N195="zákl. přenesená",J195,0)</f>
        <v>0</v>
      </c>
      <c r="BH195" s="193">
        <f>IF(N195="sníž. přenesená",J195,0)</f>
        <v>0</v>
      </c>
      <c r="BI195" s="193">
        <f>IF(N195="nulová",J195,0)</f>
        <v>0</v>
      </c>
      <c r="BJ195" s="20" t="s">
        <v>80</v>
      </c>
      <c r="BK195" s="193">
        <f>ROUND(I195*H195,2)</f>
        <v>0</v>
      </c>
      <c r="BL195" s="20" t="s">
        <v>197</v>
      </c>
      <c r="BM195" s="192" t="s">
        <v>5008</v>
      </c>
    </row>
    <row r="196" spans="1:65" s="2" customFormat="1" ht="11.25">
      <c r="A196" s="37"/>
      <c r="B196" s="38"/>
      <c r="C196" s="39"/>
      <c r="D196" s="194" t="s">
        <v>199</v>
      </c>
      <c r="E196" s="39"/>
      <c r="F196" s="195" t="s">
        <v>5009</v>
      </c>
      <c r="G196" s="39"/>
      <c r="H196" s="39"/>
      <c r="I196" s="196"/>
      <c r="J196" s="39"/>
      <c r="K196" s="39"/>
      <c r="L196" s="42"/>
      <c r="M196" s="197"/>
      <c r="N196" s="198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199</v>
      </c>
      <c r="AU196" s="20" t="s">
        <v>82</v>
      </c>
    </row>
    <row r="197" spans="1:65" s="2" customFormat="1" ht="11.25">
      <c r="A197" s="37"/>
      <c r="B197" s="38"/>
      <c r="C197" s="39"/>
      <c r="D197" s="199" t="s">
        <v>206</v>
      </c>
      <c r="E197" s="39"/>
      <c r="F197" s="200" t="s">
        <v>5010</v>
      </c>
      <c r="G197" s="39"/>
      <c r="H197" s="39"/>
      <c r="I197" s="196"/>
      <c r="J197" s="39"/>
      <c r="K197" s="39"/>
      <c r="L197" s="42"/>
      <c r="M197" s="197"/>
      <c r="N197" s="198"/>
      <c r="O197" s="67"/>
      <c r="P197" s="67"/>
      <c r="Q197" s="67"/>
      <c r="R197" s="67"/>
      <c r="S197" s="67"/>
      <c r="T197" s="68"/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T197" s="20" t="s">
        <v>206</v>
      </c>
      <c r="AU197" s="20" t="s">
        <v>82</v>
      </c>
    </row>
    <row r="198" spans="1:65" s="13" customFormat="1" ht="11.25">
      <c r="B198" s="201"/>
      <c r="C198" s="202"/>
      <c r="D198" s="194" t="s">
        <v>208</v>
      </c>
      <c r="E198" s="203" t="s">
        <v>19</v>
      </c>
      <c r="F198" s="204" t="s">
        <v>5011</v>
      </c>
      <c r="G198" s="202"/>
      <c r="H198" s="205">
        <v>2.14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208</v>
      </c>
      <c r="AU198" s="211" t="s">
        <v>82</v>
      </c>
      <c r="AV198" s="13" t="s">
        <v>82</v>
      </c>
      <c r="AW198" s="13" t="s">
        <v>34</v>
      </c>
      <c r="AX198" s="13" t="s">
        <v>73</v>
      </c>
      <c r="AY198" s="211" t="s">
        <v>191</v>
      </c>
    </row>
    <row r="199" spans="1:65" s="13" customFormat="1" ht="11.25">
      <c r="B199" s="201"/>
      <c r="C199" s="202"/>
      <c r="D199" s="194" t="s">
        <v>208</v>
      </c>
      <c r="E199" s="203" t="s">
        <v>19</v>
      </c>
      <c r="F199" s="204" t="s">
        <v>5012</v>
      </c>
      <c r="G199" s="202"/>
      <c r="H199" s="205">
        <v>11.13</v>
      </c>
      <c r="I199" s="206"/>
      <c r="J199" s="202"/>
      <c r="K199" s="202"/>
      <c r="L199" s="207"/>
      <c r="M199" s="208"/>
      <c r="N199" s="209"/>
      <c r="O199" s="209"/>
      <c r="P199" s="209"/>
      <c r="Q199" s="209"/>
      <c r="R199" s="209"/>
      <c r="S199" s="209"/>
      <c r="T199" s="210"/>
      <c r="AT199" s="211" t="s">
        <v>208</v>
      </c>
      <c r="AU199" s="211" t="s">
        <v>82</v>
      </c>
      <c r="AV199" s="13" t="s">
        <v>82</v>
      </c>
      <c r="AW199" s="13" t="s">
        <v>34</v>
      </c>
      <c r="AX199" s="13" t="s">
        <v>73</v>
      </c>
      <c r="AY199" s="211" t="s">
        <v>191</v>
      </c>
    </row>
    <row r="200" spans="1:65" s="13" customFormat="1" ht="11.25">
      <c r="B200" s="201"/>
      <c r="C200" s="202"/>
      <c r="D200" s="194" t="s">
        <v>208</v>
      </c>
      <c r="E200" s="203" t="s">
        <v>19</v>
      </c>
      <c r="F200" s="204" t="s">
        <v>5013</v>
      </c>
      <c r="G200" s="202"/>
      <c r="H200" s="205">
        <v>8.7200000000000006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208</v>
      </c>
      <c r="AU200" s="211" t="s">
        <v>82</v>
      </c>
      <c r="AV200" s="13" t="s">
        <v>82</v>
      </c>
      <c r="AW200" s="13" t="s">
        <v>34</v>
      </c>
      <c r="AX200" s="13" t="s">
        <v>73</v>
      </c>
      <c r="AY200" s="211" t="s">
        <v>191</v>
      </c>
    </row>
    <row r="201" spans="1:65" s="14" customFormat="1" ht="11.25">
      <c r="B201" s="212"/>
      <c r="C201" s="213"/>
      <c r="D201" s="194" t="s">
        <v>208</v>
      </c>
      <c r="E201" s="214" t="s">
        <v>19</v>
      </c>
      <c r="F201" s="215" t="s">
        <v>238</v>
      </c>
      <c r="G201" s="213"/>
      <c r="H201" s="216">
        <v>21.990000000000002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208</v>
      </c>
      <c r="AU201" s="222" t="s">
        <v>82</v>
      </c>
      <c r="AV201" s="14" t="s">
        <v>197</v>
      </c>
      <c r="AW201" s="14" t="s">
        <v>34</v>
      </c>
      <c r="AX201" s="14" t="s">
        <v>80</v>
      </c>
      <c r="AY201" s="222" t="s">
        <v>191</v>
      </c>
    </row>
    <row r="202" spans="1:65" s="12" customFormat="1" ht="22.9" customHeight="1">
      <c r="B202" s="165"/>
      <c r="C202" s="166"/>
      <c r="D202" s="167" t="s">
        <v>72</v>
      </c>
      <c r="E202" s="179" t="s">
        <v>239</v>
      </c>
      <c r="F202" s="179" t="s">
        <v>978</v>
      </c>
      <c r="G202" s="166"/>
      <c r="H202" s="166"/>
      <c r="I202" s="169"/>
      <c r="J202" s="180">
        <f>BK202</f>
        <v>0</v>
      </c>
      <c r="K202" s="166"/>
      <c r="L202" s="171"/>
      <c r="M202" s="172"/>
      <c r="N202" s="173"/>
      <c r="O202" s="173"/>
      <c r="P202" s="174">
        <f>SUM(P203:P210)</f>
        <v>0</v>
      </c>
      <c r="Q202" s="173"/>
      <c r="R202" s="174">
        <f>SUM(R203:R210)</f>
        <v>0</v>
      </c>
      <c r="S202" s="173"/>
      <c r="T202" s="175">
        <f>SUM(T203:T210)</f>
        <v>0</v>
      </c>
      <c r="AR202" s="176" t="s">
        <v>80</v>
      </c>
      <c r="AT202" s="177" t="s">
        <v>72</v>
      </c>
      <c r="AU202" s="177" t="s">
        <v>80</v>
      </c>
      <c r="AY202" s="176" t="s">
        <v>191</v>
      </c>
      <c r="BK202" s="178">
        <f>SUM(BK203:BK210)</f>
        <v>0</v>
      </c>
    </row>
    <row r="203" spans="1:65" s="2" customFormat="1" ht="16.5" customHeight="1">
      <c r="A203" s="37"/>
      <c r="B203" s="38"/>
      <c r="C203" s="181" t="s">
        <v>298</v>
      </c>
      <c r="D203" s="181" t="s">
        <v>193</v>
      </c>
      <c r="E203" s="182" t="s">
        <v>5014</v>
      </c>
      <c r="F203" s="183" t="s">
        <v>5015</v>
      </c>
      <c r="G203" s="184" t="s">
        <v>301</v>
      </c>
      <c r="H203" s="185">
        <v>7.5</v>
      </c>
      <c r="I203" s="186"/>
      <c r="J203" s="187">
        <f>ROUND(I203*H203,2)</f>
        <v>0</v>
      </c>
      <c r="K203" s="183" t="s">
        <v>4909</v>
      </c>
      <c r="L203" s="42"/>
      <c r="M203" s="188" t="s">
        <v>19</v>
      </c>
      <c r="N203" s="189" t="s">
        <v>44</v>
      </c>
      <c r="O203" s="67"/>
      <c r="P203" s="190">
        <f>O203*H203</f>
        <v>0</v>
      </c>
      <c r="Q203" s="190">
        <v>0</v>
      </c>
      <c r="R203" s="190">
        <f>Q203*H203</f>
        <v>0</v>
      </c>
      <c r="S203" s="190">
        <v>0</v>
      </c>
      <c r="T203" s="191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2" t="s">
        <v>197</v>
      </c>
      <c r="AT203" s="192" t="s">
        <v>193</v>
      </c>
      <c r="AU203" s="192" t="s">
        <v>82</v>
      </c>
      <c r="AY203" s="20" t="s">
        <v>191</v>
      </c>
      <c r="BE203" s="193">
        <f>IF(N203="základní",J203,0)</f>
        <v>0</v>
      </c>
      <c r="BF203" s="193">
        <f>IF(N203="snížená",J203,0)</f>
        <v>0</v>
      </c>
      <c r="BG203" s="193">
        <f>IF(N203="zákl. přenesená",J203,0)</f>
        <v>0</v>
      </c>
      <c r="BH203" s="193">
        <f>IF(N203="sníž. přenesená",J203,0)</f>
        <v>0</v>
      </c>
      <c r="BI203" s="193">
        <f>IF(N203="nulová",J203,0)</f>
        <v>0</v>
      </c>
      <c r="BJ203" s="20" t="s">
        <v>80</v>
      </c>
      <c r="BK203" s="193">
        <f>ROUND(I203*H203,2)</f>
        <v>0</v>
      </c>
      <c r="BL203" s="20" t="s">
        <v>197</v>
      </c>
      <c r="BM203" s="192" t="s">
        <v>5016</v>
      </c>
    </row>
    <row r="204" spans="1:65" s="2" customFormat="1" ht="11.25">
      <c r="A204" s="37"/>
      <c r="B204" s="38"/>
      <c r="C204" s="39"/>
      <c r="D204" s="194" t="s">
        <v>199</v>
      </c>
      <c r="E204" s="39"/>
      <c r="F204" s="195" t="s">
        <v>5017</v>
      </c>
      <c r="G204" s="39"/>
      <c r="H204" s="39"/>
      <c r="I204" s="196"/>
      <c r="J204" s="39"/>
      <c r="K204" s="39"/>
      <c r="L204" s="42"/>
      <c r="M204" s="197"/>
      <c r="N204" s="198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199</v>
      </c>
      <c r="AU204" s="20" t="s">
        <v>82</v>
      </c>
    </row>
    <row r="205" spans="1:65" s="2" customFormat="1" ht="11.25">
      <c r="A205" s="37"/>
      <c r="B205" s="38"/>
      <c r="C205" s="39"/>
      <c r="D205" s="199" t="s">
        <v>206</v>
      </c>
      <c r="E205" s="39"/>
      <c r="F205" s="200" t="s">
        <v>5018</v>
      </c>
      <c r="G205" s="39"/>
      <c r="H205" s="39"/>
      <c r="I205" s="196"/>
      <c r="J205" s="39"/>
      <c r="K205" s="39"/>
      <c r="L205" s="42"/>
      <c r="M205" s="197"/>
      <c r="N205" s="198"/>
      <c r="O205" s="67"/>
      <c r="P205" s="67"/>
      <c r="Q205" s="67"/>
      <c r="R205" s="67"/>
      <c r="S205" s="67"/>
      <c r="T205" s="68"/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T205" s="20" t="s">
        <v>206</v>
      </c>
      <c r="AU205" s="20" t="s">
        <v>82</v>
      </c>
    </row>
    <row r="206" spans="1:65" s="2" customFormat="1" ht="19.5">
      <c r="A206" s="37"/>
      <c r="B206" s="38"/>
      <c r="C206" s="39"/>
      <c r="D206" s="194" t="s">
        <v>402</v>
      </c>
      <c r="E206" s="39"/>
      <c r="F206" s="243" t="s">
        <v>5019</v>
      </c>
      <c r="G206" s="39"/>
      <c r="H206" s="39"/>
      <c r="I206" s="196"/>
      <c r="J206" s="39"/>
      <c r="K206" s="39"/>
      <c r="L206" s="42"/>
      <c r="M206" s="197"/>
      <c r="N206" s="198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402</v>
      </c>
      <c r="AU206" s="20" t="s">
        <v>82</v>
      </c>
    </row>
    <row r="207" spans="1:65" s="2" customFormat="1" ht="16.5" customHeight="1">
      <c r="A207" s="37"/>
      <c r="B207" s="38"/>
      <c r="C207" s="223" t="s">
        <v>306</v>
      </c>
      <c r="D207" s="223" t="s">
        <v>273</v>
      </c>
      <c r="E207" s="224" t="s">
        <v>5020</v>
      </c>
      <c r="F207" s="225" t="s">
        <v>5021</v>
      </c>
      <c r="G207" s="226" t="s">
        <v>301</v>
      </c>
      <c r="H207" s="227">
        <v>7.6130000000000004</v>
      </c>
      <c r="I207" s="228"/>
      <c r="J207" s="229">
        <f>ROUND(I207*H207,2)</f>
        <v>0</v>
      </c>
      <c r="K207" s="225" t="s">
        <v>4909</v>
      </c>
      <c r="L207" s="230"/>
      <c r="M207" s="231" t="s">
        <v>19</v>
      </c>
      <c r="N207" s="232" t="s">
        <v>44</v>
      </c>
      <c r="O207" s="67"/>
      <c r="P207" s="190">
        <f>O207*H207</f>
        <v>0</v>
      </c>
      <c r="Q207" s="190">
        <v>0</v>
      </c>
      <c r="R207" s="190">
        <f>Q207*H207</f>
        <v>0</v>
      </c>
      <c r="S207" s="190">
        <v>0</v>
      </c>
      <c r="T207" s="191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2" t="s">
        <v>239</v>
      </c>
      <c r="AT207" s="192" t="s">
        <v>273</v>
      </c>
      <c r="AU207" s="192" t="s">
        <v>82</v>
      </c>
      <c r="AY207" s="20" t="s">
        <v>191</v>
      </c>
      <c r="BE207" s="193">
        <f>IF(N207="základní",J207,0)</f>
        <v>0</v>
      </c>
      <c r="BF207" s="193">
        <f>IF(N207="snížená",J207,0)</f>
        <v>0</v>
      </c>
      <c r="BG207" s="193">
        <f>IF(N207="zákl. přenesená",J207,0)</f>
        <v>0</v>
      </c>
      <c r="BH207" s="193">
        <f>IF(N207="sníž. přenesená",J207,0)</f>
        <v>0</v>
      </c>
      <c r="BI207" s="193">
        <f>IF(N207="nulová",J207,0)</f>
        <v>0</v>
      </c>
      <c r="BJ207" s="20" t="s">
        <v>80</v>
      </c>
      <c r="BK207" s="193">
        <f>ROUND(I207*H207,2)</f>
        <v>0</v>
      </c>
      <c r="BL207" s="20" t="s">
        <v>197</v>
      </c>
      <c r="BM207" s="192" t="s">
        <v>5022</v>
      </c>
    </row>
    <row r="208" spans="1:65" s="2" customFormat="1" ht="11.25">
      <c r="A208" s="37"/>
      <c r="B208" s="38"/>
      <c r="C208" s="39"/>
      <c r="D208" s="194" t="s">
        <v>199</v>
      </c>
      <c r="E208" s="39"/>
      <c r="F208" s="195" t="s">
        <v>5021</v>
      </c>
      <c r="G208" s="39"/>
      <c r="H208" s="39"/>
      <c r="I208" s="196"/>
      <c r="J208" s="39"/>
      <c r="K208" s="39"/>
      <c r="L208" s="42"/>
      <c r="M208" s="197"/>
      <c r="N208" s="198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199</v>
      </c>
      <c r="AU208" s="20" t="s">
        <v>82</v>
      </c>
    </row>
    <row r="209" spans="1:65" s="13" customFormat="1" ht="11.25">
      <c r="B209" s="201"/>
      <c r="C209" s="202"/>
      <c r="D209" s="194" t="s">
        <v>208</v>
      </c>
      <c r="E209" s="203" t="s">
        <v>19</v>
      </c>
      <c r="F209" s="204" t="s">
        <v>5023</v>
      </c>
      <c r="G209" s="202"/>
      <c r="H209" s="205">
        <v>7.6130000000000004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208</v>
      </c>
      <c r="AU209" s="211" t="s">
        <v>82</v>
      </c>
      <c r="AV209" s="13" t="s">
        <v>82</v>
      </c>
      <c r="AW209" s="13" t="s">
        <v>34</v>
      </c>
      <c r="AX209" s="13" t="s">
        <v>73</v>
      </c>
      <c r="AY209" s="211" t="s">
        <v>191</v>
      </c>
    </row>
    <row r="210" spans="1:65" s="14" customFormat="1" ht="11.25">
      <c r="B210" s="212"/>
      <c r="C210" s="213"/>
      <c r="D210" s="194" t="s">
        <v>208</v>
      </c>
      <c r="E210" s="214" t="s">
        <v>19</v>
      </c>
      <c r="F210" s="215" t="s">
        <v>238</v>
      </c>
      <c r="G210" s="213"/>
      <c r="H210" s="216">
        <v>7.6130000000000004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208</v>
      </c>
      <c r="AU210" s="222" t="s">
        <v>82</v>
      </c>
      <c r="AV210" s="14" t="s">
        <v>197</v>
      </c>
      <c r="AW210" s="14" t="s">
        <v>34</v>
      </c>
      <c r="AX210" s="14" t="s">
        <v>80</v>
      </c>
      <c r="AY210" s="222" t="s">
        <v>191</v>
      </c>
    </row>
    <row r="211" spans="1:65" s="12" customFormat="1" ht="22.9" customHeight="1">
      <c r="B211" s="165"/>
      <c r="C211" s="166"/>
      <c r="D211" s="167" t="s">
        <v>72</v>
      </c>
      <c r="E211" s="179" t="s">
        <v>246</v>
      </c>
      <c r="F211" s="179" t="s">
        <v>984</v>
      </c>
      <c r="G211" s="166"/>
      <c r="H211" s="166"/>
      <c r="I211" s="169"/>
      <c r="J211" s="180">
        <f>BK211</f>
        <v>0</v>
      </c>
      <c r="K211" s="166"/>
      <c r="L211" s="171"/>
      <c r="M211" s="172"/>
      <c r="N211" s="173"/>
      <c r="O211" s="173"/>
      <c r="P211" s="174">
        <f>SUM(P212:P216)</f>
        <v>0</v>
      </c>
      <c r="Q211" s="173"/>
      <c r="R211" s="174">
        <f>SUM(R212:R216)</f>
        <v>0</v>
      </c>
      <c r="S211" s="173"/>
      <c r="T211" s="175">
        <f>SUM(T212:T216)</f>
        <v>0</v>
      </c>
      <c r="AR211" s="176" t="s">
        <v>80</v>
      </c>
      <c r="AT211" s="177" t="s">
        <v>72</v>
      </c>
      <c r="AU211" s="177" t="s">
        <v>80</v>
      </c>
      <c r="AY211" s="176" t="s">
        <v>191</v>
      </c>
      <c r="BK211" s="178">
        <f>SUM(BK212:BK216)</f>
        <v>0</v>
      </c>
    </row>
    <row r="212" spans="1:65" s="2" customFormat="1" ht="16.5" customHeight="1">
      <c r="A212" s="37"/>
      <c r="B212" s="38"/>
      <c r="C212" s="181" t="s">
        <v>313</v>
      </c>
      <c r="D212" s="181" t="s">
        <v>193</v>
      </c>
      <c r="E212" s="182" t="s">
        <v>5024</v>
      </c>
      <c r="F212" s="183" t="s">
        <v>5025</v>
      </c>
      <c r="G212" s="184" t="s">
        <v>202</v>
      </c>
      <c r="H212" s="185">
        <v>12.8</v>
      </c>
      <c r="I212" s="186"/>
      <c r="J212" s="187">
        <f>ROUND(I212*H212,2)</f>
        <v>0</v>
      </c>
      <c r="K212" s="183" t="s">
        <v>4909</v>
      </c>
      <c r="L212" s="42"/>
      <c r="M212" s="188" t="s">
        <v>19</v>
      </c>
      <c r="N212" s="189" t="s">
        <v>44</v>
      </c>
      <c r="O212" s="67"/>
      <c r="P212" s="190">
        <f>O212*H212</f>
        <v>0</v>
      </c>
      <c r="Q212" s="190">
        <v>0</v>
      </c>
      <c r="R212" s="190">
        <f>Q212*H212</f>
        <v>0</v>
      </c>
      <c r="S212" s="190">
        <v>0</v>
      </c>
      <c r="T212" s="191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2" t="s">
        <v>197</v>
      </c>
      <c r="AT212" s="192" t="s">
        <v>193</v>
      </c>
      <c r="AU212" s="192" t="s">
        <v>82</v>
      </c>
      <c r="AY212" s="20" t="s">
        <v>191</v>
      </c>
      <c r="BE212" s="193">
        <f>IF(N212="základní",J212,0)</f>
        <v>0</v>
      </c>
      <c r="BF212" s="193">
        <f>IF(N212="snížená",J212,0)</f>
        <v>0</v>
      </c>
      <c r="BG212" s="193">
        <f>IF(N212="zákl. přenesená",J212,0)</f>
        <v>0</v>
      </c>
      <c r="BH212" s="193">
        <f>IF(N212="sníž. přenesená",J212,0)</f>
        <v>0</v>
      </c>
      <c r="BI212" s="193">
        <f>IF(N212="nulová",J212,0)</f>
        <v>0</v>
      </c>
      <c r="BJ212" s="20" t="s">
        <v>80</v>
      </c>
      <c r="BK212" s="193">
        <f>ROUND(I212*H212,2)</f>
        <v>0</v>
      </c>
      <c r="BL212" s="20" t="s">
        <v>197</v>
      </c>
      <c r="BM212" s="192" t="s">
        <v>5026</v>
      </c>
    </row>
    <row r="213" spans="1:65" s="2" customFormat="1" ht="11.25">
      <c r="A213" s="37"/>
      <c r="B213" s="38"/>
      <c r="C213" s="39"/>
      <c r="D213" s="194" t="s">
        <v>199</v>
      </c>
      <c r="E213" s="39"/>
      <c r="F213" s="195" t="s">
        <v>5025</v>
      </c>
      <c r="G213" s="39"/>
      <c r="H213" s="39"/>
      <c r="I213" s="196"/>
      <c r="J213" s="39"/>
      <c r="K213" s="39"/>
      <c r="L213" s="42"/>
      <c r="M213" s="197"/>
      <c r="N213" s="198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199</v>
      </c>
      <c r="AU213" s="20" t="s">
        <v>82</v>
      </c>
    </row>
    <row r="214" spans="1:65" s="2" customFormat="1" ht="11.25">
      <c r="A214" s="37"/>
      <c r="B214" s="38"/>
      <c r="C214" s="39"/>
      <c r="D214" s="199" t="s">
        <v>206</v>
      </c>
      <c r="E214" s="39"/>
      <c r="F214" s="200" t="s">
        <v>5027</v>
      </c>
      <c r="G214" s="39"/>
      <c r="H214" s="39"/>
      <c r="I214" s="196"/>
      <c r="J214" s="39"/>
      <c r="K214" s="39"/>
      <c r="L214" s="42"/>
      <c r="M214" s="197"/>
      <c r="N214" s="198"/>
      <c r="O214" s="67"/>
      <c r="P214" s="67"/>
      <c r="Q214" s="67"/>
      <c r="R214" s="67"/>
      <c r="S214" s="67"/>
      <c r="T214" s="68"/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T214" s="20" t="s">
        <v>206</v>
      </c>
      <c r="AU214" s="20" t="s">
        <v>82</v>
      </c>
    </row>
    <row r="215" spans="1:65" s="13" customFormat="1" ht="11.25">
      <c r="B215" s="201"/>
      <c r="C215" s="202"/>
      <c r="D215" s="194" t="s">
        <v>208</v>
      </c>
      <c r="E215" s="203" t="s">
        <v>19</v>
      </c>
      <c r="F215" s="204" t="s">
        <v>5028</v>
      </c>
      <c r="G215" s="202"/>
      <c r="H215" s="205">
        <v>12.8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208</v>
      </c>
      <c r="AU215" s="211" t="s">
        <v>82</v>
      </c>
      <c r="AV215" s="13" t="s">
        <v>82</v>
      </c>
      <c r="AW215" s="13" t="s">
        <v>34</v>
      </c>
      <c r="AX215" s="13" t="s">
        <v>73</v>
      </c>
      <c r="AY215" s="211" t="s">
        <v>191</v>
      </c>
    </row>
    <row r="216" spans="1:65" s="14" customFormat="1" ht="11.25">
      <c r="B216" s="212"/>
      <c r="C216" s="213"/>
      <c r="D216" s="194" t="s">
        <v>208</v>
      </c>
      <c r="E216" s="214" t="s">
        <v>19</v>
      </c>
      <c r="F216" s="215" t="s">
        <v>238</v>
      </c>
      <c r="G216" s="213"/>
      <c r="H216" s="216">
        <v>12.8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208</v>
      </c>
      <c r="AU216" s="222" t="s">
        <v>82</v>
      </c>
      <c r="AV216" s="14" t="s">
        <v>197</v>
      </c>
      <c r="AW216" s="14" t="s">
        <v>34</v>
      </c>
      <c r="AX216" s="14" t="s">
        <v>80</v>
      </c>
      <c r="AY216" s="222" t="s">
        <v>191</v>
      </c>
    </row>
    <row r="217" spans="1:65" s="12" customFormat="1" ht="22.9" customHeight="1">
      <c r="B217" s="165"/>
      <c r="C217" s="166"/>
      <c r="D217" s="167" t="s">
        <v>72</v>
      </c>
      <c r="E217" s="179" t="s">
        <v>1357</v>
      </c>
      <c r="F217" s="179" t="s">
        <v>1358</v>
      </c>
      <c r="G217" s="166"/>
      <c r="H217" s="166"/>
      <c r="I217" s="169"/>
      <c r="J217" s="180">
        <f>BK217</f>
        <v>0</v>
      </c>
      <c r="K217" s="166"/>
      <c r="L217" s="171"/>
      <c r="M217" s="172"/>
      <c r="N217" s="173"/>
      <c r="O217" s="173"/>
      <c r="P217" s="174">
        <f>SUM(P218:P231)</f>
        <v>0</v>
      </c>
      <c r="Q217" s="173"/>
      <c r="R217" s="174">
        <f>SUM(R218:R231)</f>
        <v>0</v>
      </c>
      <c r="S217" s="173"/>
      <c r="T217" s="175">
        <f>SUM(T218:T231)</f>
        <v>0</v>
      </c>
      <c r="AR217" s="176" t="s">
        <v>80</v>
      </c>
      <c r="AT217" s="177" t="s">
        <v>72</v>
      </c>
      <c r="AU217" s="177" t="s">
        <v>80</v>
      </c>
      <c r="AY217" s="176" t="s">
        <v>191</v>
      </c>
      <c r="BK217" s="178">
        <f>SUM(BK218:BK231)</f>
        <v>0</v>
      </c>
    </row>
    <row r="218" spans="1:65" s="2" customFormat="1" ht="16.5" customHeight="1">
      <c r="A218" s="37"/>
      <c r="B218" s="38"/>
      <c r="C218" s="181" t="s">
        <v>320</v>
      </c>
      <c r="D218" s="181" t="s">
        <v>193</v>
      </c>
      <c r="E218" s="182" t="s">
        <v>5029</v>
      </c>
      <c r="F218" s="183" t="s">
        <v>5030</v>
      </c>
      <c r="G218" s="184" t="s">
        <v>255</v>
      </c>
      <c r="H218" s="185">
        <v>25.6</v>
      </c>
      <c r="I218" s="186"/>
      <c r="J218" s="187">
        <f>ROUND(I218*H218,2)</f>
        <v>0</v>
      </c>
      <c r="K218" s="183" t="s">
        <v>4909</v>
      </c>
      <c r="L218" s="42"/>
      <c r="M218" s="188" t="s">
        <v>19</v>
      </c>
      <c r="N218" s="189" t="s">
        <v>44</v>
      </c>
      <c r="O218" s="67"/>
      <c r="P218" s="190">
        <f>O218*H218</f>
        <v>0</v>
      </c>
      <c r="Q218" s="190">
        <v>0</v>
      </c>
      <c r="R218" s="190">
        <f>Q218*H218</f>
        <v>0</v>
      </c>
      <c r="S218" s="190">
        <v>0</v>
      </c>
      <c r="T218" s="191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2" t="s">
        <v>197</v>
      </c>
      <c r="AT218" s="192" t="s">
        <v>193</v>
      </c>
      <c r="AU218" s="192" t="s">
        <v>82</v>
      </c>
      <c r="AY218" s="20" t="s">
        <v>191</v>
      </c>
      <c r="BE218" s="193">
        <f>IF(N218="základní",J218,0)</f>
        <v>0</v>
      </c>
      <c r="BF218" s="193">
        <f>IF(N218="snížená",J218,0)</f>
        <v>0</v>
      </c>
      <c r="BG218" s="193">
        <f>IF(N218="zákl. přenesená",J218,0)</f>
        <v>0</v>
      </c>
      <c r="BH218" s="193">
        <f>IF(N218="sníž. přenesená",J218,0)</f>
        <v>0</v>
      </c>
      <c r="BI218" s="193">
        <f>IF(N218="nulová",J218,0)</f>
        <v>0</v>
      </c>
      <c r="BJ218" s="20" t="s">
        <v>80</v>
      </c>
      <c r="BK218" s="193">
        <f>ROUND(I218*H218,2)</f>
        <v>0</v>
      </c>
      <c r="BL218" s="20" t="s">
        <v>197</v>
      </c>
      <c r="BM218" s="192" t="s">
        <v>5031</v>
      </c>
    </row>
    <row r="219" spans="1:65" s="2" customFormat="1" ht="11.25">
      <c r="A219" s="37"/>
      <c r="B219" s="38"/>
      <c r="C219" s="39"/>
      <c r="D219" s="194" t="s">
        <v>199</v>
      </c>
      <c r="E219" s="39"/>
      <c r="F219" s="195" t="s">
        <v>5032</v>
      </c>
      <c r="G219" s="39"/>
      <c r="H219" s="39"/>
      <c r="I219" s="196"/>
      <c r="J219" s="39"/>
      <c r="K219" s="39"/>
      <c r="L219" s="42"/>
      <c r="M219" s="197"/>
      <c r="N219" s="198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199</v>
      </c>
      <c r="AU219" s="20" t="s">
        <v>82</v>
      </c>
    </row>
    <row r="220" spans="1:65" s="2" customFormat="1" ht="11.25">
      <c r="A220" s="37"/>
      <c r="B220" s="38"/>
      <c r="C220" s="39"/>
      <c r="D220" s="199" t="s">
        <v>206</v>
      </c>
      <c r="E220" s="39"/>
      <c r="F220" s="200" t="s">
        <v>5033</v>
      </c>
      <c r="G220" s="39"/>
      <c r="H220" s="39"/>
      <c r="I220" s="196"/>
      <c r="J220" s="39"/>
      <c r="K220" s="39"/>
      <c r="L220" s="42"/>
      <c r="M220" s="197"/>
      <c r="N220" s="198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206</v>
      </c>
      <c r="AU220" s="20" t="s">
        <v>82</v>
      </c>
    </row>
    <row r="221" spans="1:65" s="2" customFormat="1" ht="16.5" customHeight="1">
      <c r="A221" s="37"/>
      <c r="B221" s="38"/>
      <c r="C221" s="181" t="s">
        <v>7</v>
      </c>
      <c r="D221" s="181" t="s">
        <v>193</v>
      </c>
      <c r="E221" s="182" t="s">
        <v>5034</v>
      </c>
      <c r="F221" s="183" t="s">
        <v>5035</v>
      </c>
      <c r="G221" s="184" t="s">
        <v>255</v>
      </c>
      <c r="H221" s="185">
        <v>230.4</v>
      </c>
      <c r="I221" s="186"/>
      <c r="J221" s="187">
        <f>ROUND(I221*H221,2)</f>
        <v>0</v>
      </c>
      <c r="K221" s="183" t="s">
        <v>4909</v>
      </c>
      <c r="L221" s="42"/>
      <c r="M221" s="188" t="s">
        <v>19</v>
      </c>
      <c r="N221" s="189" t="s">
        <v>44</v>
      </c>
      <c r="O221" s="67"/>
      <c r="P221" s="190">
        <f>O221*H221</f>
        <v>0</v>
      </c>
      <c r="Q221" s="190">
        <v>0</v>
      </c>
      <c r="R221" s="190">
        <f>Q221*H221</f>
        <v>0</v>
      </c>
      <c r="S221" s="190">
        <v>0</v>
      </c>
      <c r="T221" s="191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2" t="s">
        <v>197</v>
      </c>
      <c r="AT221" s="192" t="s">
        <v>193</v>
      </c>
      <c r="AU221" s="192" t="s">
        <v>82</v>
      </c>
      <c r="AY221" s="20" t="s">
        <v>191</v>
      </c>
      <c r="BE221" s="193">
        <f>IF(N221="základní",J221,0)</f>
        <v>0</v>
      </c>
      <c r="BF221" s="193">
        <f>IF(N221="snížená",J221,0)</f>
        <v>0</v>
      </c>
      <c r="BG221" s="193">
        <f>IF(N221="zákl. přenesená",J221,0)</f>
        <v>0</v>
      </c>
      <c r="BH221" s="193">
        <f>IF(N221="sníž. přenesená",J221,0)</f>
        <v>0</v>
      </c>
      <c r="BI221" s="193">
        <f>IF(N221="nulová",J221,0)</f>
        <v>0</v>
      </c>
      <c r="BJ221" s="20" t="s">
        <v>80</v>
      </c>
      <c r="BK221" s="193">
        <f>ROUND(I221*H221,2)</f>
        <v>0</v>
      </c>
      <c r="BL221" s="20" t="s">
        <v>197</v>
      </c>
      <c r="BM221" s="192" t="s">
        <v>5036</v>
      </c>
    </row>
    <row r="222" spans="1:65" s="2" customFormat="1" ht="19.5">
      <c r="A222" s="37"/>
      <c r="B222" s="38"/>
      <c r="C222" s="39"/>
      <c r="D222" s="194" t="s">
        <v>199</v>
      </c>
      <c r="E222" s="39"/>
      <c r="F222" s="195" t="s">
        <v>5037</v>
      </c>
      <c r="G222" s="39"/>
      <c r="H222" s="39"/>
      <c r="I222" s="196"/>
      <c r="J222" s="39"/>
      <c r="K222" s="39"/>
      <c r="L222" s="42"/>
      <c r="M222" s="197"/>
      <c r="N222" s="198"/>
      <c r="O222" s="67"/>
      <c r="P222" s="67"/>
      <c r="Q222" s="67"/>
      <c r="R222" s="67"/>
      <c r="S222" s="67"/>
      <c r="T222" s="68"/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T222" s="20" t="s">
        <v>199</v>
      </c>
      <c r="AU222" s="20" t="s">
        <v>82</v>
      </c>
    </row>
    <row r="223" spans="1:65" s="2" customFormat="1" ht="11.25">
      <c r="A223" s="37"/>
      <c r="B223" s="38"/>
      <c r="C223" s="39"/>
      <c r="D223" s="199" t="s">
        <v>206</v>
      </c>
      <c r="E223" s="39"/>
      <c r="F223" s="200" t="s">
        <v>5038</v>
      </c>
      <c r="G223" s="39"/>
      <c r="H223" s="39"/>
      <c r="I223" s="196"/>
      <c r="J223" s="39"/>
      <c r="K223" s="39"/>
      <c r="L223" s="42"/>
      <c r="M223" s="197"/>
      <c r="N223" s="198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206</v>
      </c>
      <c r="AU223" s="20" t="s">
        <v>82</v>
      </c>
    </row>
    <row r="224" spans="1:65" s="13" customFormat="1" ht="11.25">
      <c r="B224" s="201"/>
      <c r="C224" s="202"/>
      <c r="D224" s="194" t="s">
        <v>208</v>
      </c>
      <c r="E224" s="203" t="s">
        <v>19</v>
      </c>
      <c r="F224" s="204" t="s">
        <v>5039</v>
      </c>
      <c r="G224" s="202"/>
      <c r="H224" s="205">
        <v>230.4</v>
      </c>
      <c r="I224" s="206"/>
      <c r="J224" s="202"/>
      <c r="K224" s="202"/>
      <c r="L224" s="207"/>
      <c r="M224" s="208"/>
      <c r="N224" s="209"/>
      <c r="O224" s="209"/>
      <c r="P224" s="209"/>
      <c r="Q224" s="209"/>
      <c r="R224" s="209"/>
      <c r="S224" s="209"/>
      <c r="T224" s="210"/>
      <c r="AT224" s="211" t="s">
        <v>208</v>
      </c>
      <c r="AU224" s="211" t="s">
        <v>82</v>
      </c>
      <c r="AV224" s="13" t="s">
        <v>82</v>
      </c>
      <c r="AW224" s="13" t="s">
        <v>34</v>
      </c>
      <c r="AX224" s="13" t="s">
        <v>73</v>
      </c>
      <c r="AY224" s="211" t="s">
        <v>191</v>
      </c>
    </row>
    <row r="225" spans="1:65" s="14" customFormat="1" ht="11.25">
      <c r="B225" s="212"/>
      <c r="C225" s="213"/>
      <c r="D225" s="194" t="s">
        <v>208</v>
      </c>
      <c r="E225" s="214" t="s">
        <v>19</v>
      </c>
      <c r="F225" s="215" t="s">
        <v>238</v>
      </c>
      <c r="G225" s="213"/>
      <c r="H225" s="216">
        <v>230.4</v>
      </c>
      <c r="I225" s="217"/>
      <c r="J225" s="213"/>
      <c r="K225" s="213"/>
      <c r="L225" s="218"/>
      <c r="M225" s="219"/>
      <c r="N225" s="220"/>
      <c r="O225" s="220"/>
      <c r="P225" s="220"/>
      <c r="Q225" s="220"/>
      <c r="R225" s="220"/>
      <c r="S225" s="220"/>
      <c r="T225" s="221"/>
      <c r="AT225" s="222" t="s">
        <v>208</v>
      </c>
      <c r="AU225" s="222" t="s">
        <v>82</v>
      </c>
      <c r="AV225" s="14" t="s">
        <v>197</v>
      </c>
      <c r="AW225" s="14" t="s">
        <v>34</v>
      </c>
      <c r="AX225" s="14" t="s">
        <v>80</v>
      </c>
      <c r="AY225" s="222" t="s">
        <v>191</v>
      </c>
    </row>
    <row r="226" spans="1:65" s="2" customFormat="1" ht="16.5" customHeight="1">
      <c r="A226" s="37"/>
      <c r="B226" s="38"/>
      <c r="C226" s="181" t="s">
        <v>334</v>
      </c>
      <c r="D226" s="181" t="s">
        <v>193</v>
      </c>
      <c r="E226" s="182" t="s">
        <v>5040</v>
      </c>
      <c r="F226" s="183" t="s">
        <v>5041</v>
      </c>
      <c r="G226" s="184" t="s">
        <v>255</v>
      </c>
      <c r="H226" s="185">
        <v>25.6</v>
      </c>
      <c r="I226" s="186"/>
      <c r="J226" s="187">
        <f>ROUND(I226*H226,2)</f>
        <v>0</v>
      </c>
      <c r="K226" s="183" t="s">
        <v>4909</v>
      </c>
      <c r="L226" s="42"/>
      <c r="M226" s="188" t="s">
        <v>19</v>
      </c>
      <c r="N226" s="189" t="s">
        <v>44</v>
      </c>
      <c r="O226" s="67"/>
      <c r="P226" s="190">
        <f>O226*H226</f>
        <v>0</v>
      </c>
      <c r="Q226" s="190">
        <v>0</v>
      </c>
      <c r="R226" s="190">
        <f>Q226*H226</f>
        <v>0</v>
      </c>
      <c r="S226" s="190">
        <v>0</v>
      </c>
      <c r="T226" s="191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2" t="s">
        <v>197</v>
      </c>
      <c r="AT226" s="192" t="s">
        <v>193</v>
      </c>
      <c r="AU226" s="192" t="s">
        <v>82</v>
      </c>
      <c r="AY226" s="20" t="s">
        <v>191</v>
      </c>
      <c r="BE226" s="193">
        <f>IF(N226="základní",J226,0)</f>
        <v>0</v>
      </c>
      <c r="BF226" s="193">
        <f>IF(N226="snížená",J226,0)</f>
        <v>0</v>
      </c>
      <c r="BG226" s="193">
        <f>IF(N226="zákl. přenesená",J226,0)</f>
        <v>0</v>
      </c>
      <c r="BH226" s="193">
        <f>IF(N226="sníž. přenesená",J226,0)</f>
        <v>0</v>
      </c>
      <c r="BI226" s="193">
        <f>IF(N226="nulová",J226,0)</f>
        <v>0</v>
      </c>
      <c r="BJ226" s="20" t="s">
        <v>80</v>
      </c>
      <c r="BK226" s="193">
        <f>ROUND(I226*H226,2)</f>
        <v>0</v>
      </c>
      <c r="BL226" s="20" t="s">
        <v>197</v>
      </c>
      <c r="BM226" s="192" t="s">
        <v>5042</v>
      </c>
    </row>
    <row r="227" spans="1:65" s="2" customFormat="1" ht="11.25">
      <c r="A227" s="37"/>
      <c r="B227" s="38"/>
      <c r="C227" s="39"/>
      <c r="D227" s="194" t="s">
        <v>199</v>
      </c>
      <c r="E227" s="39"/>
      <c r="F227" s="195" t="s">
        <v>5043</v>
      </c>
      <c r="G227" s="39"/>
      <c r="H227" s="39"/>
      <c r="I227" s="196"/>
      <c r="J227" s="39"/>
      <c r="K227" s="39"/>
      <c r="L227" s="42"/>
      <c r="M227" s="197"/>
      <c r="N227" s="198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199</v>
      </c>
      <c r="AU227" s="20" t="s">
        <v>82</v>
      </c>
    </row>
    <row r="228" spans="1:65" s="2" customFormat="1" ht="11.25">
      <c r="A228" s="37"/>
      <c r="B228" s="38"/>
      <c r="C228" s="39"/>
      <c r="D228" s="199" t="s">
        <v>206</v>
      </c>
      <c r="E228" s="39"/>
      <c r="F228" s="200" t="s">
        <v>5044</v>
      </c>
      <c r="G228" s="39"/>
      <c r="H228" s="39"/>
      <c r="I228" s="196"/>
      <c r="J228" s="39"/>
      <c r="K228" s="39"/>
      <c r="L228" s="42"/>
      <c r="M228" s="197"/>
      <c r="N228" s="198"/>
      <c r="O228" s="67"/>
      <c r="P228" s="67"/>
      <c r="Q228" s="67"/>
      <c r="R228" s="67"/>
      <c r="S228" s="67"/>
      <c r="T228" s="68"/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T228" s="20" t="s">
        <v>206</v>
      </c>
      <c r="AU228" s="20" t="s">
        <v>82</v>
      </c>
    </row>
    <row r="229" spans="1:65" s="2" customFormat="1" ht="24.2" customHeight="1">
      <c r="A229" s="37"/>
      <c r="B229" s="38"/>
      <c r="C229" s="181" t="s">
        <v>340</v>
      </c>
      <c r="D229" s="181" t="s">
        <v>193</v>
      </c>
      <c r="E229" s="182" t="s">
        <v>5045</v>
      </c>
      <c r="F229" s="183" t="s">
        <v>5046</v>
      </c>
      <c r="G229" s="184" t="s">
        <v>255</v>
      </c>
      <c r="H229" s="185">
        <v>25.6</v>
      </c>
      <c r="I229" s="186"/>
      <c r="J229" s="187">
        <f>ROUND(I229*H229,2)</f>
        <v>0</v>
      </c>
      <c r="K229" s="183" t="s">
        <v>4909</v>
      </c>
      <c r="L229" s="42"/>
      <c r="M229" s="188" t="s">
        <v>19</v>
      </c>
      <c r="N229" s="189" t="s">
        <v>44</v>
      </c>
      <c r="O229" s="67"/>
      <c r="P229" s="190">
        <f>O229*H229</f>
        <v>0</v>
      </c>
      <c r="Q229" s="190">
        <v>0</v>
      </c>
      <c r="R229" s="190">
        <f>Q229*H229</f>
        <v>0</v>
      </c>
      <c r="S229" s="190">
        <v>0</v>
      </c>
      <c r="T229" s="191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2" t="s">
        <v>197</v>
      </c>
      <c r="AT229" s="192" t="s">
        <v>193</v>
      </c>
      <c r="AU229" s="192" t="s">
        <v>82</v>
      </c>
      <c r="AY229" s="20" t="s">
        <v>191</v>
      </c>
      <c r="BE229" s="193">
        <f>IF(N229="základní",J229,0)</f>
        <v>0</v>
      </c>
      <c r="BF229" s="193">
        <f>IF(N229="snížená",J229,0)</f>
        <v>0</v>
      </c>
      <c r="BG229" s="193">
        <f>IF(N229="zákl. přenesená",J229,0)</f>
        <v>0</v>
      </c>
      <c r="BH229" s="193">
        <f>IF(N229="sníž. přenesená",J229,0)</f>
        <v>0</v>
      </c>
      <c r="BI229" s="193">
        <f>IF(N229="nulová",J229,0)</f>
        <v>0</v>
      </c>
      <c r="BJ229" s="20" t="s">
        <v>80</v>
      </c>
      <c r="BK229" s="193">
        <f>ROUND(I229*H229,2)</f>
        <v>0</v>
      </c>
      <c r="BL229" s="20" t="s">
        <v>197</v>
      </c>
      <c r="BM229" s="192" t="s">
        <v>5047</v>
      </c>
    </row>
    <row r="230" spans="1:65" s="2" customFormat="1" ht="19.5">
      <c r="A230" s="37"/>
      <c r="B230" s="38"/>
      <c r="C230" s="39"/>
      <c r="D230" s="194" t="s">
        <v>199</v>
      </c>
      <c r="E230" s="39"/>
      <c r="F230" s="195" t="s">
        <v>5048</v>
      </c>
      <c r="G230" s="39"/>
      <c r="H230" s="39"/>
      <c r="I230" s="196"/>
      <c r="J230" s="39"/>
      <c r="K230" s="39"/>
      <c r="L230" s="42"/>
      <c r="M230" s="197"/>
      <c r="N230" s="198"/>
      <c r="O230" s="67"/>
      <c r="P230" s="67"/>
      <c r="Q230" s="67"/>
      <c r="R230" s="67"/>
      <c r="S230" s="67"/>
      <c r="T230" s="68"/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T230" s="20" t="s">
        <v>199</v>
      </c>
      <c r="AU230" s="20" t="s">
        <v>82</v>
      </c>
    </row>
    <row r="231" spans="1:65" s="2" customFormat="1" ht="11.25">
      <c r="A231" s="37"/>
      <c r="B231" s="38"/>
      <c r="C231" s="39"/>
      <c r="D231" s="199" t="s">
        <v>206</v>
      </c>
      <c r="E231" s="39"/>
      <c r="F231" s="200" t="s">
        <v>5049</v>
      </c>
      <c r="G231" s="39"/>
      <c r="H231" s="39"/>
      <c r="I231" s="196"/>
      <c r="J231" s="39"/>
      <c r="K231" s="39"/>
      <c r="L231" s="42"/>
      <c r="M231" s="197"/>
      <c r="N231" s="198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206</v>
      </c>
      <c r="AU231" s="20" t="s">
        <v>82</v>
      </c>
    </row>
    <row r="232" spans="1:65" s="12" customFormat="1" ht="22.9" customHeight="1">
      <c r="B232" s="165"/>
      <c r="C232" s="166"/>
      <c r="D232" s="167" t="s">
        <v>72</v>
      </c>
      <c r="E232" s="179" t="s">
        <v>1392</v>
      </c>
      <c r="F232" s="179" t="s">
        <v>1393</v>
      </c>
      <c r="G232" s="166"/>
      <c r="H232" s="166"/>
      <c r="I232" s="169"/>
      <c r="J232" s="180">
        <f>BK232</f>
        <v>0</v>
      </c>
      <c r="K232" s="166"/>
      <c r="L232" s="171"/>
      <c r="M232" s="172"/>
      <c r="N232" s="173"/>
      <c r="O232" s="173"/>
      <c r="P232" s="174">
        <f>SUM(P233:P235)</f>
        <v>0</v>
      </c>
      <c r="Q232" s="173"/>
      <c r="R232" s="174">
        <f>SUM(R233:R235)</f>
        <v>0</v>
      </c>
      <c r="S232" s="173"/>
      <c r="T232" s="175">
        <f>SUM(T233:T235)</f>
        <v>0</v>
      </c>
      <c r="AR232" s="176" t="s">
        <v>80</v>
      </c>
      <c r="AT232" s="177" t="s">
        <v>72</v>
      </c>
      <c r="AU232" s="177" t="s">
        <v>80</v>
      </c>
      <c r="AY232" s="176" t="s">
        <v>191</v>
      </c>
      <c r="BK232" s="178">
        <f>SUM(BK233:BK235)</f>
        <v>0</v>
      </c>
    </row>
    <row r="233" spans="1:65" s="2" customFormat="1" ht="16.5" customHeight="1">
      <c r="A233" s="37"/>
      <c r="B233" s="38"/>
      <c r="C233" s="181" t="s">
        <v>348</v>
      </c>
      <c r="D233" s="181" t="s">
        <v>193</v>
      </c>
      <c r="E233" s="182" t="s">
        <v>5050</v>
      </c>
      <c r="F233" s="183" t="s">
        <v>5051</v>
      </c>
      <c r="G233" s="184" t="s">
        <v>255</v>
      </c>
      <c r="H233" s="185">
        <v>414.77300000000002</v>
      </c>
      <c r="I233" s="186"/>
      <c r="J233" s="187">
        <f>ROUND(I233*H233,2)</f>
        <v>0</v>
      </c>
      <c r="K233" s="183" t="s">
        <v>4909</v>
      </c>
      <c r="L233" s="42"/>
      <c r="M233" s="188" t="s">
        <v>19</v>
      </c>
      <c r="N233" s="189" t="s">
        <v>44</v>
      </c>
      <c r="O233" s="67"/>
      <c r="P233" s="190">
        <f>O233*H233</f>
        <v>0</v>
      </c>
      <c r="Q233" s="190">
        <v>0</v>
      </c>
      <c r="R233" s="190">
        <f>Q233*H233</f>
        <v>0</v>
      </c>
      <c r="S233" s="190">
        <v>0</v>
      </c>
      <c r="T233" s="191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2" t="s">
        <v>197</v>
      </c>
      <c r="AT233" s="192" t="s">
        <v>193</v>
      </c>
      <c r="AU233" s="192" t="s">
        <v>82</v>
      </c>
      <c r="AY233" s="20" t="s">
        <v>191</v>
      </c>
      <c r="BE233" s="193">
        <f>IF(N233="základní",J233,0)</f>
        <v>0</v>
      </c>
      <c r="BF233" s="193">
        <f>IF(N233="snížená",J233,0)</f>
        <v>0</v>
      </c>
      <c r="BG233" s="193">
        <f>IF(N233="zákl. přenesená",J233,0)</f>
        <v>0</v>
      </c>
      <c r="BH233" s="193">
        <f>IF(N233="sníž. přenesená",J233,0)</f>
        <v>0</v>
      </c>
      <c r="BI233" s="193">
        <f>IF(N233="nulová",J233,0)</f>
        <v>0</v>
      </c>
      <c r="BJ233" s="20" t="s">
        <v>80</v>
      </c>
      <c r="BK233" s="193">
        <f>ROUND(I233*H233,2)</f>
        <v>0</v>
      </c>
      <c r="BL233" s="20" t="s">
        <v>197</v>
      </c>
      <c r="BM233" s="192" t="s">
        <v>5052</v>
      </c>
    </row>
    <row r="234" spans="1:65" s="2" customFormat="1" ht="19.5">
      <c r="A234" s="37"/>
      <c r="B234" s="38"/>
      <c r="C234" s="39"/>
      <c r="D234" s="194" t="s">
        <v>199</v>
      </c>
      <c r="E234" s="39"/>
      <c r="F234" s="195" t="s">
        <v>5053</v>
      </c>
      <c r="G234" s="39"/>
      <c r="H234" s="39"/>
      <c r="I234" s="196"/>
      <c r="J234" s="39"/>
      <c r="K234" s="39"/>
      <c r="L234" s="42"/>
      <c r="M234" s="197"/>
      <c r="N234" s="198"/>
      <c r="O234" s="67"/>
      <c r="P234" s="67"/>
      <c r="Q234" s="67"/>
      <c r="R234" s="67"/>
      <c r="S234" s="67"/>
      <c r="T234" s="68"/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T234" s="20" t="s">
        <v>199</v>
      </c>
      <c r="AU234" s="20" t="s">
        <v>82</v>
      </c>
    </row>
    <row r="235" spans="1:65" s="2" customFormat="1" ht="11.25">
      <c r="A235" s="37"/>
      <c r="B235" s="38"/>
      <c r="C235" s="39"/>
      <c r="D235" s="199" t="s">
        <v>206</v>
      </c>
      <c r="E235" s="39"/>
      <c r="F235" s="200" t="s">
        <v>5054</v>
      </c>
      <c r="G235" s="39"/>
      <c r="H235" s="39"/>
      <c r="I235" s="196"/>
      <c r="J235" s="39"/>
      <c r="K235" s="39"/>
      <c r="L235" s="42"/>
      <c r="M235" s="197"/>
      <c r="N235" s="198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206</v>
      </c>
      <c r="AU235" s="20" t="s">
        <v>82</v>
      </c>
    </row>
    <row r="236" spans="1:65" s="12" customFormat="1" ht="25.9" customHeight="1">
      <c r="B236" s="165"/>
      <c r="C236" s="166"/>
      <c r="D236" s="167" t="s">
        <v>72</v>
      </c>
      <c r="E236" s="168" t="s">
        <v>1400</v>
      </c>
      <c r="F236" s="168" t="s">
        <v>2979</v>
      </c>
      <c r="G236" s="166"/>
      <c r="H236" s="166"/>
      <c r="I236" s="169"/>
      <c r="J236" s="170">
        <f>BK236</f>
        <v>0</v>
      </c>
      <c r="K236" s="166"/>
      <c r="L236" s="171"/>
      <c r="M236" s="172"/>
      <c r="N236" s="173"/>
      <c r="O236" s="173"/>
      <c r="P236" s="174">
        <f>P237+P422+P608+P705</f>
        <v>0</v>
      </c>
      <c r="Q236" s="173"/>
      <c r="R236" s="174">
        <f>R237+R422+R608+R705</f>
        <v>0</v>
      </c>
      <c r="S236" s="173"/>
      <c r="T236" s="175">
        <f>T237+T422+T608+T705</f>
        <v>0</v>
      </c>
      <c r="AR236" s="176" t="s">
        <v>82</v>
      </c>
      <c r="AT236" s="177" t="s">
        <v>72</v>
      </c>
      <c r="AU236" s="177" t="s">
        <v>73</v>
      </c>
      <c r="AY236" s="176" t="s">
        <v>191</v>
      </c>
      <c r="BK236" s="178">
        <f>BK237+BK422+BK608+BK705</f>
        <v>0</v>
      </c>
    </row>
    <row r="237" spans="1:65" s="12" customFormat="1" ht="22.9" customHeight="1">
      <c r="B237" s="165"/>
      <c r="C237" s="166"/>
      <c r="D237" s="167" t="s">
        <v>72</v>
      </c>
      <c r="E237" s="179" t="s">
        <v>1688</v>
      </c>
      <c r="F237" s="179" t="s">
        <v>1689</v>
      </c>
      <c r="G237" s="166"/>
      <c r="H237" s="166"/>
      <c r="I237" s="169"/>
      <c r="J237" s="180">
        <f>BK237</f>
        <v>0</v>
      </c>
      <c r="K237" s="166"/>
      <c r="L237" s="171"/>
      <c r="M237" s="172"/>
      <c r="N237" s="173"/>
      <c r="O237" s="173"/>
      <c r="P237" s="174">
        <f>SUM(P238:P421)</f>
        <v>0</v>
      </c>
      <c r="Q237" s="173"/>
      <c r="R237" s="174">
        <f>SUM(R238:R421)</f>
        <v>0</v>
      </c>
      <c r="S237" s="173"/>
      <c r="T237" s="175">
        <f>SUM(T238:T421)</f>
        <v>0</v>
      </c>
      <c r="AR237" s="176" t="s">
        <v>82</v>
      </c>
      <c r="AT237" s="177" t="s">
        <v>72</v>
      </c>
      <c r="AU237" s="177" t="s">
        <v>80</v>
      </c>
      <c r="AY237" s="176" t="s">
        <v>191</v>
      </c>
      <c r="BK237" s="178">
        <f>SUM(BK238:BK421)</f>
        <v>0</v>
      </c>
    </row>
    <row r="238" spans="1:65" s="2" customFormat="1" ht="16.5" customHeight="1">
      <c r="A238" s="37"/>
      <c r="B238" s="38"/>
      <c r="C238" s="181" t="s">
        <v>356</v>
      </c>
      <c r="D238" s="181" t="s">
        <v>193</v>
      </c>
      <c r="E238" s="182" t="s">
        <v>5055</v>
      </c>
      <c r="F238" s="183" t="s">
        <v>5056</v>
      </c>
      <c r="G238" s="184" t="s">
        <v>301</v>
      </c>
      <c r="H238" s="185">
        <v>15</v>
      </c>
      <c r="I238" s="186"/>
      <c r="J238" s="187">
        <f>ROUND(I238*H238,2)</f>
        <v>0</v>
      </c>
      <c r="K238" s="183" t="s">
        <v>4909</v>
      </c>
      <c r="L238" s="42"/>
      <c r="M238" s="188" t="s">
        <v>19</v>
      </c>
      <c r="N238" s="189" t="s">
        <v>44</v>
      </c>
      <c r="O238" s="67"/>
      <c r="P238" s="190">
        <f>O238*H238</f>
        <v>0</v>
      </c>
      <c r="Q238" s="190">
        <v>0</v>
      </c>
      <c r="R238" s="190">
        <f>Q238*H238</f>
        <v>0</v>
      </c>
      <c r="S238" s="190">
        <v>0</v>
      </c>
      <c r="T238" s="191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2" t="s">
        <v>292</v>
      </c>
      <c r="AT238" s="192" t="s">
        <v>193</v>
      </c>
      <c r="AU238" s="192" t="s">
        <v>82</v>
      </c>
      <c r="AY238" s="20" t="s">
        <v>191</v>
      </c>
      <c r="BE238" s="193">
        <f>IF(N238="základní",J238,0)</f>
        <v>0</v>
      </c>
      <c r="BF238" s="193">
        <f>IF(N238="snížená",J238,0)</f>
        <v>0</v>
      </c>
      <c r="BG238" s="193">
        <f>IF(N238="zákl. přenesená",J238,0)</f>
        <v>0</v>
      </c>
      <c r="BH238" s="193">
        <f>IF(N238="sníž. přenesená",J238,0)</f>
        <v>0</v>
      </c>
      <c r="BI238" s="193">
        <f>IF(N238="nulová",J238,0)</f>
        <v>0</v>
      </c>
      <c r="BJ238" s="20" t="s">
        <v>80</v>
      </c>
      <c r="BK238" s="193">
        <f>ROUND(I238*H238,2)</f>
        <v>0</v>
      </c>
      <c r="BL238" s="20" t="s">
        <v>292</v>
      </c>
      <c r="BM238" s="192" t="s">
        <v>5057</v>
      </c>
    </row>
    <row r="239" spans="1:65" s="2" customFormat="1" ht="11.25">
      <c r="A239" s="37"/>
      <c r="B239" s="38"/>
      <c r="C239" s="39"/>
      <c r="D239" s="194" t="s">
        <v>199</v>
      </c>
      <c r="E239" s="39"/>
      <c r="F239" s="195" t="s">
        <v>5058</v>
      </c>
      <c r="G239" s="39"/>
      <c r="H239" s="39"/>
      <c r="I239" s="196"/>
      <c r="J239" s="39"/>
      <c r="K239" s="39"/>
      <c r="L239" s="42"/>
      <c r="M239" s="197"/>
      <c r="N239" s="198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199</v>
      </c>
      <c r="AU239" s="20" t="s">
        <v>82</v>
      </c>
    </row>
    <row r="240" spans="1:65" s="2" customFormat="1" ht="11.25">
      <c r="A240" s="37"/>
      <c r="B240" s="38"/>
      <c r="C240" s="39"/>
      <c r="D240" s="199" t="s">
        <v>206</v>
      </c>
      <c r="E240" s="39"/>
      <c r="F240" s="200" t="s">
        <v>5059</v>
      </c>
      <c r="G240" s="39"/>
      <c r="H240" s="39"/>
      <c r="I240" s="196"/>
      <c r="J240" s="39"/>
      <c r="K240" s="39"/>
      <c r="L240" s="42"/>
      <c r="M240" s="197"/>
      <c r="N240" s="198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206</v>
      </c>
      <c r="AU240" s="20" t="s">
        <v>82</v>
      </c>
    </row>
    <row r="241" spans="1:65" s="2" customFormat="1" ht="16.5" customHeight="1">
      <c r="A241" s="37"/>
      <c r="B241" s="38"/>
      <c r="C241" s="181" t="s">
        <v>363</v>
      </c>
      <c r="D241" s="181" t="s">
        <v>193</v>
      </c>
      <c r="E241" s="182" t="s">
        <v>5060</v>
      </c>
      <c r="F241" s="183" t="s">
        <v>5061</v>
      </c>
      <c r="G241" s="184" t="s">
        <v>301</v>
      </c>
      <c r="H241" s="185">
        <v>160.5</v>
      </c>
      <c r="I241" s="186"/>
      <c r="J241" s="187">
        <f>ROUND(I241*H241,2)</f>
        <v>0</v>
      </c>
      <c r="K241" s="183" t="s">
        <v>4909</v>
      </c>
      <c r="L241" s="42"/>
      <c r="M241" s="188" t="s">
        <v>19</v>
      </c>
      <c r="N241" s="189" t="s">
        <v>44</v>
      </c>
      <c r="O241" s="67"/>
      <c r="P241" s="190">
        <f>O241*H241</f>
        <v>0</v>
      </c>
      <c r="Q241" s="190">
        <v>0</v>
      </c>
      <c r="R241" s="190">
        <f>Q241*H241</f>
        <v>0</v>
      </c>
      <c r="S241" s="190">
        <v>0</v>
      </c>
      <c r="T241" s="191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2" t="s">
        <v>292</v>
      </c>
      <c r="AT241" s="192" t="s">
        <v>193</v>
      </c>
      <c r="AU241" s="192" t="s">
        <v>82</v>
      </c>
      <c r="AY241" s="20" t="s">
        <v>191</v>
      </c>
      <c r="BE241" s="193">
        <f>IF(N241="základní",J241,0)</f>
        <v>0</v>
      </c>
      <c r="BF241" s="193">
        <f>IF(N241="snížená",J241,0)</f>
        <v>0</v>
      </c>
      <c r="BG241" s="193">
        <f>IF(N241="zákl. přenesená",J241,0)</f>
        <v>0</v>
      </c>
      <c r="BH241" s="193">
        <f>IF(N241="sníž. přenesená",J241,0)</f>
        <v>0</v>
      </c>
      <c r="BI241" s="193">
        <f>IF(N241="nulová",J241,0)</f>
        <v>0</v>
      </c>
      <c r="BJ241" s="20" t="s">
        <v>80</v>
      </c>
      <c r="BK241" s="193">
        <f>ROUND(I241*H241,2)</f>
        <v>0</v>
      </c>
      <c r="BL241" s="20" t="s">
        <v>292</v>
      </c>
      <c r="BM241" s="192" t="s">
        <v>5062</v>
      </c>
    </row>
    <row r="242" spans="1:65" s="2" customFormat="1" ht="11.25">
      <c r="A242" s="37"/>
      <c r="B242" s="38"/>
      <c r="C242" s="39"/>
      <c r="D242" s="194" t="s">
        <v>199</v>
      </c>
      <c r="E242" s="39"/>
      <c r="F242" s="195" t="s">
        <v>5063</v>
      </c>
      <c r="G242" s="39"/>
      <c r="H242" s="39"/>
      <c r="I242" s="196"/>
      <c r="J242" s="39"/>
      <c r="K242" s="39"/>
      <c r="L242" s="42"/>
      <c r="M242" s="197"/>
      <c r="N242" s="198"/>
      <c r="O242" s="67"/>
      <c r="P242" s="67"/>
      <c r="Q242" s="67"/>
      <c r="R242" s="67"/>
      <c r="S242" s="67"/>
      <c r="T242" s="68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T242" s="20" t="s">
        <v>199</v>
      </c>
      <c r="AU242" s="20" t="s">
        <v>82</v>
      </c>
    </row>
    <row r="243" spans="1:65" s="2" customFormat="1" ht="11.25">
      <c r="A243" s="37"/>
      <c r="B243" s="38"/>
      <c r="C243" s="39"/>
      <c r="D243" s="199" t="s">
        <v>206</v>
      </c>
      <c r="E243" s="39"/>
      <c r="F243" s="200" t="s">
        <v>5064</v>
      </c>
      <c r="G243" s="39"/>
      <c r="H243" s="39"/>
      <c r="I243" s="196"/>
      <c r="J243" s="39"/>
      <c r="K243" s="39"/>
      <c r="L243" s="42"/>
      <c r="M243" s="197"/>
      <c r="N243" s="198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206</v>
      </c>
      <c r="AU243" s="20" t="s">
        <v>82</v>
      </c>
    </row>
    <row r="244" spans="1:65" s="2" customFormat="1" ht="16.5" customHeight="1">
      <c r="A244" s="37"/>
      <c r="B244" s="38"/>
      <c r="C244" s="181" t="s">
        <v>370</v>
      </c>
      <c r="D244" s="181" t="s">
        <v>193</v>
      </c>
      <c r="E244" s="182" t="s">
        <v>5065</v>
      </c>
      <c r="F244" s="183" t="s">
        <v>5066</v>
      </c>
      <c r="G244" s="184" t="s">
        <v>301</v>
      </c>
      <c r="H244" s="185">
        <v>105.5</v>
      </c>
      <c r="I244" s="186"/>
      <c r="J244" s="187">
        <f>ROUND(I244*H244,2)</f>
        <v>0</v>
      </c>
      <c r="K244" s="183" t="s">
        <v>4909</v>
      </c>
      <c r="L244" s="42"/>
      <c r="M244" s="188" t="s">
        <v>19</v>
      </c>
      <c r="N244" s="189" t="s">
        <v>44</v>
      </c>
      <c r="O244" s="67"/>
      <c r="P244" s="190">
        <f>O244*H244</f>
        <v>0</v>
      </c>
      <c r="Q244" s="190">
        <v>0</v>
      </c>
      <c r="R244" s="190">
        <f>Q244*H244</f>
        <v>0</v>
      </c>
      <c r="S244" s="190">
        <v>0</v>
      </c>
      <c r="T244" s="191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2" t="s">
        <v>292</v>
      </c>
      <c r="AT244" s="192" t="s">
        <v>193</v>
      </c>
      <c r="AU244" s="192" t="s">
        <v>82</v>
      </c>
      <c r="AY244" s="20" t="s">
        <v>191</v>
      </c>
      <c r="BE244" s="193">
        <f>IF(N244="základní",J244,0)</f>
        <v>0</v>
      </c>
      <c r="BF244" s="193">
        <f>IF(N244="snížená",J244,0)</f>
        <v>0</v>
      </c>
      <c r="BG244" s="193">
        <f>IF(N244="zákl. přenesená",J244,0)</f>
        <v>0</v>
      </c>
      <c r="BH244" s="193">
        <f>IF(N244="sníž. přenesená",J244,0)</f>
        <v>0</v>
      </c>
      <c r="BI244" s="193">
        <f>IF(N244="nulová",J244,0)</f>
        <v>0</v>
      </c>
      <c r="BJ244" s="20" t="s">
        <v>80</v>
      </c>
      <c r="BK244" s="193">
        <f>ROUND(I244*H244,2)</f>
        <v>0</v>
      </c>
      <c r="BL244" s="20" t="s">
        <v>292</v>
      </c>
      <c r="BM244" s="192" t="s">
        <v>5067</v>
      </c>
    </row>
    <row r="245" spans="1:65" s="2" customFormat="1" ht="11.25">
      <c r="A245" s="37"/>
      <c r="B245" s="38"/>
      <c r="C245" s="39"/>
      <c r="D245" s="194" t="s">
        <v>199</v>
      </c>
      <c r="E245" s="39"/>
      <c r="F245" s="195" t="s">
        <v>5068</v>
      </c>
      <c r="G245" s="39"/>
      <c r="H245" s="39"/>
      <c r="I245" s="196"/>
      <c r="J245" s="39"/>
      <c r="K245" s="39"/>
      <c r="L245" s="42"/>
      <c r="M245" s="197"/>
      <c r="N245" s="198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199</v>
      </c>
      <c r="AU245" s="20" t="s">
        <v>82</v>
      </c>
    </row>
    <row r="246" spans="1:65" s="2" customFormat="1" ht="11.25">
      <c r="A246" s="37"/>
      <c r="B246" s="38"/>
      <c r="C246" s="39"/>
      <c r="D246" s="199" t="s">
        <v>206</v>
      </c>
      <c r="E246" s="39"/>
      <c r="F246" s="200" t="s">
        <v>5069</v>
      </c>
      <c r="G246" s="39"/>
      <c r="H246" s="39"/>
      <c r="I246" s="196"/>
      <c r="J246" s="39"/>
      <c r="K246" s="39"/>
      <c r="L246" s="42"/>
      <c r="M246" s="197"/>
      <c r="N246" s="198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206</v>
      </c>
      <c r="AU246" s="20" t="s">
        <v>82</v>
      </c>
    </row>
    <row r="247" spans="1:65" s="2" customFormat="1" ht="16.5" customHeight="1">
      <c r="A247" s="37"/>
      <c r="B247" s="38"/>
      <c r="C247" s="181" t="s">
        <v>377</v>
      </c>
      <c r="D247" s="181" t="s">
        <v>193</v>
      </c>
      <c r="E247" s="182" t="s">
        <v>5070</v>
      </c>
      <c r="F247" s="183" t="s">
        <v>5071</v>
      </c>
      <c r="G247" s="184" t="s">
        <v>301</v>
      </c>
      <c r="H247" s="185">
        <v>18</v>
      </c>
      <c r="I247" s="186"/>
      <c r="J247" s="187">
        <f>ROUND(I247*H247,2)</f>
        <v>0</v>
      </c>
      <c r="K247" s="183" t="s">
        <v>4909</v>
      </c>
      <c r="L247" s="42"/>
      <c r="M247" s="188" t="s">
        <v>19</v>
      </c>
      <c r="N247" s="189" t="s">
        <v>44</v>
      </c>
      <c r="O247" s="67"/>
      <c r="P247" s="190">
        <f>O247*H247</f>
        <v>0</v>
      </c>
      <c r="Q247" s="190">
        <v>0</v>
      </c>
      <c r="R247" s="190">
        <f>Q247*H247</f>
        <v>0</v>
      </c>
      <c r="S247" s="190">
        <v>0</v>
      </c>
      <c r="T247" s="191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2" t="s">
        <v>292</v>
      </c>
      <c r="AT247" s="192" t="s">
        <v>193</v>
      </c>
      <c r="AU247" s="192" t="s">
        <v>82</v>
      </c>
      <c r="AY247" s="20" t="s">
        <v>191</v>
      </c>
      <c r="BE247" s="193">
        <f>IF(N247="základní",J247,0)</f>
        <v>0</v>
      </c>
      <c r="BF247" s="193">
        <f>IF(N247="snížená",J247,0)</f>
        <v>0</v>
      </c>
      <c r="BG247" s="193">
        <f>IF(N247="zákl. přenesená",J247,0)</f>
        <v>0</v>
      </c>
      <c r="BH247" s="193">
        <f>IF(N247="sníž. přenesená",J247,0)</f>
        <v>0</v>
      </c>
      <c r="BI247" s="193">
        <f>IF(N247="nulová",J247,0)</f>
        <v>0</v>
      </c>
      <c r="BJ247" s="20" t="s">
        <v>80</v>
      </c>
      <c r="BK247" s="193">
        <f>ROUND(I247*H247,2)</f>
        <v>0</v>
      </c>
      <c r="BL247" s="20" t="s">
        <v>292</v>
      </c>
      <c r="BM247" s="192" t="s">
        <v>5072</v>
      </c>
    </row>
    <row r="248" spans="1:65" s="2" customFormat="1" ht="11.25">
      <c r="A248" s="37"/>
      <c r="B248" s="38"/>
      <c r="C248" s="39"/>
      <c r="D248" s="194" t="s">
        <v>199</v>
      </c>
      <c r="E248" s="39"/>
      <c r="F248" s="195" t="s">
        <v>5073</v>
      </c>
      <c r="G248" s="39"/>
      <c r="H248" s="39"/>
      <c r="I248" s="196"/>
      <c r="J248" s="39"/>
      <c r="K248" s="39"/>
      <c r="L248" s="42"/>
      <c r="M248" s="197"/>
      <c r="N248" s="198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199</v>
      </c>
      <c r="AU248" s="20" t="s">
        <v>82</v>
      </c>
    </row>
    <row r="249" spans="1:65" s="2" customFormat="1" ht="11.25">
      <c r="A249" s="37"/>
      <c r="B249" s="38"/>
      <c r="C249" s="39"/>
      <c r="D249" s="199" t="s">
        <v>206</v>
      </c>
      <c r="E249" s="39"/>
      <c r="F249" s="200" t="s">
        <v>5074</v>
      </c>
      <c r="G249" s="39"/>
      <c r="H249" s="39"/>
      <c r="I249" s="196"/>
      <c r="J249" s="39"/>
      <c r="K249" s="39"/>
      <c r="L249" s="42"/>
      <c r="M249" s="197"/>
      <c r="N249" s="198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206</v>
      </c>
      <c r="AU249" s="20" t="s">
        <v>82</v>
      </c>
    </row>
    <row r="250" spans="1:65" s="2" customFormat="1" ht="16.5" customHeight="1">
      <c r="A250" s="37"/>
      <c r="B250" s="38"/>
      <c r="C250" s="181" t="s">
        <v>384</v>
      </c>
      <c r="D250" s="181" t="s">
        <v>193</v>
      </c>
      <c r="E250" s="182" t="s">
        <v>5075</v>
      </c>
      <c r="F250" s="183" t="s">
        <v>5076</v>
      </c>
      <c r="G250" s="184" t="s">
        <v>301</v>
      </c>
      <c r="H250" s="185">
        <v>7</v>
      </c>
      <c r="I250" s="186"/>
      <c r="J250" s="187">
        <f>ROUND(I250*H250,2)</f>
        <v>0</v>
      </c>
      <c r="K250" s="183" t="s">
        <v>4909</v>
      </c>
      <c r="L250" s="42"/>
      <c r="M250" s="188" t="s">
        <v>19</v>
      </c>
      <c r="N250" s="189" t="s">
        <v>44</v>
      </c>
      <c r="O250" s="67"/>
      <c r="P250" s="190">
        <f>O250*H250</f>
        <v>0</v>
      </c>
      <c r="Q250" s="190">
        <v>0</v>
      </c>
      <c r="R250" s="190">
        <f>Q250*H250</f>
        <v>0</v>
      </c>
      <c r="S250" s="190">
        <v>0</v>
      </c>
      <c r="T250" s="191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2" t="s">
        <v>292</v>
      </c>
      <c r="AT250" s="192" t="s">
        <v>193</v>
      </c>
      <c r="AU250" s="192" t="s">
        <v>82</v>
      </c>
      <c r="AY250" s="20" t="s">
        <v>191</v>
      </c>
      <c r="BE250" s="193">
        <f>IF(N250="základní",J250,0)</f>
        <v>0</v>
      </c>
      <c r="BF250" s="193">
        <f>IF(N250="snížená",J250,0)</f>
        <v>0</v>
      </c>
      <c r="BG250" s="193">
        <f>IF(N250="zákl. přenesená",J250,0)</f>
        <v>0</v>
      </c>
      <c r="BH250" s="193">
        <f>IF(N250="sníž. přenesená",J250,0)</f>
        <v>0</v>
      </c>
      <c r="BI250" s="193">
        <f>IF(N250="nulová",J250,0)</f>
        <v>0</v>
      </c>
      <c r="BJ250" s="20" t="s">
        <v>80</v>
      </c>
      <c r="BK250" s="193">
        <f>ROUND(I250*H250,2)</f>
        <v>0</v>
      </c>
      <c r="BL250" s="20" t="s">
        <v>292</v>
      </c>
      <c r="BM250" s="192" t="s">
        <v>5077</v>
      </c>
    </row>
    <row r="251" spans="1:65" s="2" customFormat="1" ht="11.25">
      <c r="A251" s="37"/>
      <c r="B251" s="38"/>
      <c r="C251" s="39"/>
      <c r="D251" s="194" t="s">
        <v>199</v>
      </c>
      <c r="E251" s="39"/>
      <c r="F251" s="195" t="s">
        <v>5078</v>
      </c>
      <c r="G251" s="39"/>
      <c r="H251" s="39"/>
      <c r="I251" s="196"/>
      <c r="J251" s="39"/>
      <c r="K251" s="39"/>
      <c r="L251" s="42"/>
      <c r="M251" s="197"/>
      <c r="N251" s="198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199</v>
      </c>
      <c r="AU251" s="20" t="s">
        <v>82</v>
      </c>
    </row>
    <row r="252" spans="1:65" s="2" customFormat="1" ht="11.25">
      <c r="A252" s="37"/>
      <c r="B252" s="38"/>
      <c r="C252" s="39"/>
      <c r="D252" s="199" t="s">
        <v>206</v>
      </c>
      <c r="E252" s="39"/>
      <c r="F252" s="200" t="s">
        <v>5079</v>
      </c>
      <c r="G252" s="39"/>
      <c r="H252" s="39"/>
      <c r="I252" s="196"/>
      <c r="J252" s="39"/>
      <c r="K252" s="39"/>
      <c r="L252" s="42"/>
      <c r="M252" s="197"/>
      <c r="N252" s="198"/>
      <c r="O252" s="67"/>
      <c r="P252" s="67"/>
      <c r="Q252" s="67"/>
      <c r="R252" s="67"/>
      <c r="S252" s="67"/>
      <c r="T252" s="68"/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T252" s="20" t="s">
        <v>206</v>
      </c>
      <c r="AU252" s="20" t="s">
        <v>82</v>
      </c>
    </row>
    <row r="253" spans="1:65" s="2" customFormat="1" ht="16.5" customHeight="1">
      <c r="A253" s="37"/>
      <c r="B253" s="38"/>
      <c r="C253" s="181" t="s">
        <v>391</v>
      </c>
      <c r="D253" s="181" t="s">
        <v>193</v>
      </c>
      <c r="E253" s="182" t="s">
        <v>5080</v>
      </c>
      <c r="F253" s="183" t="s">
        <v>5061</v>
      </c>
      <c r="G253" s="184" t="s">
        <v>301</v>
      </c>
      <c r="H253" s="185">
        <v>4</v>
      </c>
      <c r="I253" s="186"/>
      <c r="J253" s="187">
        <f>ROUND(I253*H253,2)</f>
        <v>0</v>
      </c>
      <c r="K253" s="183" t="s">
        <v>19</v>
      </c>
      <c r="L253" s="42"/>
      <c r="M253" s="188" t="s">
        <v>19</v>
      </c>
      <c r="N253" s="189" t="s">
        <v>44</v>
      </c>
      <c r="O253" s="67"/>
      <c r="P253" s="190">
        <f>O253*H253</f>
        <v>0</v>
      </c>
      <c r="Q253" s="190">
        <v>0</v>
      </c>
      <c r="R253" s="190">
        <f>Q253*H253</f>
        <v>0</v>
      </c>
      <c r="S253" s="190">
        <v>0</v>
      </c>
      <c r="T253" s="191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2" t="s">
        <v>292</v>
      </c>
      <c r="AT253" s="192" t="s">
        <v>193</v>
      </c>
      <c r="AU253" s="192" t="s">
        <v>82</v>
      </c>
      <c r="AY253" s="20" t="s">
        <v>191</v>
      </c>
      <c r="BE253" s="193">
        <f>IF(N253="základní",J253,0)</f>
        <v>0</v>
      </c>
      <c r="BF253" s="193">
        <f>IF(N253="snížená",J253,0)</f>
        <v>0</v>
      </c>
      <c r="BG253" s="193">
        <f>IF(N253="zákl. přenesená",J253,0)</f>
        <v>0</v>
      </c>
      <c r="BH253" s="193">
        <f>IF(N253="sníž. přenesená",J253,0)</f>
        <v>0</v>
      </c>
      <c r="BI253" s="193">
        <f>IF(N253="nulová",J253,0)</f>
        <v>0</v>
      </c>
      <c r="BJ253" s="20" t="s">
        <v>80</v>
      </c>
      <c r="BK253" s="193">
        <f>ROUND(I253*H253,2)</f>
        <v>0</v>
      </c>
      <c r="BL253" s="20" t="s">
        <v>292</v>
      </c>
      <c r="BM253" s="192" t="s">
        <v>5081</v>
      </c>
    </row>
    <row r="254" spans="1:65" s="2" customFormat="1" ht="11.25">
      <c r="A254" s="37"/>
      <c r="B254" s="38"/>
      <c r="C254" s="39"/>
      <c r="D254" s="194" t="s">
        <v>199</v>
      </c>
      <c r="E254" s="39"/>
      <c r="F254" s="195" t="s">
        <v>5082</v>
      </c>
      <c r="G254" s="39"/>
      <c r="H254" s="39"/>
      <c r="I254" s="196"/>
      <c r="J254" s="39"/>
      <c r="K254" s="39"/>
      <c r="L254" s="42"/>
      <c r="M254" s="197"/>
      <c r="N254" s="198"/>
      <c r="O254" s="67"/>
      <c r="P254" s="67"/>
      <c r="Q254" s="67"/>
      <c r="R254" s="67"/>
      <c r="S254" s="67"/>
      <c r="T254" s="68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T254" s="20" t="s">
        <v>199</v>
      </c>
      <c r="AU254" s="20" t="s">
        <v>82</v>
      </c>
    </row>
    <row r="255" spans="1:65" s="2" customFormat="1" ht="16.5" customHeight="1">
      <c r="A255" s="37"/>
      <c r="B255" s="38"/>
      <c r="C255" s="181" t="s">
        <v>397</v>
      </c>
      <c r="D255" s="181" t="s">
        <v>193</v>
      </c>
      <c r="E255" s="182" t="s">
        <v>5083</v>
      </c>
      <c r="F255" s="183" t="s">
        <v>5084</v>
      </c>
      <c r="G255" s="184" t="s">
        <v>202</v>
      </c>
      <c r="H255" s="185">
        <v>1</v>
      </c>
      <c r="I255" s="186"/>
      <c r="J255" s="187">
        <f>ROUND(I255*H255,2)</f>
        <v>0</v>
      </c>
      <c r="K255" s="183" t="s">
        <v>19</v>
      </c>
      <c r="L255" s="42"/>
      <c r="M255" s="188" t="s">
        <v>19</v>
      </c>
      <c r="N255" s="189" t="s">
        <v>44</v>
      </c>
      <c r="O255" s="67"/>
      <c r="P255" s="190">
        <f>O255*H255</f>
        <v>0</v>
      </c>
      <c r="Q255" s="190">
        <v>0</v>
      </c>
      <c r="R255" s="190">
        <f>Q255*H255</f>
        <v>0</v>
      </c>
      <c r="S255" s="190">
        <v>0</v>
      </c>
      <c r="T255" s="191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2" t="s">
        <v>292</v>
      </c>
      <c r="AT255" s="192" t="s">
        <v>193</v>
      </c>
      <c r="AU255" s="192" t="s">
        <v>82</v>
      </c>
      <c r="AY255" s="20" t="s">
        <v>191</v>
      </c>
      <c r="BE255" s="193">
        <f>IF(N255="základní",J255,0)</f>
        <v>0</v>
      </c>
      <c r="BF255" s="193">
        <f>IF(N255="snížená",J255,0)</f>
        <v>0</v>
      </c>
      <c r="BG255" s="193">
        <f>IF(N255="zákl. přenesená",J255,0)</f>
        <v>0</v>
      </c>
      <c r="BH255" s="193">
        <f>IF(N255="sníž. přenesená",J255,0)</f>
        <v>0</v>
      </c>
      <c r="BI255" s="193">
        <f>IF(N255="nulová",J255,0)</f>
        <v>0</v>
      </c>
      <c r="BJ255" s="20" t="s">
        <v>80</v>
      </c>
      <c r="BK255" s="193">
        <f>ROUND(I255*H255,2)</f>
        <v>0</v>
      </c>
      <c r="BL255" s="20" t="s">
        <v>292</v>
      </c>
      <c r="BM255" s="192" t="s">
        <v>5085</v>
      </c>
    </row>
    <row r="256" spans="1:65" s="2" customFormat="1" ht="11.25">
      <c r="A256" s="37"/>
      <c r="B256" s="38"/>
      <c r="C256" s="39"/>
      <c r="D256" s="194" t="s">
        <v>199</v>
      </c>
      <c r="E256" s="39"/>
      <c r="F256" s="195" t="s">
        <v>5086</v>
      </c>
      <c r="G256" s="39"/>
      <c r="H256" s="39"/>
      <c r="I256" s="196"/>
      <c r="J256" s="39"/>
      <c r="K256" s="39"/>
      <c r="L256" s="42"/>
      <c r="M256" s="197"/>
      <c r="N256" s="198"/>
      <c r="O256" s="67"/>
      <c r="P256" s="67"/>
      <c r="Q256" s="67"/>
      <c r="R256" s="67"/>
      <c r="S256" s="67"/>
      <c r="T256" s="68"/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T256" s="20" t="s">
        <v>199</v>
      </c>
      <c r="AU256" s="20" t="s">
        <v>82</v>
      </c>
    </row>
    <row r="257" spans="1:65" s="13" customFormat="1" ht="11.25">
      <c r="B257" s="201"/>
      <c r="C257" s="202"/>
      <c r="D257" s="194" t="s">
        <v>208</v>
      </c>
      <c r="E257" s="203" t="s">
        <v>19</v>
      </c>
      <c r="F257" s="204" t="s">
        <v>5087</v>
      </c>
      <c r="G257" s="202"/>
      <c r="H257" s="205">
        <v>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208</v>
      </c>
      <c r="AU257" s="211" t="s">
        <v>82</v>
      </c>
      <c r="AV257" s="13" t="s">
        <v>82</v>
      </c>
      <c r="AW257" s="13" t="s">
        <v>34</v>
      </c>
      <c r="AX257" s="13" t="s">
        <v>73</v>
      </c>
      <c r="AY257" s="211" t="s">
        <v>191</v>
      </c>
    </row>
    <row r="258" spans="1:65" s="14" customFormat="1" ht="11.25">
      <c r="B258" s="212"/>
      <c r="C258" s="213"/>
      <c r="D258" s="194" t="s">
        <v>208</v>
      </c>
      <c r="E258" s="214" t="s">
        <v>19</v>
      </c>
      <c r="F258" s="215" t="s">
        <v>238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208</v>
      </c>
      <c r="AU258" s="222" t="s">
        <v>82</v>
      </c>
      <c r="AV258" s="14" t="s">
        <v>197</v>
      </c>
      <c r="AW258" s="14" t="s">
        <v>34</v>
      </c>
      <c r="AX258" s="14" t="s">
        <v>80</v>
      </c>
      <c r="AY258" s="222" t="s">
        <v>191</v>
      </c>
    </row>
    <row r="259" spans="1:65" s="2" customFormat="1" ht="16.5" customHeight="1">
      <c r="A259" s="37"/>
      <c r="B259" s="38"/>
      <c r="C259" s="181" t="s">
        <v>405</v>
      </c>
      <c r="D259" s="181" t="s">
        <v>193</v>
      </c>
      <c r="E259" s="182" t="s">
        <v>5088</v>
      </c>
      <c r="F259" s="183" t="s">
        <v>5089</v>
      </c>
      <c r="G259" s="184" t="s">
        <v>301</v>
      </c>
      <c r="H259" s="185">
        <v>7</v>
      </c>
      <c r="I259" s="186"/>
      <c r="J259" s="187">
        <f>ROUND(I259*H259,2)</f>
        <v>0</v>
      </c>
      <c r="K259" s="183" t="s">
        <v>19</v>
      </c>
      <c r="L259" s="42"/>
      <c r="M259" s="188" t="s">
        <v>19</v>
      </c>
      <c r="N259" s="189" t="s">
        <v>44</v>
      </c>
      <c r="O259" s="67"/>
      <c r="P259" s="190">
        <f>O259*H259</f>
        <v>0</v>
      </c>
      <c r="Q259" s="190">
        <v>0</v>
      </c>
      <c r="R259" s="190">
        <f>Q259*H259</f>
        <v>0</v>
      </c>
      <c r="S259" s="190">
        <v>0</v>
      </c>
      <c r="T259" s="191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2" t="s">
        <v>292</v>
      </c>
      <c r="AT259" s="192" t="s">
        <v>193</v>
      </c>
      <c r="AU259" s="192" t="s">
        <v>82</v>
      </c>
      <c r="AY259" s="20" t="s">
        <v>191</v>
      </c>
      <c r="BE259" s="193">
        <f>IF(N259="základní",J259,0)</f>
        <v>0</v>
      </c>
      <c r="BF259" s="193">
        <f>IF(N259="snížená",J259,0)</f>
        <v>0</v>
      </c>
      <c r="BG259" s="193">
        <f>IF(N259="zákl. přenesená",J259,0)</f>
        <v>0</v>
      </c>
      <c r="BH259" s="193">
        <f>IF(N259="sníž. přenesená",J259,0)</f>
        <v>0</v>
      </c>
      <c r="BI259" s="193">
        <f>IF(N259="nulová",J259,0)</f>
        <v>0</v>
      </c>
      <c r="BJ259" s="20" t="s">
        <v>80</v>
      </c>
      <c r="BK259" s="193">
        <f>ROUND(I259*H259,2)</f>
        <v>0</v>
      </c>
      <c r="BL259" s="20" t="s">
        <v>292</v>
      </c>
      <c r="BM259" s="192" t="s">
        <v>5090</v>
      </c>
    </row>
    <row r="260" spans="1:65" s="2" customFormat="1" ht="11.25">
      <c r="A260" s="37"/>
      <c r="B260" s="38"/>
      <c r="C260" s="39"/>
      <c r="D260" s="194" t="s">
        <v>199</v>
      </c>
      <c r="E260" s="39"/>
      <c r="F260" s="195" t="s">
        <v>5091</v>
      </c>
      <c r="G260" s="39"/>
      <c r="H260" s="39"/>
      <c r="I260" s="196"/>
      <c r="J260" s="39"/>
      <c r="K260" s="39"/>
      <c r="L260" s="42"/>
      <c r="M260" s="197"/>
      <c r="N260" s="198"/>
      <c r="O260" s="67"/>
      <c r="P260" s="67"/>
      <c r="Q260" s="67"/>
      <c r="R260" s="67"/>
      <c r="S260" s="67"/>
      <c r="T260" s="68"/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T260" s="20" t="s">
        <v>199</v>
      </c>
      <c r="AU260" s="20" t="s">
        <v>82</v>
      </c>
    </row>
    <row r="261" spans="1:65" s="2" customFormat="1" ht="16.5" customHeight="1">
      <c r="A261" s="37"/>
      <c r="B261" s="38"/>
      <c r="C261" s="181" t="s">
        <v>413</v>
      </c>
      <c r="D261" s="181" t="s">
        <v>193</v>
      </c>
      <c r="E261" s="182" t="s">
        <v>5092</v>
      </c>
      <c r="F261" s="183" t="s">
        <v>5093</v>
      </c>
      <c r="G261" s="184" t="s">
        <v>301</v>
      </c>
      <c r="H261" s="185">
        <v>96</v>
      </c>
      <c r="I261" s="186"/>
      <c r="J261" s="187">
        <f>ROUND(I261*H261,2)</f>
        <v>0</v>
      </c>
      <c r="K261" s="183" t="s">
        <v>4909</v>
      </c>
      <c r="L261" s="42"/>
      <c r="M261" s="188" t="s">
        <v>19</v>
      </c>
      <c r="N261" s="189" t="s">
        <v>44</v>
      </c>
      <c r="O261" s="67"/>
      <c r="P261" s="190">
        <f>O261*H261</f>
        <v>0</v>
      </c>
      <c r="Q261" s="190">
        <v>0</v>
      </c>
      <c r="R261" s="190">
        <f>Q261*H261</f>
        <v>0</v>
      </c>
      <c r="S261" s="190">
        <v>0</v>
      </c>
      <c r="T261" s="191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2" t="s">
        <v>292</v>
      </c>
      <c r="AT261" s="192" t="s">
        <v>193</v>
      </c>
      <c r="AU261" s="192" t="s">
        <v>82</v>
      </c>
      <c r="AY261" s="20" t="s">
        <v>191</v>
      </c>
      <c r="BE261" s="193">
        <f>IF(N261="základní",J261,0)</f>
        <v>0</v>
      </c>
      <c r="BF261" s="193">
        <f>IF(N261="snížená",J261,0)</f>
        <v>0</v>
      </c>
      <c r="BG261" s="193">
        <f>IF(N261="zákl. přenesená",J261,0)</f>
        <v>0</v>
      </c>
      <c r="BH261" s="193">
        <f>IF(N261="sníž. přenesená",J261,0)</f>
        <v>0</v>
      </c>
      <c r="BI261" s="193">
        <f>IF(N261="nulová",J261,0)</f>
        <v>0</v>
      </c>
      <c r="BJ261" s="20" t="s">
        <v>80</v>
      </c>
      <c r="BK261" s="193">
        <f>ROUND(I261*H261,2)</f>
        <v>0</v>
      </c>
      <c r="BL261" s="20" t="s">
        <v>292</v>
      </c>
      <c r="BM261" s="192" t="s">
        <v>5094</v>
      </c>
    </row>
    <row r="262" spans="1:65" s="2" customFormat="1" ht="11.25">
      <c r="A262" s="37"/>
      <c r="B262" s="38"/>
      <c r="C262" s="39"/>
      <c r="D262" s="194" t="s">
        <v>199</v>
      </c>
      <c r="E262" s="39"/>
      <c r="F262" s="195" t="s">
        <v>5095</v>
      </c>
      <c r="G262" s="39"/>
      <c r="H262" s="39"/>
      <c r="I262" s="196"/>
      <c r="J262" s="39"/>
      <c r="K262" s="39"/>
      <c r="L262" s="42"/>
      <c r="M262" s="197"/>
      <c r="N262" s="198"/>
      <c r="O262" s="67"/>
      <c r="P262" s="67"/>
      <c r="Q262" s="67"/>
      <c r="R262" s="67"/>
      <c r="S262" s="67"/>
      <c r="T262" s="68"/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T262" s="20" t="s">
        <v>199</v>
      </c>
      <c r="AU262" s="20" t="s">
        <v>82</v>
      </c>
    </row>
    <row r="263" spans="1:65" s="2" customFormat="1" ht="11.25">
      <c r="A263" s="37"/>
      <c r="B263" s="38"/>
      <c r="C263" s="39"/>
      <c r="D263" s="199" t="s">
        <v>206</v>
      </c>
      <c r="E263" s="39"/>
      <c r="F263" s="200" t="s">
        <v>5096</v>
      </c>
      <c r="G263" s="39"/>
      <c r="H263" s="39"/>
      <c r="I263" s="196"/>
      <c r="J263" s="39"/>
      <c r="K263" s="39"/>
      <c r="L263" s="42"/>
      <c r="M263" s="197"/>
      <c r="N263" s="198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206</v>
      </c>
      <c r="AU263" s="20" t="s">
        <v>82</v>
      </c>
    </row>
    <row r="264" spans="1:65" s="2" customFormat="1" ht="16.5" customHeight="1">
      <c r="A264" s="37"/>
      <c r="B264" s="38"/>
      <c r="C264" s="181" t="s">
        <v>420</v>
      </c>
      <c r="D264" s="181" t="s">
        <v>193</v>
      </c>
      <c r="E264" s="182" t="s">
        <v>5097</v>
      </c>
      <c r="F264" s="183" t="s">
        <v>5098</v>
      </c>
      <c r="G264" s="184" t="s">
        <v>301</v>
      </c>
      <c r="H264" s="185">
        <v>70</v>
      </c>
      <c r="I264" s="186"/>
      <c r="J264" s="187">
        <f>ROUND(I264*H264,2)</f>
        <v>0</v>
      </c>
      <c r="K264" s="183" t="s">
        <v>4909</v>
      </c>
      <c r="L264" s="42"/>
      <c r="M264" s="188" t="s">
        <v>19</v>
      </c>
      <c r="N264" s="189" t="s">
        <v>44</v>
      </c>
      <c r="O264" s="67"/>
      <c r="P264" s="190">
        <f>O264*H264</f>
        <v>0</v>
      </c>
      <c r="Q264" s="190">
        <v>0</v>
      </c>
      <c r="R264" s="190">
        <f>Q264*H264</f>
        <v>0</v>
      </c>
      <c r="S264" s="190">
        <v>0</v>
      </c>
      <c r="T264" s="191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2" t="s">
        <v>292</v>
      </c>
      <c r="AT264" s="192" t="s">
        <v>193</v>
      </c>
      <c r="AU264" s="192" t="s">
        <v>82</v>
      </c>
      <c r="AY264" s="20" t="s">
        <v>191</v>
      </c>
      <c r="BE264" s="193">
        <f>IF(N264="základní",J264,0)</f>
        <v>0</v>
      </c>
      <c r="BF264" s="193">
        <f>IF(N264="snížená",J264,0)</f>
        <v>0</v>
      </c>
      <c r="BG264" s="193">
        <f>IF(N264="zákl. přenesená",J264,0)</f>
        <v>0</v>
      </c>
      <c r="BH264" s="193">
        <f>IF(N264="sníž. přenesená",J264,0)</f>
        <v>0</v>
      </c>
      <c r="BI264" s="193">
        <f>IF(N264="nulová",J264,0)</f>
        <v>0</v>
      </c>
      <c r="BJ264" s="20" t="s">
        <v>80</v>
      </c>
      <c r="BK264" s="193">
        <f>ROUND(I264*H264,2)</f>
        <v>0</v>
      </c>
      <c r="BL264" s="20" t="s">
        <v>292</v>
      </c>
      <c r="BM264" s="192" t="s">
        <v>5099</v>
      </c>
    </row>
    <row r="265" spans="1:65" s="2" customFormat="1" ht="11.25">
      <c r="A265" s="37"/>
      <c r="B265" s="38"/>
      <c r="C265" s="39"/>
      <c r="D265" s="194" t="s">
        <v>199</v>
      </c>
      <c r="E265" s="39"/>
      <c r="F265" s="195" t="s">
        <v>5100</v>
      </c>
      <c r="G265" s="39"/>
      <c r="H265" s="39"/>
      <c r="I265" s="196"/>
      <c r="J265" s="39"/>
      <c r="K265" s="39"/>
      <c r="L265" s="42"/>
      <c r="M265" s="197"/>
      <c r="N265" s="198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199</v>
      </c>
      <c r="AU265" s="20" t="s">
        <v>82</v>
      </c>
    </row>
    <row r="266" spans="1:65" s="2" customFormat="1" ht="11.25">
      <c r="A266" s="37"/>
      <c r="B266" s="38"/>
      <c r="C266" s="39"/>
      <c r="D266" s="199" t="s">
        <v>206</v>
      </c>
      <c r="E266" s="39"/>
      <c r="F266" s="200" t="s">
        <v>5101</v>
      </c>
      <c r="G266" s="39"/>
      <c r="H266" s="39"/>
      <c r="I266" s="196"/>
      <c r="J266" s="39"/>
      <c r="K266" s="39"/>
      <c r="L266" s="42"/>
      <c r="M266" s="197"/>
      <c r="N266" s="198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206</v>
      </c>
      <c r="AU266" s="20" t="s">
        <v>82</v>
      </c>
    </row>
    <row r="267" spans="1:65" s="2" customFormat="1" ht="16.5" customHeight="1">
      <c r="A267" s="37"/>
      <c r="B267" s="38"/>
      <c r="C267" s="181" t="s">
        <v>427</v>
      </c>
      <c r="D267" s="181" t="s">
        <v>193</v>
      </c>
      <c r="E267" s="182" t="s">
        <v>5102</v>
      </c>
      <c r="F267" s="183" t="s">
        <v>5103</v>
      </c>
      <c r="G267" s="184" t="s">
        <v>301</v>
      </c>
      <c r="H267" s="185">
        <v>45</v>
      </c>
      <c r="I267" s="186"/>
      <c r="J267" s="187">
        <f>ROUND(I267*H267,2)</f>
        <v>0</v>
      </c>
      <c r="K267" s="183" t="s">
        <v>4909</v>
      </c>
      <c r="L267" s="42"/>
      <c r="M267" s="188" t="s">
        <v>19</v>
      </c>
      <c r="N267" s="189" t="s">
        <v>44</v>
      </c>
      <c r="O267" s="67"/>
      <c r="P267" s="190">
        <f>O267*H267</f>
        <v>0</v>
      </c>
      <c r="Q267" s="190">
        <v>0</v>
      </c>
      <c r="R267" s="190">
        <f>Q267*H267</f>
        <v>0</v>
      </c>
      <c r="S267" s="190">
        <v>0</v>
      </c>
      <c r="T267" s="191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2" t="s">
        <v>292</v>
      </c>
      <c r="AT267" s="192" t="s">
        <v>193</v>
      </c>
      <c r="AU267" s="192" t="s">
        <v>82</v>
      </c>
      <c r="AY267" s="20" t="s">
        <v>191</v>
      </c>
      <c r="BE267" s="193">
        <f>IF(N267="základní",J267,0)</f>
        <v>0</v>
      </c>
      <c r="BF267" s="193">
        <f>IF(N267="snížená",J267,0)</f>
        <v>0</v>
      </c>
      <c r="BG267" s="193">
        <f>IF(N267="zákl. přenesená",J267,0)</f>
        <v>0</v>
      </c>
      <c r="BH267" s="193">
        <f>IF(N267="sníž. přenesená",J267,0)</f>
        <v>0</v>
      </c>
      <c r="BI267" s="193">
        <f>IF(N267="nulová",J267,0)</f>
        <v>0</v>
      </c>
      <c r="BJ267" s="20" t="s">
        <v>80</v>
      </c>
      <c r="BK267" s="193">
        <f>ROUND(I267*H267,2)</f>
        <v>0</v>
      </c>
      <c r="BL267" s="20" t="s">
        <v>292</v>
      </c>
      <c r="BM267" s="192" t="s">
        <v>5104</v>
      </c>
    </row>
    <row r="268" spans="1:65" s="2" customFormat="1" ht="11.25">
      <c r="A268" s="37"/>
      <c r="B268" s="38"/>
      <c r="C268" s="39"/>
      <c r="D268" s="194" t="s">
        <v>199</v>
      </c>
      <c r="E268" s="39"/>
      <c r="F268" s="195" t="s">
        <v>5105</v>
      </c>
      <c r="G268" s="39"/>
      <c r="H268" s="39"/>
      <c r="I268" s="196"/>
      <c r="J268" s="39"/>
      <c r="K268" s="39"/>
      <c r="L268" s="42"/>
      <c r="M268" s="197"/>
      <c r="N268" s="198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199</v>
      </c>
      <c r="AU268" s="20" t="s">
        <v>82</v>
      </c>
    </row>
    <row r="269" spans="1:65" s="2" customFormat="1" ht="11.25">
      <c r="A269" s="37"/>
      <c r="B269" s="38"/>
      <c r="C269" s="39"/>
      <c r="D269" s="199" t="s">
        <v>206</v>
      </c>
      <c r="E269" s="39"/>
      <c r="F269" s="200" t="s">
        <v>5106</v>
      </c>
      <c r="G269" s="39"/>
      <c r="H269" s="39"/>
      <c r="I269" s="196"/>
      <c r="J269" s="39"/>
      <c r="K269" s="39"/>
      <c r="L269" s="42"/>
      <c r="M269" s="197"/>
      <c r="N269" s="198"/>
      <c r="O269" s="67"/>
      <c r="P269" s="67"/>
      <c r="Q269" s="67"/>
      <c r="R269" s="67"/>
      <c r="S269" s="67"/>
      <c r="T269" s="68"/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T269" s="20" t="s">
        <v>206</v>
      </c>
      <c r="AU269" s="20" t="s">
        <v>82</v>
      </c>
    </row>
    <row r="270" spans="1:65" s="2" customFormat="1" ht="16.5" customHeight="1">
      <c r="A270" s="37"/>
      <c r="B270" s="38"/>
      <c r="C270" s="181" t="s">
        <v>434</v>
      </c>
      <c r="D270" s="181" t="s">
        <v>193</v>
      </c>
      <c r="E270" s="182" t="s">
        <v>5107</v>
      </c>
      <c r="F270" s="183" t="s">
        <v>5108</v>
      </c>
      <c r="G270" s="184" t="s">
        <v>301</v>
      </c>
      <c r="H270" s="185">
        <v>16</v>
      </c>
      <c r="I270" s="186"/>
      <c r="J270" s="187">
        <f>ROUND(I270*H270,2)</f>
        <v>0</v>
      </c>
      <c r="K270" s="183" t="s">
        <v>4909</v>
      </c>
      <c r="L270" s="42"/>
      <c r="M270" s="188" t="s">
        <v>19</v>
      </c>
      <c r="N270" s="189" t="s">
        <v>44</v>
      </c>
      <c r="O270" s="67"/>
      <c r="P270" s="190">
        <f>O270*H270</f>
        <v>0</v>
      </c>
      <c r="Q270" s="190">
        <v>0</v>
      </c>
      <c r="R270" s="190">
        <f>Q270*H270</f>
        <v>0</v>
      </c>
      <c r="S270" s="190">
        <v>0</v>
      </c>
      <c r="T270" s="191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2" t="s">
        <v>292</v>
      </c>
      <c r="AT270" s="192" t="s">
        <v>193</v>
      </c>
      <c r="AU270" s="192" t="s">
        <v>82</v>
      </c>
      <c r="AY270" s="20" t="s">
        <v>191</v>
      </c>
      <c r="BE270" s="193">
        <f>IF(N270="základní",J270,0)</f>
        <v>0</v>
      </c>
      <c r="BF270" s="193">
        <f>IF(N270="snížená",J270,0)</f>
        <v>0</v>
      </c>
      <c r="BG270" s="193">
        <f>IF(N270="zákl. přenesená",J270,0)</f>
        <v>0</v>
      </c>
      <c r="BH270" s="193">
        <f>IF(N270="sníž. přenesená",J270,0)</f>
        <v>0</v>
      </c>
      <c r="BI270" s="193">
        <f>IF(N270="nulová",J270,0)</f>
        <v>0</v>
      </c>
      <c r="BJ270" s="20" t="s">
        <v>80</v>
      </c>
      <c r="BK270" s="193">
        <f>ROUND(I270*H270,2)</f>
        <v>0</v>
      </c>
      <c r="BL270" s="20" t="s">
        <v>292</v>
      </c>
      <c r="BM270" s="192" t="s">
        <v>5109</v>
      </c>
    </row>
    <row r="271" spans="1:65" s="2" customFormat="1" ht="11.25">
      <c r="A271" s="37"/>
      <c r="B271" s="38"/>
      <c r="C271" s="39"/>
      <c r="D271" s="194" t="s">
        <v>199</v>
      </c>
      <c r="E271" s="39"/>
      <c r="F271" s="195" t="s">
        <v>5110</v>
      </c>
      <c r="G271" s="39"/>
      <c r="H271" s="39"/>
      <c r="I271" s="196"/>
      <c r="J271" s="39"/>
      <c r="K271" s="39"/>
      <c r="L271" s="42"/>
      <c r="M271" s="197"/>
      <c r="N271" s="198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199</v>
      </c>
      <c r="AU271" s="20" t="s">
        <v>82</v>
      </c>
    </row>
    <row r="272" spans="1:65" s="2" customFormat="1" ht="11.25">
      <c r="A272" s="37"/>
      <c r="B272" s="38"/>
      <c r="C272" s="39"/>
      <c r="D272" s="199" t="s">
        <v>206</v>
      </c>
      <c r="E272" s="39"/>
      <c r="F272" s="200" t="s">
        <v>5111</v>
      </c>
      <c r="G272" s="39"/>
      <c r="H272" s="39"/>
      <c r="I272" s="196"/>
      <c r="J272" s="39"/>
      <c r="K272" s="39"/>
      <c r="L272" s="42"/>
      <c r="M272" s="197"/>
      <c r="N272" s="198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206</v>
      </c>
      <c r="AU272" s="20" t="s">
        <v>82</v>
      </c>
    </row>
    <row r="273" spans="1:65" s="2" customFormat="1" ht="16.5" customHeight="1">
      <c r="A273" s="37"/>
      <c r="B273" s="38"/>
      <c r="C273" s="181" t="s">
        <v>441</v>
      </c>
      <c r="D273" s="181" t="s">
        <v>193</v>
      </c>
      <c r="E273" s="182" t="s">
        <v>5112</v>
      </c>
      <c r="F273" s="183" t="s">
        <v>5113</v>
      </c>
      <c r="G273" s="184" t="s">
        <v>301</v>
      </c>
      <c r="H273" s="185">
        <v>17.5</v>
      </c>
      <c r="I273" s="186"/>
      <c r="J273" s="187">
        <f>ROUND(I273*H273,2)</f>
        <v>0</v>
      </c>
      <c r="K273" s="183" t="s">
        <v>4909</v>
      </c>
      <c r="L273" s="42"/>
      <c r="M273" s="188" t="s">
        <v>19</v>
      </c>
      <c r="N273" s="189" t="s">
        <v>44</v>
      </c>
      <c r="O273" s="67"/>
      <c r="P273" s="190">
        <f>O273*H273</f>
        <v>0</v>
      </c>
      <c r="Q273" s="190">
        <v>0</v>
      </c>
      <c r="R273" s="190">
        <f>Q273*H273</f>
        <v>0</v>
      </c>
      <c r="S273" s="190">
        <v>0</v>
      </c>
      <c r="T273" s="191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2" t="s">
        <v>292</v>
      </c>
      <c r="AT273" s="192" t="s">
        <v>193</v>
      </c>
      <c r="AU273" s="192" t="s">
        <v>82</v>
      </c>
      <c r="AY273" s="20" t="s">
        <v>191</v>
      </c>
      <c r="BE273" s="193">
        <f>IF(N273="základní",J273,0)</f>
        <v>0</v>
      </c>
      <c r="BF273" s="193">
        <f>IF(N273="snížená",J273,0)</f>
        <v>0</v>
      </c>
      <c r="BG273" s="193">
        <f>IF(N273="zákl. přenesená",J273,0)</f>
        <v>0</v>
      </c>
      <c r="BH273" s="193">
        <f>IF(N273="sníž. přenesená",J273,0)</f>
        <v>0</v>
      </c>
      <c r="BI273" s="193">
        <f>IF(N273="nulová",J273,0)</f>
        <v>0</v>
      </c>
      <c r="BJ273" s="20" t="s">
        <v>80</v>
      </c>
      <c r="BK273" s="193">
        <f>ROUND(I273*H273,2)</f>
        <v>0</v>
      </c>
      <c r="BL273" s="20" t="s">
        <v>292</v>
      </c>
      <c r="BM273" s="192" t="s">
        <v>5114</v>
      </c>
    </row>
    <row r="274" spans="1:65" s="2" customFormat="1" ht="11.25">
      <c r="A274" s="37"/>
      <c r="B274" s="38"/>
      <c r="C274" s="39"/>
      <c r="D274" s="194" t="s">
        <v>199</v>
      </c>
      <c r="E274" s="39"/>
      <c r="F274" s="195" t="s">
        <v>5115</v>
      </c>
      <c r="G274" s="39"/>
      <c r="H274" s="39"/>
      <c r="I274" s="196"/>
      <c r="J274" s="39"/>
      <c r="K274" s="39"/>
      <c r="L274" s="42"/>
      <c r="M274" s="197"/>
      <c r="N274" s="198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199</v>
      </c>
      <c r="AU274" s="20" t="s">
        <v>82</v>
      </c>
    </row>
    <row r="275" spans="1:65" s="2" customFormat="1" ht="11.25">
      <c r="A275" s="37"/>
      <c r="B275" s="38"/>
      <c r="C275" s="39"/>
      <c r="D275" s="199" t="s">
        <v>206</v>
      </c>
      <c r="E275" s="39"/>
      <c r="F275" s="200" t="s">
        <v>5116</v>
      </c>
      <c r="G275" s="39"/>
      <c r="H275" s="39"/>
      <c r="I275" s="196"/>
      <c r="J275" s="39"/>
      <c r="K275" s="39"/>
      <c r="L275" s="42"/>
      <c r="M275" s="197"/>
      <c r="N275" s="198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206</v>
      </c>
      <c r="AU275" s="20" t="s">
        <v>82</v>
      </c>
    </row>
    <row r="276" spans="1:65" s="2" customFormat="1" ht="16.5" customHeight="1">
      <c r="A276" s="37"/>
      <c r="B276" s="38"/>
      <c r="C276" s="181" t="s">
        <v>448</v>
      </c>
      <c r="D276" s="181" t="s">
        <v>193</v>
      </c>
      <c r="E276" s="182" t="s">
        <v>5117</v>
      </c>
      <c r="F276" s="183" t="s">
        <v>5118</v>
      </c>
      <c r="G276" s="184" t="s">
        <v>301</v>
      </c>
      <c r="H276" s="185">
        <v>1.5</v>
      </c>
      <c r="I276" s="186"/>
      <c r="J276" s="187">
        <f>ROUND(I276*H276,2)</f>
        <v>0</v>
      </c>
      <c r="K276" s="183" t="s">
        <v>4909</v>
      </c>
      <c r="L276" s="42"/>
      <c r="M276" s="188" t="s">
        <v>19</v>
      </c>
      <c r="N276" s="189" t="s">
        <v>44</v>
      </c>
      <c r="O276" s="67"/>
      <c r="P276" s="190">
        <f>O276*H276</f>
        <v>0</v>
      </c>
      <c r="Q276" s="190">
        <v>0</v>
      </c>
      <c r="R276" s="190">
        <f>Q276*H276</f>
        <v>0</v>
      </c>
      <c r="S276" s="190">
        <v>0</v>
      </c>
      <c r="T276" s="191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2" t="s">
        <v>292</v>
      </c>
      <c r="AT276" s="192" t="s">
        <v>193</v>
      </c>
      <c r="AU276" s="192" t="s">
        <v>82</v>
      </c>
      <c r="AY276" s="20" t="s">
        <v>191</v>
      </c>
      <c r="BE276" s="193">
        <f>IF(N276="základní",J276,0)</f>
        <v>0</v>
      </c>
      <c r="BF276" s="193">
        <f>IF(N276="snížená",J276,0)</f>
        <v>0</v>
      </c>
      <c r="BG276" s="193">
        <f>IF(N276="zákl. přenesená",J276,0)</f>
        <v>0</v>
      </c>
      <c r="BH276" s="193">
        <f>IF(N276="sníž. přenesená",J276,0)</f>
        <v>0</v>
      </c>
      <c r="BI276" s="193">
        <f>IF(N276="nulová",J276,0)</f>
        <v>0</v>
      </c>
      <c r="BJ276" s="20" t="s">
        <v>80</v>
      </c>
      <c r="BK276" s="193">
        <f>ROUND(I276*H276,2)</f>
        <v>0</v>
      </c>
      <c r="BL276" s="20" t="s">
        <v>292</v>
      </c>
      <c r="BM276" s="192" t="s">
        <v>5119</v>
      </c>
    </row>
    <row r="277" spans="1:65" s="2" customFormat="1" ht="11.25">
      <c r="A277" s="37"/>
      <c r="B277" s="38"/>
      <c r="C277" s="39"/>
      <c r="D277" s="194" t="s">
        <v>199</v>
      </c>
      <c r="E277" s="39"/>
      <c r="F277" s="195" t="s">
        <v>5120</v>
      </c>
      <c r="G277" s="39"/>
      <c r="H277" s="39"/>
      <c r="I277" s="196"/>
      <c r="J277" s="39"/>
      <c r="K277" s="39"/>
      <c r="L277" s="42"/>
      <c r="M277" s="197"/>
      <c r="N277" s="198"/>
      <c r="O277" s="67"/>
      <c r="P277" s="67"/>
      <c r="Q277" s="67"/>
      <c r="R277" s="67"/>
      <c r="S277" s="67"/>
      <c r="T277" s="68"/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T277" s="20" t="s">
        <v>199</v>
      </c>
      <c r="AU277" s="20" t="s">
        <v>82</v>
      </c>
    </row>
    <row r="278" spans="1:65" s="2" customFormat="1" ht="11.25">
      <c r="A278" s="37"/>
      <c r="B278" s="38"/>
      <c r="C278" s="39"/>
      <c r="D278" s="199" t="s">
        <v>206</v>
      </c>
      <c r="E278" s="39"/>
      <c r="F278" s="200" t="s">
        <v>5121</v>
      </c>
      <c r="G278" s="39"/>
      <c r="H278" s="39"/>
      <c r="I278" s="196"/>
      <c r="J278" s="39"/>
      <c r="K278" s="39"/>
      <c r="L278" s="42"/>
      <c r="M278" s="197"/>
      <c r="N278" s="198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206</v>
      </c>
      <c r="AU278" s="20" t="s">
        <v>82</v>
      </c>
    </row>
    <row r="279" spans="1:65" s="2" customFormat="1" ht="16.5" customHeight="1">
      <c r="A279" s="37"/>
      <c r="B279" s="38"/>
      <c r="C279" s="181" t="s">
        <v>455</v>
      </c>
      <c r="D279" s="181" t="s">
        <v>193</v>
      </c>
      <c r="E279" s="182" t="s">
        <v>5122</v>
      </c>
      <c r="F279" s="183" t="s">
        <v>5123</v>
      </c>
      <c r="G279" s="184" t="s">
        <v>301</v>
      </c>
      <c r="H279" s="185">
        <v>11.5</v>
      </c>
      <c r="I279" s="186"/>
      <c r="J279" s="187">
        <f>ROUND(I279*H279,2)</f>
        <v>0</v>
      </c>
      <c r="K279" s="183" t="s">
        <v>4909</v>
      </c>
      <c r="L279" s="42"/>
      <c r="M279" s="188" t="s">
        <v>19</v>
      </c>
      <c r="N279" s="189" t="s">
        <v>44</v>
      </c>
      <c r="O279" s="67"/>
      <c r="P279" s="190">
        <f>O279*H279</f>
        <v>0</v>
      </c>
      <c r="Q279" s="190">
        <v>0</v>
      </c>
      <c r="R279" s="190">
        <f>Q279*H279</f>
        <v>0</v>
      </c>
      <c r="S279" s="190">
        <v>0</v>
      </c>
      <c r="T279" s="191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2" t="s">
        <v>292</v>
      </c>
      <c r="AT279" s="192" t="s">
        <v>193</v>
      </c>
      <c r="AU279" s="192" t="s">
        <v>82</v>
      </c>
      <c r="AY279" s="20" t="s">
        <v>191</v>
      </c>
      <c r="BE279" s="193">
        <f>IF(N279="základní",J279,0)</f>
        <v>0</v>
      </c>
      <c r="BF279" s="193">
        <f>IF(N279="snížená",J279,0)</f>
        <v>0</v>
      </c>
      <c r="BG279" s="193">
        <f>IF(N279="zákl. přenesená",J279,0)</f>
        <v>0</v>
      </c>
      <c r="BH279" s="193">
        <f>IF(N279="sníž. přenesená",J279,0)</f>
        <v>0</v>
      </c>
      <c r="BI279" s="193">
        <f>IF(N279="nulová",J279,0)</f>
        <v>0</v>
      </c>
      <c r="BJ279" s="20" t="s">
        <v>80</v>
      </c>
      <c r="BK279" s="193">
        <f>ROUND(I279*H279,2)</f>
        <v>0</v>
      </c>
      <c r="BL279" s="20" t="s">
        <v>292</v>
      </c>
      <c r="BM279" s="192" t="s">
        <v>5124</v>
      </c>
    </row>
    <row r="280" spans="1:65" s="2" customFormat="1" ht="11.25">
      <c r="A280" s="37"/>
      <c r="B280" s="38"/>
      <c r="C280" s="39"/>
      <c r="D280" s="194" t="s">
        <v>199</v>
      </c>
      <c r="E280" s="39"/>
      <c r="F280" s="195" t="s">
        <v>5125</v>
      </c>
      <c r="G280" s="39"/>
      <c r="H280" s="39"/>
      <c r="I280" s="196"/>
      <c r="J280" s="39"/>
      <c r="K280" s="39"/>
      <c r="L280" s="42"/>
      <c r="M280" s="197"/>
      <c r="N280" s="198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199</v>
      </c>
      <c r="AU280" s="20" t="s">
        <v>82</v>
      </c>
    </row>
    <row r="281" spans="1:65" s="2" customFormat="1" ht="11.25">
      <c r="A281" s="37"/>
      <c r="B281" s="38"/>
      <c r="C281" s="39"/>
      <c r="D281" s="199" t="s">
        <v>206</v>
      </c>
      <c r="E281" s="39"/>
      <c r="F281" s="200" t="s">
        <v>5126</v>
      </c>
      <c r="G281" s="39"/>
      <c r="H281" s="39"/>
      <c r="I281" s="196"/>
      <c r="J281" s="39"/>
      <c r="K281" s="39"/>
      <c r="L281" s="42"/>
      <c r="M281" s="197"/>
      <c r="N281" s="198"/>
      <c r="O281" s="67"/>
      <c r="P281" s="67"/>
      <c r="Q281" s="67"/>
      <c r="R281" s="67"/>
      <c r="S281" s="67"/>
      <c r="T281" s="68"/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T281" s="20" t="s">
        <v>206</v>
      </c>
      <c r="AU281" s="20" t="s">
        <v>82</v>
      </c>
    </row>
    <row r="282" spans="1:65" s="2" customFormat="1" ht="16.5" customHeight="1">
      <c r="A282" s="37"/>
      <c r="B282" s="38"/>
      <c r="C282" s="223" t="s">
        <v>463</v>
      </c>
      <c r="D282" s="223" t="s">
        <v>273</v>
      </c>
      <c r="E282" s="224" t="s">
        <v>5127</v>
      </c>
      <c r="F282" s="225" t="s">
        <v>5128</v>
      </c>
      <c r="G282" s="226" t="s">
        <v>196</v>
      </c>
      <c r="H282" s="227">
        <v>2.0299999999999998</v>
      </c>
      <c r="I282" s="228"/>
      <c r="J282" s="229">
        <f>ROUND(I282*H282,2)</f>
        <v>0</v>
      </c>
      <c r="K282" s="225" t="s">
        <v>4909</v>
      </c>
      <c r="L282" s="230"/>
      <c r="M282" s="231" t="s">
        <v>19</v>
      </c>
      <c r="N282" s="232" t="s">
        <v>44</v>
      </c>
      <c r="O282" s="67"/>
      <c r="P282" s="190">
        <f>O282*H282</f>
        <v>0</v>
      </c>
      <c r="Q282" s="190">
        <v>0</v>
      </c>
      <c r="R282" s="190">
        <f>Q282*H282</f>
        <v>0</v>
      </c>
      <c r="S282" s="190">
        <v>0</v>
      </c>
      <c r="T282" s="191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2" t="s">
        <v>405</v>
      </c>
      <c r="AT282" s="192" t="s">
        <v>273</v>
      </c>
      <c r="AU282" s="192" t="s">
        <v>82</v>
      </c>
      <c r="AY282" s="20" t="s">
        <v>191</v>
      </c>
      <c r="BE282" s="193">
        <f>IF(N282="základní",J282,0)</f>
        <v>0</v>
      </c>
      <c r="BF282" s="193">
        <f>IF(N282="snížená",J282,0)</f>
        <v>0</v>
      </c>
      <c r="BG282" s="193">
        <f>IF(N282="zákl. přenesená",J282,0)</f>
        <v>0</v>
      </c>
      <c r="BH282" s="193">
        <f>IF(N282="sníž. přenesená",J282,0)</f>
        <v>0</v>
      </c>
      <c r="BI282" s="193">
        <f>IF(N282="nulová",J282,0)</f>
        <v>0</v>
      </c>
      <c r="BJ282" s="20" t="s">
        <v>80</v>
      </c>
      <c r="BK282" s="193">
        <f>ROUND(I282*H282,2)</f>
        <v>0</v>
      </c>
      <c r="BL282" s="20" t="s">
        <v>292</v>
      </c>
      <c r="BM282" s="192" t="s">
        <v>5129</v>
      </c>
    </row>
    <row r="283" spans="1:65" s="2" customFormat="1" ht="11.25">
      <c r="A283" s="37"/>
      <c r="B283" s="38"/>
      <c r="C283" s="39"/>
      <c r="D283" s="194" t="s">
        <v>199</v>
      </c>
      <c r="E283" s="39"/>
      <c r="F283" s="195" t="s">
        <v>5128</v>
      </c>
      <c r="G283" s="39"/>
      <c r="H283" s="39"/>
      <c r="I283" s="196"/>
      <c r="J283" s="39"/>
      <c r="K283" s="39"/>
      <c r="L283" s="42"/>
      <c r="M283" s="197"/>
      <c r="N283" s="198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199</v>
      </c>
      <c r="AU283" s="20" t="s">
        <v>82</v>
      </c>
    </row>
    <row r="284" spans="1:65" s="13" customFormat="1" ht="11.25">
      <c r="B284" s="201"/>
      <c r="C284" s="202"/>
      <c r="D284" s="194" t="s">
        <v>208</v>
      </c>
      <c r="E284" s="203" t="s">
        <v>19</v>
      </c>
      <c r="F284" s="204" t="s">
        <v>5130</v>
      </c>
      <c r="G284" s="202"/>
      <c r="H284" s="205">
        <v>2.0299999999999998</v>
      </c>
      <c r="I284" s="206"/>
      <c r="J284" s="202"/>
      <c r="K284" s="202"/>
      <c r="L284" s="207"/>
      <c r="M284" s="208"/>
      <c r="N284" s="209"/>
      <c r="O284" s="209"/>
      <c r="P284" s="209"/>
      <c r="Q284" s="209"/>
      <c r="R284" s="209"/>
      <c r="S284" s="209"/>
      <c r="T284" s="210"/>
      <c r="AT284" s="211" t="s">
        <v>208</v>
      </c>
      <c r="AU284" s="211" t="s">
        <v>82</v>
      </c>
      <c r="AV284" s="13" t="s">
        <v>82</v>
      </c>
      <c r="AW284" s="13" t="s">
        <v>34</v>
      </c>
      <c r="AX284" s="13" t="s">
        <v>73</v>
      </c>
      <c r="AY284" s="211" t="s">
        <v>191</v>
      </c>
    </row>
    <row r="285" spans="1:65" s="14" customFormat="1" ht="11.25">
      <c r="B285" s="212"/>
      <c r="C285" s="213"/>
      <c r="D285" s="194" t="s">
        <v>208</v>
      </c>
      <c r="E285" s="214" t="s">
        <v>19</v>
      </c>
      <c r="F285" s="215" t="s">
        <v>238</v>
      </c>
      <c r="G285" s="213"/>
      <c r="H285" s="216">
        <v>2.0299999999999998</v>
      </c>
      <c r="I285" s="217"/>
      <c r="J285" s="213"/>
      <c r="K285" s="213"/>
      <c r="L285" s="218"/>
      <c r="M285" s="219"/>
      <c r="N285" s="220"/>
      <c r="O285" s="220"/>
      <c r="P285" s="220"/>
      <c r="Q285" s="220"/>
      <c r="R285" s="220"/>
      <c r="S285" s="220"/>
      <c r="T285" s="221"/>
      <c r="AT285" s="222" t="s">
        <v>208</v>
      </c>
      <c r="AU285" s="222" t="s">
        <v>82</v>
      </c>
      <c r="AV285" s="14" t="s">
        <v>197</v>
      </c>
      <c r="AW285" s="14" t="s">
        <v>34</v>
      </c>
      <c r="AX285" s="14" t="s">
        <v>80</v>
      </c>
      <c r="AY285" s="222" t="s">
        <v>191</v>
      </c>
    </row>
    <row r="286" spans="1:65" s="2" customFormat="1" ht="16.5" customHeight="1">
      <c r="A286" s="37"/>
      <c r="B286" s="38"/>
      <c r="C286" s="223" t="s">
        <v>470</v>
      </c>
      <c r="D286" s="223" t="s">
        <v>273</v>
      </c>
      <c r="E286" s="224" t="s">
        <v>5131</v>
      </c>
      <c r="F286" s="225" t="s">
        <v>5132</v>
      </c>
      <c r="G286" s="226" t="s">
        <v>196</v>
      </c>
      <c r="H286" s="227">
        <v>4.0599999999999996</v>
      </c>
      <c r="I286" s="228"/>
      <c r="J286" s="229">
        <f>ROUND(I286*H286,2)</f>
        <v>0</v>
      </c>
      <c r="K286" s="225" t="s">
        <v>4909</v>
      </c>
      <c r="L286" s="230"/>
      <c r="M286" s="231" t="s">
        <v>19</v>
      </c>
      <c r="N286" s="232" t="s">
        <v>44</v>
      </c>
      <c r="O286" s="67"/>
      <c r="P286" s="190">
        <f>O286*H286</f>
        <v>0</v>
      </c>
      <c r="Q286" s="190">
        <v>0</v>
      </c>
      <c r="R286" s="190">
        <f>Q286*H286</f>
        <v>0</v>
      </c>
      <c r="S286" s="190">
        <v>0</v>
      </c>
      <c r="T286" s="191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2" t="s">
        <v>405</v>
      </c>
      <c r="AT286" s="192" t="s">
        <v>273</v>
      </c>
      <c r="AU286" s="192" t="s">
        <v>82</v>
      </c>
      <c r="AY286" s="20" t="s">
        <v>191</v>
      </c>
      <c r="BE286" s="193">
        <f>IF(N286="základní",J286,0)</f>
        <v>0</v>
      </c>
      <c r="BF286" s="193">
        <f>IF(N286="snížená",J286,0)</f>
        <v>0</v>
      </c>
      <c r="BG286" s="193">
        <f>IF(N286="zákl. přenesená",J286,0)</f>
        <v>0</v>
      </c>
      <c r="BH286" s="193">
        <f>IF(N286="sníž. přenesená",J286,0)</f>
        <v>0</v>
      </c>
      <c r="BI286" s="193">
        <f>IF(N286="nulová",J286,0)</f>
        <v>0</v>
      </c>
      <c r="BJ286" s="20" t="s">
        <v>80</v>
      </c>
      <c r="BK286" s="193">
        <f>ROUND(I286*H286,2)</f>
        <v>0</v>
      </c>
      <c r="BL286" s="20" t="s">
        <v>292</v>
      </c>
      <c r="BM286" s="192" t="s">
        <v>5133</v>
      </c>
    </row>
    <row r="287" spans="1:65" s="2" customFormat="1" ht="11.25">
      <c r="A287" s="37"/>
      <c r="B287" s="38"/>
      <c r="C287" s="39"/>
      <c r="D287" s="194" t="s">
        <v>199</v>
      </c>
      <c r="E287" s="39"/>
      <c r="F287" s="195" t="s">
        <v>5132</v>
      </c>
      <c r="G287" s="39"/>
      <c r="H287" s="39"/>
      <c r="I287" s="196"/>
      <c r="J287" s="39"/>
      <c r="K287" s="39"/>
      <c r="L287" s="42"/>
      <c r="M287" s="197"/>
      <c r="N287" s="198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199</v>
      </c>
      <c r="AU287" s="20" t="s">
        <v>82</v>
      </c>
    </row>
    <row r="288" spans="1:65" s="13" customFormat="1" ht="11.25">
      <c r="B288" s="201"/>
      <c r="C288" s="202"/>
      <c r="D288" s="194" t="s">
        <v>208</v>
      </c>
      <c r="E288" s="203" t="s">
        <v>19</v>
      </c>
      <c r="F288" s="204" t="s">
        <v>5134</v>
      </c>
      <c r="G288" s="202"/>
      <c r="H288" s="205">
        <v>4.0599999999999996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208</v>
      </c>
      <c r="AU288" s="211" t="s">
        <v>82</v>
      </c>
      <c r="AV288" s="13" t="s">
        <v>82</v>
      </c>
      <c r="AW288" s="13" t="s">
        <v>34</v>
      </c>
      <c r="AX288" s="13" t="s">
        <v>73</v>
      </c>
      <c r="AY288" s="211" t="s">
        <v>191</v>
      </c>
    </row>
    <row r="289" spans="1:65" s="14" customFormat="1" ht="11.25">
      <c r="B289" s="212"/>
      <c r="C289" s="213"/>
      <c r="D289" s="194" t="s">
        <v>208</v>
      </c>
      <c r="E289" s="214" t="s">
        <v>19</v>
      </c>
      <c r="F289" s="215" t="s">
        <v>238</v>
      </c>
      <c r="G289" s="213"/>
      <c r="H289" s="216">
        <v>4.0599999999999996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208</v>
      </c>
      <c r="AU289" s="222" t="s">
        <v>82</v>
      </c>
      <c r="AV289" s="14" t="s">
        <v>197</v>
      </c>
      <c r="AW289" s="14" t="s">
        <v>34</v>
      </c>
      <c r="AX289" s="14" t="s">
        <v>80</v>
      </c>
      <c r="AY289" s="222" t="s">
        <v>191</v>
      </c>
    </row>
    <row r="290" spans="1:65" s="2" customFormat="1" ht="16.5" customHeight="1">
      <c r="A290" s="37"/>
      <c r="B290" s="38"/>
      <c r="C290" s="223" t="s">
        <v>480</v>
      </c>
      <c r="D290" s="223" t="s">
        <v>273</v>
      </c>
      <c r="E290" s="224" t="s">
        <v>5135</v>
      </c>
      <c r="F290" s="225" t="s">
        <v>5136</v>
      </c>
      <c r="G290" s="226" t="s">
        <v>196</v>
      </c>
      <c r="H290" s="227">
        <v>12.18</v>
      </c>
      <c r="I290" s="228"/>
      <c r="J290" s="229">
        <f>ROUND(I290*H290,2)</f>
        <v>0</v>
      </c>
      <c r="K290" s="225" t="s">
        <v>4909</v>
      </c>
      <c r="L290" s="230"/>
      <c r="M290" s="231" t="s">
        <v>19</v>
      </c>
      <c r="N290" s="232" t="s">
        <v>44</v>
      </c>
      <c r="O290" s="67"/>
      <c r="P290" s="190">
        <f>O290*H290</f>
        <v>0</v>
      </c>
      <c r="Q290" s="190">
        <v>0</v>
      </c>
      <c r="R290" s="190">
        <f>Q290*H290</f>
        <v>0</v>
      </c>
      <c r="S290" s="190">
        <v>0</v>
      </c>
      <c r="T290" s="191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2" t="s">
        <v>405</v>
      </c>
      <c r="AT290" s="192" t="s">
        <v>273</v>
      </c>
      <c r="AU290" s="192" t="s">
        <v>82</v>
      </c>
      <c r="AY290" s="20" t="s">
        <v>191</v>
      </c>
      <c r="BE290" s="193">
        <f>IF(N290="základní",J290,0)</f>
        <v>0</v>
      </c>
      <c r="BF290" s="193">
        <f>IF(N290="snížená",J290,0)</f>
        <v>0</v>
      </c>
      <c r="BG290" s="193">
        <f>IF(N290="zákl. přenesená",J290,0)</f>
        <v>0</v>
      </c>
      <c r="BH290" s="193">
        <f>IF(N290="sníž. přenesená",J290,0)</f>
        <v>0</v>
      </c>
      <c r="BI290" s="193">
        <f>IF(N290="nulová",J290,0)</f>
        <v>0</v>
      </c>
      <c r="BJ290" s="20" t="s">
        <v>80</v>
      </c>
      <c r="BK290" s="193">
        <f>ROUND(I290*H290,2)</f>
        <v>0</v>
      </c>
      <c r="BL290" s="20" t="s">
        <v>292</v>
      </c>
      <c r="BM290" s="192" t="s">
        <v>5137</v>
      </c>
    </row>
    <row r="291" spans="1:65" s="2" customFormat="1" ht="11.25">
      <c r="A291" s="37"/>
      <c r="B291" s="38"/>
      <c r="C291" s="39"/>
      <c r="D291" s="194" t="s">
        <v>199</v>
      </c>
      <c r="E291" s="39"/>
      <c r="F291" s="195" t="s">
        <v>5136</v>
      </c>
      <c r="G291" s="39"/>
      <c r="H291" s="39"/>
      <c r="I291" s="196"/>
      <c r="J291" s="39"/>
      <c r="K291" s="39"/>
      <c r="L291" s="42"/>
      <c r="M291" s="197"/>
      <c r="N291" s="198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199</v>
      </c>
      <c r="AU291" s="20" t="s">
        <v>82</v>
      </c>
    </row>
    <row r="292" spans="1:65" s="13" customFormat="1" ht="11.25">
      <c r="B292" s="201"/>
      <c r="C292" s="202"/>
      <c r="D292" s="194" t="s">
        <v>208</v>
      </c>
      <c r="E292" s="203" t="s">
        <v>19</v>
      </c>
      <c r="F292" s="204" t="s">
        <v>5138</v>
      </c>
      <c r="G292" s="202"/>
      <c r="H292" s="205">
        <v>12.18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208</v>
      </c>
      <c r="AU292" s="211" t="s">
        <v>82</v>
      </c>
      <c r="AV292" s="13" t="s">
        <v>82</v>
      </c>
      <c r="AW292" s="13" t="s">
        <v>34</v>
      </c>
      <c r="AX292" s="13" t="s">
        <v>73</v>
      </c>
      <c r="AY292" s="211" t="s">
        <v>191</v>
      </c>
    </row>
    <row r="293" spans="1:65" s="14" customFormat="1" ht="11.25">
      <c r="B293" s="212"/>
      <c r="C293" s="213"/>
      <c r="D293" s="194" t="s">
        <v>208</v>
      </c>
      <c r="E293" s="214" t="s">
        <v>19</v>
      </c>
      <c r="F293" s="215" t="s">
        <v>238</v>
      </c>
      <c r="G293" s="213"/>
      <c r="H293" s="216">
        <v>12.18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208</v>
      </c>
      <c r="AU293" s="222" t="s">
        <v>82</v>
      </c>
      <c r="AV293" s="14" t="s">
        <v>197</v>
      </c>
      <c r="AW293" s="14" t="s">
        <v>34</v>
      </c>
      <c r="AX293" s="14" t="s">
        <v>80</v>
      </c>
      <c r="AY293" s="222" t="s">
        <v>191</v>
      </c>
    </row>
    <row r="294" spans="1:65" s="2" customFormat="1" ht="16.5" customHeight="1">
      <c r="A294" s="37"/>
      <c r="B294" s="38"/>
      <c r="C294" s="223" t="s">
        <v>492</v>
      </c>
      <c r="D294" s="223" t="s">
        <v>273</v>
      </c>
      <c r="E294" s="224" t="s">
        <v>5139</v>
      </c>
      <c r="F294" s="225" t="s">
        <v>5140</v>
      </c>
      <c r="G294" s="226" t="s">
        <v>196</v>
      </c>
      <c r="H294" s="227">
        <v>9.1349999999999998</v>
      </c>
      <c r="I294" s="228"/>
      <c r="J294" s="229">
        <f>ROUND(I294*H294,2)</f>
        <v>0</v>
      </c>
      <c r="K294" s="225" t="s">
        <v>4909</v>
      </c>
      <c r="L294" s="230"/>
      <c r="M294" s="231" t="s">
        <v>19</v>
      </c>
      <c r="N294" s="232" t="s">
        <v>44</v>
      </c>
      <c r="O294" s="67"/>
      <c r="P294" s="190">
        <f>O294*H294</f>
        <v>0</v>
      </c>
      <c r="Q294" s="190">
        <v>0</v>
      </c>
      <c r="R294" s="190">
        <f>Q294*H294</f>
        <v>0</v>
      </c>
      <c r="S294" s="190">
        <v>0</v>
      </c>
      <c r="T294" s="191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2" t="s">
        <v>405</v>
      </c>
      <c r="AT294" s="192" t="s">
        <v>273</v>
      </c>
      <c r="AU294" s="192" t="s">
        <v>82</v>
      </c>
      <c r="AY294" s="20" t="s">
        <v>191</v>
      </c>
      <c r="BE294" s="193">
        <f>IF(N294="základní",J294,0)</f>
        <v>0</v>
      </c>
      <c r="BF294" s="193">
        <f>IF(N294="snížená",J294,0)</f>
        <v>0</v>
      </c>
      <c r="BG294" s="193">
        <f>IF(N294="zákl. přenesená",J294,0)</f>
        <v>0</v>
      </c>
      <c r="BH294" s="193">
        <f>IF(N294="sníž. přenesená",J294,0)</f>
        <v>0</v>
      </c>
      <c r="BI294" s="193">
        <f>IF(N294="nulová",J294,0)</f>
        <v>0</v>
      </c>
      <c r="BJ294" s="20" t="s">
        <v>80</v>
      </c>
      <c r="BK294" s="193">
        <f>ROUND(I294*H294,2)</f>
        <v>0</v>
      </c>
      <c r="BL294" s="20" t="s">
        <v>292</v>
      </c>
      <c r="BM294" s="192" t="s">
        <v>5141</v>
      </c>
    </row>
    <row r="295" spans="1:65" s="2" customFormat="1" ht="11.25">
      <c r="A295" s="37"/>
      <c r="B295" s="38"/>
      <c r="C295" s="39"/>
      <c r="D295" s="194" t="s">
        <v>199</v>
      </c>
      <c r="E295" s="39"/>
      <c r="F295" s="195" t="s">
        <v>5140</v>
      </c>
      <c r="G295" s="39"/>
      <c r="H295" s="39"/>
      <c r="I295" s="196"/>
      <c r="J295" s="39"/>
      <c r="K295" s="39"/>
      <c r="L295" s="42"/>
      <c r="M295" s="197"/>
      <c r="N295" s="198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199</v>
      </c>
      <c r="AU295" s="20" t="s">
        <v>82</v>
      </c>
    </row>
    <row r="296" spans="1:65" s="13" customFormat="1" ht="11.25">
      <c r="B296" s="201"/>
      <c r="C296" s="202"/>
      <c r="D296" s="194" t="s">
        <v>208</v>
      </c>
      <c r="E296" s="203" t="s">
        <v>19</v>
      </c>
      <c r="F296" s="204" t="s">
        <v>5142</v>
      </c>
      <c r="G296" s="202"/>
      <c r="H296" s="205">
        <v>9.1349999999999998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208</v>
      </c>
      <c r="AU296" s="211" t="s">
        <v>82</v>
      </c>
      <c r="AV296" s="13" t="s">
        <v>82</v>
      </c>
      <c r="AW296" s="13" t="s">
        <v>34</v>
      </c>
      <c r="AX296" s="13" t="s">
        <v>73</v>
      </c>
      <c r="AY296" s="211" t="s">
        <v>191</v>
      </c>
    </row>
    <row r="297" spans="1:65" s="14" customFormat="1" ht="11.25">
      <c r="B297" s="212"/>
      <c r="C297" s="213"/>
      <c r="D297" s="194" t="s">
        <v>208</v>
      </c>
      <c r="E297" s="214" t="s">
        <v>19</v>
      </c>
      <c r="F297" s="215" t="s">
        <v>238</v>
      </c>
      <c r="G297" s="213"/>
      <c r="H297" s="216">
        <v>9.1349999999999998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208</v>
      </c>
      <c r="AU297" s="222" t="s">
        <v>82</v>
      </c>
      <c r="AV297" s="14" t="s">
        <v>197</v>
      </c>
      <c r="AW297" s="14" t="s">
        <v>34</v>
      </c>
      <c r="AX297" s="14" t="s">
        <v>80</v>
      </c>
      <c r="AY297" s="222" t="s">
        <v>191</v>
      </c>
    </row>
    <row r="298" spans="1:65" s="2" customFormat="1" ht="16.5" customHeight="1">
      <c r="A298" s="37"/>
      <c r="B298" s="38"/>
      <c r="C298" s="223" t="s">
        <v>499</v>
      </c>
      <c r="D298" s="223" t="s">
        <v>273</v>
      </c>
      <c r="E298" s="224" t="s">
        <v>5143</v>
      </c>
      <c r="F298" s="225" t="s">
        <v>5144</v>
      </c>
      <c r="G298" s="226" t="s">
        <v>196</v>
      </c>
      <c r="H298" s="227">
        <v>2.0299999999999998</v>
      </c>
      <c r="I298" s="228"/>
      <c r="J298" s="229">
        <f>ROUND(I298*H298,2)</f>
        <v>0</v>
      </c>
      <c r="K298" s="225" t="s">
        <v>4909</v>
      </c>
      <c r="L298" s="230"/>
      <c r="M298" s="231" t="s">
        <v>19</v>
      </c>
      <c r="N298" s="232" t="s">
        <v>44</v>
      </c>
      <c r="O298" s="67"/>
      <c r="P298" s="190">
        <f>O298*H298</f>
        <v>0</v>
      </c>
      <c r="Q298" s="190">
        <v>0</v>
      </c>
      <c r="R298" s="190">
        <f>Q298*H298</f>
        <v>0</v>
      </c>
      <c r="S298" s="190">
        <v>0</v>
      </c>
      <c r="T298" s="191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2" t="s">
        <v>405</v>
      </c>
      <c r="AT298" s="192" t="s">
        <v>273</v>
      </c>
      <c r="AU298" s="192" t="s">
        <v>82</v>
      </c>
      <c r="AY298" s="20" t="s">
        <v>191</v>
      </c>
      <c r="BE298" s="193">
        <f>IF(N298="základní",J298,0)</f>
        <v>0</v>
      </c>
      <c r="BF298" s="193">
        <f>IF(N298="snížená",J298,0)</f>
        <v>0</v>
      </c>
      <c r="BG298" s="193">
        <f>IF(N298="zákl. přenesená",J298,0)</f>
        <v>0</v>
      </c>
      <c r="BH298" s="193">
        <f>IF(N298="sníž. přenesená",J298,0)</f>
        <v>0</v>
      </c>
      <c r="BI298" s="193">
        <f>IF(N298="nulová",J298,0)</f>
        <v>0</v>
      </c>
      <c r="BJ298" s="20" t="s">
        <v>80</v>
      </c>
      <c r="BK298" s="193">
        <f>ROUND(I298*H298,2)</f>
        <v>0</v>
      </c>
      <c r="BL298" s="20" t="s">
        <v>292</v>
      </c>
      <c r="BM298" s="192" t="s">
        <v>5145</v>
      </c>
    </row>
    <row r="299" spans="1:65" s="2" customFormat="1" ht="11.25">
      <c r="A299" s="37"/>
      <c r="B299" s="38"/>
      <c r="C299" s="39"/>
      <c r="D299" s="194" t="s">
        <v>199</v>
      </c>
      <c r="E299" s="39"/>
      <c r="F299" s="195" t="s">
        <v>5144</v>
      </c>
      <c r="G299" s="39"/>
      <c r="H299" s="39"/>
      <c r="I299" s="196"/>
      <c r="J299" s="39"/>
      <c r="K299" s="39"/>
      <c r="L299" s="42"/>
      <c r="M299" s="197"/>
      <c r="N299" s="198"/>
      <c r="O299" s="67"/>
      <c r="P299" s="67"/>
      <c r="Q299" s="67"/>
      <c r="R299" s="67"/>
      <c r="S299" s="67"/>
      <c r="T299" s="68"/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T299" s="20" t="s">
        <v>199</v>
      </c>
      <c r="AU299" s="20" t="s">
        <v>82</v>
      </c>
    </row>
    <row r="300" spans="1:65" s="13" customFormat="1" ht="11.25">
      <c r="B300" s="201"/>
      <c r="C300" s="202"/>
      <c r="D300" s="194" t="s">
        <v>208</v>
      </c>
      <c r="E300" s="203" t="s">
        <v>19</v>
      </c>
      <c r="F300" s="204" t="s">
        <v>5130</v>
      </c>
      <c r="G300" s="202"/>
      <c r="H300" s="205">
        <v>2.0299999999999998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208</v>
      </c>
      <c r="AU300" s="211" t="s">
        <v>82</v>
      </c>
      <c r="AV300" s="13" t="s">
        <v>82</v>
      </c>
      <c r="AW300" s="13" t="s">
        <v>34</v>
      </c>
      <c r="AX300" s="13" t="s">
        <v>73</v>
      </c>
      <c r="AY300" s="211" t="s">
        <v>191</v>
      </c>
    </row>
    <row r="301" spans="1:65" s="14" customFormat="1" ht="11.25">
      <c r="B301" s="212"/>
      <c r="C301" s="213"/>
      <c r="D301" s="194" t="s">
        <v>208</v>
      </c>
      <c r="E301" s="214" t="s">
        <v>19</v>
      </c>
      <c r="F301" s="215" t="s">
        <v>238</v>
      </c>
      <c r="G301" s="213"/>
      <c r="H301" s="216">
        <v>2.0299999999999998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208</v>
      </c>
      <c r="AU301" s="222" t="s">
        <v>82</v>
      </c>
      <c r="AV301" s="14" t="s">
        <v>197</v>
      </c>
      <c r="AW301" s="14" t="s">
        <v>34</v>
      </c>
      <c r="AX301" s="14" t="s">
        <v>80</v>
      </c>
      <c r="AY301" s="222" t="s">
        <v>191</v>
      </c>
    </row>
    <row r="302" spans="1:65" s="2" customFormat="1" ht="16.5" customHeight="1">
      <c r="A302" s="37"/>
      <c r="B302" s="38"/>
      <c r="C302" s="223" t="s">
        <v>506</v>
      </c>
      <c r="D302" s="223" t="s">
        <v>273</v>
      </c>
      <c r="E302" s="224" t="s">
        <v>5146</v>
      </c>
      <c r="F302" s="225" t="s">
        <v>5147</v>
      </c>
      <c r="G302" s="226" t="s">
        <v>196</v>
      </c>
      <c r="H302" s="227">
        <v>1.0149999999999999</v>
      </c>
      <c r="I302" s="228"/>
      <c r="J302" s="229">
        <f>ROUND(I302*H302,2)</f>
        <v>0</v>
      </c>
      <c r="K302" s="225" t="s">
        <v>4909</v>
      </c>
      <c r="L302" s="230"/>
      <c r="M302" s="231" t="s">
        <v>19</v>
      </c>
      <c r="N302" s="232" t="s">
        <v>44</v>
      </c>
      <c r="O302" s="67"/>
      <c r="P302" s="190">
        <f>O302*H302</f>
        <v>0</v>
      </c>
      <c r="Q302" s="190">
        <v>0</v>
      </c>
      <c r="R302" s="190">
        <f>Q302*H302</f>
        <v>0</v>
      </c>
      <c r="S302" s="190">
        <v>0</v>
      </c>
      <c r="T302" s="191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2" t="s">
        <v>405</v>
      </c>
      <c r="AT302" s="192" t="s">
        <v>273</v>
      </c>
      <c r="AU302" s="192" t="s">
        <v>82</v>
      </c>
      <c r="AY302" s="20" t="s">
        <v>191</v>
      </c>
      <c r="BE302" s="193">
        <f>IF(N302="základní",J302,0)</f>
        <v>0</v>
      </c>
      <c r="BF302" s="193">
        <f>IF(N302="snížená",J302,0)</f>
        <v>0</v>
      </c>
      <c r="BG302" s="193">
        <f>IF(N302="zákl. přenesená",J302,0)</f>
        <v>0</v>
      </c>
      <c r="BH302" s="193">
        <f>IF(N302="sníž. přenesená",J302,0)</f>
        <v>0</v>
      </c>
      <c r="BI302" s="193">
        <f>IF(N302="nulová",J302,0)</f>
        <v>0</v>
      </c>
      <c r="BJ302" s="20" t="s">
        <v>80</v>
      </c>
      <c r="BK302" s="193">
        <f>ROUND(I302*H302,2)</f>
        <v>0</v>
      </c>
      <c r="BL302" s="20" t="s">
        <v>292</v>
      </c>
      <c r="BM302" s="192" t="s">
        <v>5148</v>
      </c>
    </row>
    <row r="303" spans="1:65" s="2" customFormat="1" ht="11.25">
      <c r="A303" s="37"/>
      <c r="B303" s="38"/>
      <c r="C303" s="39"/>
      <c r="D303" s="194" t="s">
        <v>199</v>
      </c>
      <c r="E303" s="39"/>
      <c r="F303" s="195" t="s">
        <v>5147</v>
      </c>
      <c r="G303" s="39"/>
      <c r="H303" s="39"/>
      <c r="I303" s="196"/>
      <c r="J303" s="39"/>
      <c r="K303" s="39"/>
      <c r="L303" s="42"/>
      <c r="M303" s="197"/>
      <c r="N303" s="198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199</v>
      </c>
      <c r="AU303" s="20" t="s">
        <v>82</v>
      </c>
    </row>
    <row r="304" spans="1:65" s="13" customFormat="1" ht="11.25">
      <c r="B304" s="201"/>
      <c r="C304" s="202"/>
      <c r="D304" s="194" t="s">
        <v>208</v>
      </c>
      <c r="E304" s="203" t="s">
        <v>19</v>
      </c>
      <c r="F304" s="204" t="s">
        <v>5149</v>
      </c>
      <c r="G304" s="202"/>
      <c r="H304" s="205">
        <v>1.0149999999999999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208</v>
      </c>
      <c r="AU304" s="211" t="s">
        <v>82</v>
      </c>
      <c r="AV304" s="13" t="s">
        <v>82</v>
      </c>
      <c r="AW304" s="13" t="s">
        <v>34</v>
      </c>
      <c r="AX304" s="13" t="s">
        <v>73</v>
      </c>
      <c r="AY304" s="211" t="s">
        <v>191</v>
      </c>
    </row>
    <row r="305" spans="1:65" s="14" customFormat="1" ht="11.25">
      <c r="B305" s="212"/>
      <c r="C305" s="213"/>
      <c r="D305" s="194" t="s">
        <v>208</v>
      </c>
      <c r="E305" s="214" t="s">
        <v>19</v>
      </c>
      <c r="F305" s="215" t="s">
        <v>238</v>
      </c>
      <c r="G305" s="213"/>
      <c r="H305" s="216">
        <v>1.0149999999999999</v>
      </c>
      <c r="I305" s="217"/>
      <c r="J305" s="213"/>
      <c r="K305" s="213"/>
      <c r="L305" s="218"/>
      <c r="M305" s="219"/>
      <c r="N305" s="220"/>
      <c r="O305" s="220"/>
      <c r="P305" s="220"/>
      <c r="Q305" s="220"/>
      <c r="R305" s="220"/>
      <c r="S305" s="220"/>
      <c r="T305" s="221"/>
      <c r="AT305" s="222" t="s">
        <v>208</v>
      </c>
      <c r="AU305" s="222" t="s">
        <v>82</v>
      </c>
      <c r="AV305" s="14" t="s">
        <v>197</v>
      </c>
      <c r="AW305" s="14" t="s">
        <v>34</v>
      </c>
      <c r="AX305" s="14" t="s">
        <v>80</v>
      </c>
      <c r="AY305" s="222" t="s">
        <v>191</v>
      </c>
    </row>
    <row r="306" spans="1:65" s="2" customFormat="1" ht="16.5" customHeight="1">
      <c r="A306" s="37"/>
      <c r="B306" s="38"/>
      <c r="C306" s="223" t="s">
        <v>513</v>
      </c>
      <c r="D306" s="223" t="s">
        <v>273</v>
      </c>
      <c r="E306" s="224" t="s">
        <v>5150</v>
      </c>
      <c r="F306" s="225" t="s">
        <v>5151</v>
      </c>
      <c r="G306" s="226" t="s">
        <v>196</v>
      </c>
      <c r="H306" s="227">
        <v>2.0299999999999998</v>
      </c>
      <c r="I306" s="228"/>
      <c r="J306" s="229">
        <f>ROUND(I306*H306,2)</f>
        <v>0</v>
      </c>
      <c r="K306" s="225" t="s">
        <v>4909</v>
      </c>
      <c r="L306" s="230"/>
      <c r="M306" s="231" t="s">
        <v>19</v>
      </c>
      <c r="N306" s="232" t="s">
        <v>44</v>
      </c>
      <c r="O306" s="67"/>
      <c r="P306" s="190">
        <f>O306*H306</f>
        <v>0</v>
      </c>
      <c r="Q306" s="190">
        <v>0</v>
      </c>
      <c r="R306" s="190">
        <f>Q306*H306</f>
        <v>0</v>
      </c>
      <c r="S306" s="190">
        <v>0</v>
      </c>
      <c r="T306" s="191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2" t="s">
        <v>405</v>
      </c>
      <c r="AT306" s="192" t="s">
        <v>273</v>
      </c>
      <c r="AU306" s="192" t="s">
        <v>82</v>
      </c>
      <c r="AY306" s="20" t="s">
        <v>191</v>
      </c>
      <c r="BE306" s="193">
        <f>IF(N306="základní",J306,0)</f>
        <v>0</v>
      </c>
      <c r="BF306" s="193">
        <f>IF(N306="snížená",J306,0)</f>
        <v>0</v>
      </c>
      <c r="BG306" s="193">
        <f>IF(N306="zákl. přenesená",J306,0)</f>
        <v>0</v>
      </c>
      <c r="BH306" s="193">
        <f>IF(N306="sníž. přenesená",J306,0)</f>
        <v>0</v>
      </c>
      <c r="BI306" s="193">
        <f>IF(N306="nulová",J306,0)</f>
        <v>0</v>
      </c>
      <c r="BJ306" s="20" t="s">
        <v>80</v>
      </c>
      <c r="BK306" s="193">
        <f>ROUND(I306*H306,2)</f>
        <v>0</v>
      </c>
      <c r="BL306" s="20" t="s">
        <v>292</v>
      </c>
      <c r="BM306" s="192" t="s">
        <v>5152</v>
      </c>
    </row>
    <row r="307" spans="1:65" s="2" customFormat="1" ht="11.25">
      <c r="A307" s="37"/>
      <c r="B307" s="38"/>
      <c r="C307" s="39"/>
      <c r="D307" s="194" t="s">
        <v>199</v>
      </c>
      <c r="E307" s="39"/>
      <c r="F307" s="195" t="s">
        <v>5151</v>
      </c>
      <c r="G307" s="39"/>
      <c r="H307" s="39"/>
      <c r="I307" s="196"/>
      <c r="J307" s="39"/>
      <c r="K307" s="39"/>
      <c r="L307" s="42"/>
      <c r="M307" s="197"/>
      <c r="N307" s="198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199</v>
      </c>
      <c r="AU307" s="20" t="s">
        <v>82</v>
      </c>
    </row>
    <row r="308" spans="1:65" s="13" customFormat="1" ht="11.25">
      <c r="B308" s="201"/>
      <c r="C308" s="202"/>
      <c r="D308" s="194" t="s">
        <v>208</v>
      </c>
      <c r="E308" s="203" t="s">
        <v>19</v>
      </c>
      <c r="F308" s="204" t="s">
        <v>5130</v>
      </c>
      <c r="G308" s="202"/>
      <c r="H308" s="205">
        <v>2.0299999999999998</v>
      </c>
      <c r="I308" s="206"/>
      <c r="J308" s="202"/>
      <c r="K308" s="202"/>
      <c r="L308" s="207"/>
      <c r="M308" s="208"/>
      <c r="N308" s="209"/>
      <c r="O308" s="209"/>
      <c r="P308" s="209"/>
      <c r="Q308" s="209"/>
      <c r="R308" s="209"/>
      <c r="S308" s="209"/>
      <c r="T308" s="210"/>
      <c r="AT308" s="211" t="s">
        <v>208</v>
      </c>
      <c r="AU308" s="211" t="s">
        <v>82</v>
      </c>
      <c r="AV308" s="13" t="s">
        <v>82</v>
      </c>
      <c r="AW308" s="13" t="s">
        <v>34</v>
      </c>
      <c r="AX308" s="13" t="s">
        <v>73</v>
      </c>
      <c r="AY308" s="211" t="s">
        <v>191</v>
      </c>
    </row>
    <row r="309" spans="1:65" s="14" customFormat="1" ht="11.25">
      <c r="B309" s="212"/>
      <c r="C309" s="213"/>
      <c r="D309" s="194" t="s">
        <v>208</v>
      </c>
      <c r="E309" s="214" t="s">
        <v>19</v>
      </c>
      <c r="F309" s="215" t="s">
        <v>238</v>
      </c>
      <c r="G309" s="213"/>
      <c r="H309" s="216">
        <v>2.0299999999999998</v>
      </c>
      <c r="I309" s="217"/>
      <c r="J309" s="213"/>
      <c r="K309" s="213"/>
      <c r="L309" s="218"/>
      <c r="M309" s="219"/>
      <c r="N309" s="220"/>
      <c r="O309" s="220"/>
      <c r="P309" s="220"/>
      <c r="Q309" s="220"/>
      <c r="R309" s="220"/>
      <c r="S309" s="220"/>
      <c r="T309" s="221"/>
      <c r="AT309" s="222" t="s">
        <v>208</v>
      </c>
      <c r="AU309" s="222" t="s">
        <v>82</v>
      </c>
      <c r="AV309" s="14" t="s">
        <v>197</v>
      </c>
      <c r="AW309" s="14" t="s">
        <v>34</v>
      </c>
      <c r="AX309" s="14" t="s">
        <v>80</v>
      </c>
      <c r="AY309" s="222" t="s">
        <v>191</v>
      </c>
    </row>
    <row r="310" spans="1:65" s="2" customFormat="1" ht="16.5" customHeight="1">
      <c r="A310" s="37"/>
      <c r="B310" s="38"/>
      <c r="C310" s="223" t="s">
        <v>520</v>
      </c>
      <c r="D310" s="223" t="s">
        <v>273</v>
      </c>
      <c r="E310" s="224" t="s">
        <v>5153</v>
      </c>
      <c r="F310" s="225" t="s">
        <v>5154</v>
      </c>
      <c r="G310" s="226" t="s">
        <v>196</v>
      </c>
      <c r="H310" s="227">
        <v>1.0149999999999999</v>
      </c>
      <c r="I310" s="228"/>
      <c r="J310" s="229">
        <f>ROUND(I310*H310,2)</f>
        <v>0</v>
      </c>
      <c r="K310" s="225" t="s">
        <v>4909</v>
      </c>
      <c r="L310" s="230"/>
      <c r="M310" s="231" t="s">
        <v>19</v>
      </c>
      <c r="N310" s="232" t="s">
        <v>44</v>
      </c>
      <c r="O310" s="67"/>
      <c r="P310" s="190">
        <f>O310*H310</f>
        <v>0</v>
      </c>
      <c r="Q310" s="190">
        <v>0</v>
      </c>
      <c r="R310" s="190">
        <f>Q310*H310</f>
        <v>0</v>
      </c>
      <c r="S310" s="190">
        <v>0</v>
      </c>
      <c r="T310" s="191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2" t="s">
        <v>405</v>
      </c>
      <c r="AT310" s="192" t="s">
        <v>273</v>
      </c>
      <c r="AU310" s="192" t="s">
        <v>82</v>
      </c>
      <c r="AY310" s="20" t="s">
        <v>191</v>
      </c>
      <c r="BE310" s="193">
        <f>IF(N310="základní",J310,0)</f>
        <v>0</v>
      </c>
      <c r="BF310" s="193">
        <f>IF(N310="snížená",J310,0)</f>
        <v>0</v>
      </c>
      <c r="BG310" s="193">
        <f>IF(N310="zákl. přenesená",J310,0)</f>
        <v>0</v>
      </c>
      <c r="BH310" s="193">
        <f>IF(N310="sníž. přenesená",J310,0)</f>
        <v>0</v>
      </c>
      <c r="BI310" s="193">
        <f>IF(N310="nulová",J310,0)</f>
        <v>0</v>
      </c>
      <c r="BJ310" s="20" t="s">
        <v>80</v>
      </c>
      <c r="BK310" s="193">
        <f>ROUND(I310*H310,2)</f>
        <v>0</v>
      </c>
      <c r="BL310" s="20" t="s">
        <v>292</v>
      </c>
      <c r="BM310" s="192" t="s">
        <v>5155</v>
      </c>
    </row>
    <row r="311" spans="1:65" s="2" customFormat="1" ht="11.25">
      <c r="A311" s="37"/>
      <c r="B311" s="38"/>
      <c r="C311" s="39"/>
      <c r="D311" s="194" t="s">
        <v>199</v>
      </c>
      <c r="E311" s="39"/>
      <c r="F311" s="195" t="s">
        <v>5154</v>
      </c>
      <c r="G311" s="39"/>
      <c r="H311" s="39"/>
      <c r="I311" s="196"/>
      <c r="J311" s="39"/>
      <c r="K311" s="39"/>
      <c r="L311" s="42"/>
      <c r="M311" s="197"/>
      <c r="N311" s="198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199</v>
      </c>
      <c r="AU311" s="20" t="s">
        <v>82</v>
      </c>
    </row>
    <row r="312" spans="1:65" s="13" customFormat="1" ht="11.25">
      <c r="B312" s="201"/>
      <c r="C312" s="202"/>
      <c r="D312" s="194" t="s">
        <v>208</v>
      </c>
      <c r="E312" s="203" t="s">
        <v>19</v>
      </c>
      <c r="F312" s="204" t="s">
        <v>5149</v>
      </c>
      <c r="G312" s="202"/>
      <c r="H312" s="205">
        <v>1.0149999999999999</v>
      </c>
      <c r="I312" s="206"/>
      <c r="J312" s="202"/>
      <c r="K312" s="202"/>
      <c r="L312" s="207"/>
      <c r="M312" s="208"/>
      <c r="N312" s="209"/>
      <c r="O312" s="209"/>
      <c r="P312" s="209"/>
      <c r="Q312" s="209"/>
      <c r="R312" s="209"/>
      <c r="S312" s="209"/>
      <c r="T312" s="210"/>
      <c r="AT312" s="211" t="s">
        <v>208</v>
      </c>
      <c r="AU312" s="211" t="s">
        <v>82</v>
      </c>
      <c r="AV312" s="13" t="s">
        <v>82</v>
      </c>
      <c r="AW312" s="13" t="s">
        <v>34</v>
      </c>
      <c r="AX312" s="13" t="s">
        <v>73</v>
      </c>
      <c r="AY312" s="211" t="s">
        <v>191</v>
      </c>
    </row>
    <row r="313" spans="1:65" s="14" customFormat="1" ht="11.25">
      <c r="B313" s="212"/>
      <c r="C313" s="213"/>
      <c r="D313" s="194" t="s">
        <v>208</v>
      </c>
      <c r="E313" s="214" t="s">
        <v>19</v>
      </c>
      <c r="F313" s="215" t="s">
        <v>238</v>
      </c>
      <c r="G313" s="213"/>
      <c r="H313" s="216">
        <v>1.0149999999999999</v>
      </c>
      <c r="I313" s="217"/>
      <c r="J313" s="213"/>
      <c r="K313" s="213"/>
      <c r="L313" s="218"/>
      <c r="M313" s="219"/>
      <c r="N313" s="220"/>
      <c r="O313" s="220"/>
      <c r="P313" s="220"/>
      <c r="Q313" s="220"/>
      <c r="R313" s="220"/>
      <c r="S313" s="220"/>
      <c r="T313" s="221"/>
      <c r="AT313" s="222" t="s">
        <v>208</v>
      </c>
      <c r="AU313" s="222" t="s">
        <v>82</v>
      </c>
      <c r="AV313" s="14" t="s">
        <v>197</v>
      </c>
      <c r="AW313" s="14" t="s">
        <v>34</v>
      </c>
      <c r="AX313" s="14" t="s">
        <v>80</v>
      </c>
      <c r="AY313" s="222" t="s">
        <v>191</v>
      </c>
    </row>
    <row r="314" spans="1:65" s="2" customFormat="1" ht="16.5" customHeight="1">
      <c r="A314" s="37"/>
      <c r="B314" s="38"/>
      <c r="C314" s="223" t="s">
        <v>527</v>
      </c>
      <c r="D314" s="223" t="s">
        <v>273</v>
      </c>
      <c r="E314" s="224" t="s">
        <v>5156</v>
      </c>
      <c r="F314" s="225" t="s">
        <v>5157</v>
      </c>
      <c r="G314" s="226" t="s">
        <v>196</v>
      </c>
      <c r="H314" s="227">
        <v>1.0149999999999999</v>
      </c>
      <c r="I314" s="228"/>
      <c r="J314" s="229">
        <f>ROUND(I314*H314,2)</f>
        <v>0</v>
      </c>
      <c r="K314" s="225" t="s">
        <v>4909</v>
      </c>
      <c r="L314" s="230"/>
      <c r="M314" s="231" t="s">
        <v>19</v>
      </c>
      <c r="N314" s="232" t="s">
        <v>44</v>
      </c>
      <c r="O314" s="67"/>
      <c r="P314" s="190">
        <f>O314*H314</f>
        <v>0</v>
      </c>
      <c r="Q314" s="190">
        <v>0</v>
      </c>
      <c r="R314" s="190">
        <f>Q314*H314</f>
        <v>0</v>
      </c>
      <c r="S314" s="190">
        <v>0</v>
      </c>
      <c r="T314" s="191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2" t="s">
        <v>405</v>
      </c>
      <c r="AT314" s="192" t="s">
        <v>273</v>
      </c>
      <c r="AU314" s="192" t="s">
        <v>82</v>
      </c>
      <c r="AY314" s="20" t="s">
        <v>191</v>
      </c>
      <c r="BE314" s="193">
        <f>IF(N314="základní",J314,0)</f>
        <v>0</v>
      </c>
      <c r="BF314" s="193">
        <f>IF(N314="snížená",J314,0)</f>
        <v>0</v>
      </c>
      <c r="BG314" s="193">
        <f>IF(N314="zákl. přenesená",J314,0)</f>
        <v>0</v>
      </c>
      <c r="BH314" s="193">
        <f>IF(N314="sníž. přenesená",J314,0)</f>
        <v>0</v>
      </c>
      <c r="BI314" s="193">
        <f>IF(N314="nulová",J314,0)</f>
        <v>0</v>
      </c>
      <c r="BJ314" s="20" t="s">
        <v>80</v>
      </c>
      <c r="BK314" s="193">
        <f>ROUND(I314*H314,2)</f>
        <v>0</v>
      </c>
      <c r="BL314" s="20" t="s">
        <v>292</v>
      </c>
      <c r="BM314" s="192" t="s">
        <v>5158</v>
      </c>
    </row>
    <row r="315" spans="1:65" s="2" customFormat="1" ht="11.25">
      <c r="A315" s="37"/>
      <c r="B315" s="38"/>
      <c r="C315" s="39"/>
      <c r="D315" s="194" t="s">
        <v>199</v>
      </c>
      <c r="E315" s="39"/>
      <c r="F315" s="195" t="s">
        <v>5157</v>
      </c>
      <c r="G315" s="39"/>
      <c r="H315" s="39"/>
      <c r="I315" s="196"/>
      <c r="J315" s="39"/>
      <c r="K315" s="39"/>
      <c r="L315" s="42"/>
      <c r="M315" s="197"/>
      <c r="N315" s="198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199</v>
      </c>
      <c r="AU315" s="20" t="s">
        <v>82</v>
      </c>
    </row>
    <row r="316" spans="1:65" s="13" customFormat="1" ht="11.25">
      <c r="B316" s="201"/>
      <c r="C316" s="202"/>
      <c r="D316" s="194" t="s">
        <v>208</v>
      </c>
      <c r="E316" s="203" t="s">
        <v>19</v>
      </c>
      <c r="F316" s="204" t="s">
        <v>5149</v>
      </c>
      <c r="G316" s="202"/>
      <c r="H316" s="205">
        <v>1.0149999999999999</v>
      </c>
      <c r="I316" s="206"/>
      <c r="J316" s="202"/>
      <c r="K316" s="202"/>
      <c r="L316" s="207"/>
      <c r="M316" s="208"/>
      <c r="N316" s="209"/>
      <c r="O316" s="209"/>
      <c r="P316" s="209"/>
      <c r="Q316" s="209"/>
      <c r="R316" s="209"/>
      <c r="S316" s="209"/>
      <c r="T316" s="210"/>
      <c r="AT316" s="211" t="s">
        <v>208</v>
      </c>
      <c r="AU316" s="211" t="s">
        <v>82</v>
      </c>
      <c r="AV316" s="13" t="s">
        <v>82</v>
      </c>
      <c r="AW316" s="13" t="s">
        <v>34</v>
      </c>
      <c r="AX316" s="13" t="s">
        <v>73</v>
      </c>
      <c r="AY316" s="211" t="s">
        <v>191</v>
      </c>
    </row>
    <row r="317" spans="1:65" s="14" customFormat="1" ht="11.25">
      <c r="B317" s="212"/>
      <c r="C317" s="213"/>
      <c r="D317" s="194" t="s">
        <v>208</v>
      </c>
      <c r="E317" s="214" t="s">
        <v>19</v>
      </c>
      <c r="F317" s="215" t="s">
        <v>238</v>
      </c>
      <c r="G317" s="213"/>
      <c r="H317" s="216">
        <v>1.0149999999999999</v>
      </c>
      <c r="I317" s="217"/>
      <c r="J317" s="213"/>
      <c r="K317" s="213"/>
      <c r="L317" s="218"/>
      <c r="M317" s="219"/>
      <c r="N317" s="220"/>
      <c r="O317" s="220"/>
      <c r="P317" s="220"/>
      <c r="Q317" s="220"/>
      <c r="R317" s="220"/>
      <c r="S317" s="220"/>
      <c r="T317" s="221"/>
      <c r="AT317" s="222" t="s">
        <v>208</v>
      </c>
      <c r="AU317" s="222" t="s">
        <v>82</v>
      </c>
      <c r="AV317" s="14" t="s">
        <v>197</v>
      </c>
      <c r="AW317" s="14" t="s">
        <v>34</v>
      </c>
      <c r="AX317" s="14" t="s">
        <v>80</v>
      </c>
      <c r="AY317" s="222" t="s">
        <v>191</v>
      </c>
    </row>
    <row r="318" spans="1:65" s="2" customFormat="1" ht="16.5" customHeight="1">
      <c r="A318" s="37"/>
      <c r="B318" s="38"/>
      <c r="C318" s="181" t="s">
        <v>532</v>
      </c>
      <c r="D318" s="181" t="s">
        <v>193</v>
      </c>
      <c r="E318" s="182" t="s">
        <v>5159</v>
      </c>
      <c r="F318" s="183" t="s">
        <v>5160</v>
      </c>
      <c r="G318" s="184" t="s">
        <v>196</v>
      </c>
      <c r="H318" s="185">
        <v>16</v>
      </c>
      <c r="I318" s="186"/>
      <c r="J318" s="187">
        <f>ROUND(I318*H318,2)</f>
        <v>0</v>
      </c>
      <c r="K318" s="183" t="s">
        <v>4909</v>
      </c>
      <c r="L318" s="42"/>
      <c r="M318" s="188" t="s">
        <v>19</v>
      </c>
      <c r="N318" s="189" t="s">
        <v>44</v>
      </c>
      <c r="O318" s="67"/>
      <c r="P318" s="190">
        <f>O318*H318</f>
        <v>0</v>
      </c>
      <c r="Q318" s="190">
        <v>0</v>
      </c>
      <c r="R318" s="190">
        <f>Q318*H318</f>
        <v>0</v>
      </c>
      <c r="S318" s="190">
        <v>0</v>
      </c>
      <c r="T318" s="191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2" t="s">
        <v>292</v>
      </c>
      <c r="AT318" s="192" t="s">
        <v>193</v>
      </c>
      <c r="AU318" s="192" t="s">
        <v>82</v>
      </c>
      <c r="AY318" s="20" t="s">
        <v>191</v>
      </c>
      <c r="BE318" s="193">
        <f>IF(N318="základní",J318,0)</f>
        <v>0</v>
      </c>
      <c r="BF318" s="193">
        <f>IF(N318="snížená",J318,0)</f>
        <v>0</v>
      </c>
      <c r="BG318" s="193">
        <f>IF(N318="zákl. přenesená",J318,0)</f>
        <v>0</v>
      </c>
      <c r="BH318" s="193">
        <f>IF(N318="sníž. přenesená",J318,0)</f>
        <v>0</v>
      </c>
      <c r="BI318" s="193">
        <f>IF(N318="nulová",J318,0)</f>
        <v>0</v>
      </c>
      <c r="BJ318" s="20" t="s">
        <v>80</v>
      </c>
      <c r="BK318" s="193">
        <f>ROUND(I318*H318,2)</f>
        <v>0</v>
      </c>
      <c r="BL318" s="20" t="s">
        <v>292</v>
      </c>
      <c r="BM318" s="192" t="s">
        <v>5161</v>
      </c>
    </row>
    <row r="319" spans="1:65" s="2" customFormat="1" ht="11.25">
      <c r="A319" s="37"/>
      <c r="B319" s="38"/>
      <c r="C319" s="39"/>
      <c r="D319" s="194" t="s">
        <v>199</v>
      </c>
      <c r="E319" s="39"/>
      <c r="F319" s="195" t="s">
        <v>5162</v>
      </c>
      <c r="G319" s="39"/>
      <c r="H319" s="39"/>
      <c r="I319" s="196"/>
      <c r="J319" s="39"/>
      <c r="K319" s="39"/>
      <c r="L319" s="42"/>
      <c r="M319" s="197"/>
      <c r="N319" s="198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199</v>
      </c>
      <c r="AU319" s="20" t="s">
        <v>82</v>
      </c>
    </row>
    <row r="320" spans="1:65" s="2" customFormat="1" ht="11.25">
      <c r="A320" s="37"/>
      <c r="B320" s="38"/>
      <c r="C320" s="39"/>
      <c r="D320" s="199" t="s">
        <v>206</v>
      </c>
      <c r="E320" s="39"/>
      <c r="F320" s="200" t="s">
        <v>5163</v>
      </c>
      <c r="G320" s="39"/>
      <c r="H320" s="39"/>
      <c r="I320" s="196"/>
      <c r="J320" s="39"/>
      <c r="K320" s="39"/>
      <c r="L320" s="42"/>
      <c r="M320" s="197"/>
      <c r="N320" s="198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206</v>
      </c>
      <c r="AU320" s="20" t="s">
        <v>82</v>
      </c>
    </row>
    <row r="321" spans="1:65" s="2" customFormat="1" ht="16.5" customHeight="1">
      <c r="A321" s="37"/>
      <c r="B321" s="38"/>
      <c r="C321" s="181" t="s">
        <v>539</v>
      </c>
      <c r="D321" s="181" t="s">
        <v>193</v>
      </c>
      <c r="E321" s="182" t="s">
        <v>5164</v>
      </c>
      <c r="F321" s="183" t="s">
        <v>5165</v>
      </c>
      <c r="G321" s="184" t="s">
        <v>196</v>
      </c>
      <c r="H321" s="185">
        <v>11</v>
      </c>
      <c r="I321" s="186"/>
      <c r="J321" s="187">
        <f>ROUND(I321*H321,2)</f>
        <v>0</v>
      </c>
      <c r="K321" s="183" t="s">
        <v>4909</v>
      </c>
      <c r="L321" s="42"/>
      <c r="M321" s="188" t="s">
        <v>19</v>
      </c>
      <c r="N321" s="189" t="s">
        <v>44</v>
      </c>
      <c r="O321" s="67"/>
      <c r="P321" s="190">
        <f>O321*H321</f>
        <v>0</v>
      </c>
      <c r="Q321" s="190">
        <v>0</v>
      </c>
      <c r="R321" s="190">
        <f>Q321*H321</f>
        <v>0</v>
      </c>
      <c r="S321" s="190">
        <v>0</v>
      </c>
      <c r="T321" s="191">
        <f>S321*H321</f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2" t="s">
        <v>292</v>
      </c>
      <c r="AT321" s="192" t="s">
        <v>193</v>
      </c>
      <c r="AU321" s="192" t="s">
        <v>82</v>
      </c>
      <c r="AY321" s="20" t="s">
        <v>191</v>
      </c>
      <c r="BE321" s="193">
        <f>IF(N321="základní",J321,0)</f>
        <v>0</v>
      </c>
      <c r="BF321" s="193">
        <f>IF(N321="snížená",J321,0)</f>
        <v>0</v>
      </c>
      <c r="BG321" s="193">
        <f>IF(N321="zákl. přenesená",J321,0)</f>
        <v>0</v>
      </c>
      <c r="BH321" s="193">
        <f>IF(N321="sníž. přenesená",J321,0)</f>
        <v>0</v>
      </c>
      <c r="BI321" s="193">
        <f>IF(N321="nulová",J321,0)</f>
        <v>0</v>
      </c>
      <c r="BJ321" s="20" t="s">
        <v>80</v>
      </c>
      <c r="BK321" s="193">
        <f>ROUND(I321*H321,2)</f>
        <v>0</v>
      </c>
      <c r="BL321" s="20" t="s">
        <v>292</v>
      </c>
      <c r="BM321" s="192" t="s">
        <v>5166</v>
      </c>
    </row>
    <row r="322" spans="1:65" s="2" customFormat="1" ht="11.25">
      <c r="A322" s="37"/>
      <c r="B322" s="38"/>
      <c r="C322" s="39"/>
      <c r="D322" s="194" t="s">
        <v>199</v>
      </c>
      <c r="E322" s="39"/>
      <c r="F322" s="195" t="s">
        <v>5167</v>
      </c>
      <c r="G322" s="39"/>
      <c r="H322" s="39"/>
      <c r="I322" s="196"/>
      <c r="J322" s="39"/>
      <c r="K322" s="39"/>
      <c r="L322" s="42"/>
      <c r="M322" s="197"/>
      <c r="N322" s="198"/>
      <c r="O322" s="67"/>
      <c r="P322" s="67"/>
      <c r="Q322" s="67"/>
      <c r="R322" s="67"/>
      <c r="S322" s="67"/>
      <c r="T322" s="68"/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T322" s="20" t="s">
        <v>199</v>
      </c>
      <c r="AU322" s="20" t="s">
        <v>82</v>
      </c>
    </row>
    <row r="323" spans="1:65" s="2" customFormat="1" ht="11.25">
      <c r="A323" s="37"/>
      <c r="B323" s="38"/>
      <c r="C323" s="39"/>
      <c r="D323" s="199" t="s">
        <v>206</v>
      </c>
      <c r="E323" s="39"/>
      <c r="F323" s="200" t="s">
        <v>5168</v>
      </c>
      <c r="G323" s="39"/>
      <c r="H323" s="39"/>
      <c r="I323" s="196"/>
      <c r="J323" s="39"/>
      <c r="K323" s="39"/>
      <c r="L323" s="42"/>
      <c r="M323" s="197"/>
      <c r="N323" s="198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206</v>
      </c>
      <c r="AU323" s="20" t="s">
        <v>82</v>
      </c>
    </row>
    <row r="324" spans="1:65" s="2" customFormat="1" ht="16.5" customHeight="1">
      <c r="A324" s="37"/>
      <c r="B324" s="38"/>
      <c r="C324" s="181" t="s">
        <v>546</v>
      </c>
      <c r="D324" s="181" t="s">
        <v>193</v>
      </c>
      <c r="E324" s="182" t="s">
        <v>5169</v>
      </c>
      <c r="F324" s="183" t="s">
        <v>5170</v>
      </c>
      <c r="G324" s="184" t="s">
        <v>196</v>
      </c>
      <c r="H324" s="185">
        <v>1</v>
      </c>
      <c r="I324" s="186"/>
      <c r="J324" s="187">
        <f>ROUND(I324*H324,2)</f>
        <v>0</v>
      </c>
      <c r="K324" s="183" t="s">
        <v>4909</v>
      </c>
      <c r="L324" s="42"/>
      <c r="M324" s="188" t="s">
        <v>19</v>
      </c>
      <c r="N324" s="189" t="s">
        <v>44</v>
      </c>
      <c r="O324" s="67"/>
      <c r="P324" s="190">
        <f>O324*H324</f>
        <v>0</v>
      </c>
      <c r="Q324" s="190">
        <v>0</v>
      </c>
      <c r="R324" s="190">
        <f>Q324*H324</f>
        <v>0</v>
      </c>
      <c r="S324" s="190">
        <v>0</v>
      </c>
      <c r="T324" s="191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2" t="s">
        <v>292</v>
      </c>
      <c r="AT324" s="192" t="s">
        <v>193</v>
      </c>
      <c r="AU324" s="192" t="s">
        <v>82</v>
      </c>
      <c r="AY324" s="20" t="s">
        <v>191</v>
      </c>
      <c r="BE324" s="193">
        <f>IF(N324="základní",J324,0)</f>
        <v>0</v>
      </c>
      <c r="BF324" s="193">
        <f>IF(N324="snížená",J324,0)</f>
        <v>0</v>
      </c>
      <c r="BG324" s="193">
        <f>IF(N324="zákl. přenesená",J324,0)</f>
        <v>0</v>
      </c>
      <c r="BH324" s="193">
        <f>IF(N324="sníž. přenesená",J324,0)</f>
        <v>0</v>
      </c>
      <c r="BI324" s="193">
        <f>IF(N324="nulová",J324,0)</f>
        <v>0</v>
      </c>
      <c r="BJ324" s="20" t="s">
        <v>80</v>
      </c>
      <c r="BK324" s="193">
        <f>ROUND(I324*H324,2)</f>
        <v>0</v>
      </c>
      <c r="BL324" s="20" t="s">
        <v>292</v>
      </c>
      <c r="BM324" s="192" t="s">
        <v>5171</v>
      </c>
    </row>
    <row r="325" spans="1:65" s="2" customFormat="1" ht="11.25">
      <c r="A325" s="37"/>
      <c r="B325" s="38"/>
      <c r="C325" s="39"/>
      <c r="D325" s="194" t="s">
        <v>199</v>
      </c>
      <c r="E325" s="39"/>
      <c r="F325" s="195" t="s">
        <v>5172</v>
      </c>
      <c r="G325" s="39"/>
      <c r="H325" s="39"/>
      <c r="I325" s="196"/>
      <c r="J325" s="39"/>
      <c r="K325" s="39"/>
      <c r="L325" s="42"/>
      <c r="M325" s="197"/>
      <c r="N325" s="198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199</v>
      </c>
      <c r="AU325" s="20" t="s">
        <v>82</v>
      </c>
    </row>
    <row r="326" spans="1:65" s="2" customFormat="1" ht="11.25">
      <c r="A326" s="37"/>
      <c r="B326" s="38"/>
      <c r="C326" s="39"/>
      <c r="D326" s="199" t="s">
        <v>206</v>
      </c>
      <c r="E326" s="39"/>
      <c r="F326" s="200" t="s">
        <v>5173</v>
      </c>
      <c r="G326" s="39"/>
      <c r="H326" s="39"/>
      <c r="I326" s="196"/>
      <c r="J326" s="39"/>
      <c r="K326" s="39"/>
      <c r="L326" s="42"/>
      <c r="M326" s="197"/>
      <c r="N326" s="198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206</v>
      </c>
      <c r="AU326" s="20" t="s">
        <v>82</v>
      </c>
    </row>
    <row r="327" spans="1:65" s="2" customFormat="1" ht="24.2" customHeight="1">
      <c r="A327" s="37"/>
      <c r="B327" s="38"/>
      <c r="C327" s="181" t="s">
        <v>551</v>
      </c>
      <c r="D327" s="181" t="s">
        <v>193</v>
      </c>
      <c r="E327" s="182" t="s">
        <v>5174</v>
      </c>
      <c r="F327" s="183" t="s">
        <v>5175</v>
      </c>
      <c r="G327" s="184" t="s">
        <v>196</v>
      </c>
      <c r="H327" s="185">
        <v>1</v>
      </c>
      <c r="I327" s="186"/>
      <c r="J327" s="187">
        <f>ROUND(I327*H327,2)</f>
        <v>0</v>
      </c>
      <c r="K327" s="183" t="s">
        <v>19</v>
      </c>
      <c r="L327" s="42"/>
      <c r="M327" s="188" t="s">
        <v>19</v>
      </c>
      <c r="N327" s="189" t="s">
        <v>44</v>
      </c>
      <c r="O327" s="67"/>
      <c r="P327" s="190">
        <f>O327*H327</f>
        <v>0</v>
      </c>
      <c r="Q327" s="190">
        <v>0</v>
      </c>
      <c r="R327" s="190">
        <f>Q327*H327</f>
        <v>0</v>
      </c>
      <c r="S327" s="190">
        <v>0</v>
      </c>
      <c r="T327" s="191">
        <f>S327*H327</f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2" t="s">
        <v>292</v>
      </c>
      <c r="AT327" s="192" t="s">
        <v>193</v>
      </c>
      <c r="AU327" s="192" t="s">
        <v>82</v>
      </c>
      <c r="AY327" s="20" t="s">
        <v>191</v>
      </c>
      <c r="BE327" s="193">
        <f>IF(N327="základní",J327,0)</f>
        <v>0</v>
      </c>
      <c r="BF327" s="193">
        <f>IF(N327="snížená",J327,0)</f>
        <v>0</v>
      </c>
      <c r="BG327" s="193">
        <f>IF(N327="zákl. přenesená",J327,0)</f>
        <v>0</v>
      </c>
      <c r="BH327" s="193">
        <f>IF(N327="sníž. přenesená",J327,0)</f>
        <v>0</v>
      </c>
      <c r="BI327" s="193">
        <f>IF(N327="nulová",J327,0)</f>
        <v>0</v>
      </c>
      <c r="BJ327" s="20" t="s">
        <v>80</v>
      </c>
      <c r="BK327" s="193">
        <f>ROUND(I327*H327,2)</f>
        <v>0</v>
      </c>
      <c r="BL327" s="20" t="s">
        <v>292</v>
      </c>
      <c r="BM327" s="192" t="s">
        <v>5176</v>
      </c>
    </row>
    <row r="328" spans="1:65" s="2" customFormat="1" ht="29.25">
      <c r="A328" s="37"/>
      <c r="B328" s="38"/>
      <c r="C328" s="39"/>
      <c r="D328" s="194" t="s">
        <v>199</v>
      </c>
      <c r="E328" s="39"/>
      <c r="F328" s="195" t="s">
        <v>5177</v>
      </c>
      <c r="G328" s="39"/>
      <c r="H328" s="39"/>
      <c r="I328" s="196"/>
      <c r="J328" s="39"/>
      <c r="K328" s="39"/>
      <c r="L328" s="42"/>
      <c r="M328" s="197"/>
      <c r="N328" s="198"/>
      <c r="O328" s="67"/>
      <c r="P328" s="67"/>
      <c r="Q328" s="67"/>
      <c r="R328" s="67"/>
      <c r="S328" s="67"/>
      <c r="T328" s="68"/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T328" s="20" t="s">
        <v>199</v>
      </c>
      <c r="AU328" s="20" t="s">
        <v>82</v>
      </c>
    </row>
    <row r="329" spans="1:65" s="2" customFormat="1" ht="16.5" customHeight="1">
      <c r="A329" s="37"/>
      <c r="B329" s="38"/>
      <c r="C329" s="181" t="s">
        <v>600</v>
      </c>
      <c r="D329" s="181" t="s">
        <v>193</v>
      </c>
      <c r="E329" s="182" t="s">
        <v>5178</v>
      </c>
      <c r="F329" s="183" t="s">
        <v>5179</v>
      </c>
      <c r="G329" s="184" t="s">
        <v>196</v>
      </c>
      <c r="H329" s="185">
        <v>2</v>
      </c>
      <c r="I329" s="186"/>
      <c r="J329" s="187">
        <f>ROUND(I329*H329,2)</f>
        <v>0</v>
      </c>
      <c r="K329" s="183" t="s">
        <v>4909</v>
      </c>
      <c r="L329" s="42"/>
      <c r="M329" s="188" t="s">
        <v>19</v>
      </c>
      <c r="N329" s="189" t="s">
        <v>44</v>
      </c>
      <c r="O329" s="67"/>
      <c r="P329" s="190">
        <f>O329*H329</f>
        <v>0</v>
      </c>
      <c r="Q329" s="190">
        <v>0</v>
      </c>
      <c r="R329" s="190">
        <f>Q329*H329</f>
        <v>0</v>
      </c>
      <c r="S329" s="190">
        <v>0</v>
      </c>
      <c r="T329" s="191">
        <f>S329*H329</f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2" t="s">
        <v>292</v>
      </c>
      <c r="AT329" s="192" t="s">
        <v>193</v>
      </c>
      <c r="AU329" s="192" t="s">
        <v>82</v>
      </c>
      <c r="AY329" s="20" t="s">
        <v>191</v>
      </c>
      <c r="BE329" s="193">
        <f>IF(N329="základní",J329,0)</f>
        <v>0</v>
      </c>
      <c r="BF329" s="193">
        <f>IF(N329="snížená",J329,0)</f>
        <v>0</v>
      </c>
      <c r="BG329" s="193">
        <f>IF(N329="zákl. přenesená",J329,0)</f>
        <v>0</v>
      </c>
      <c r="BH329" s="193">
        <f>IF(N329="sníž. přenesená",J329,0)</f>
        <v>0</v>
      </c>
      <c r="BI329" s="193">
        <f>IF(N329="nulová",J329,0)</f>
        <v>0</v>
      </c>
      <c r="BJ329" s="20" t="s">
        <v>80</v>
      </c>
      <c r="BK329" s="193">
        <f>ROUND(I329*H329,2)</f>
        <v>0</v>
      </c>
      <c r="BL329" s="20" t="s">
        <v>292</v>
      </c>
      <c r="BM329" s="192" t="s">
        <v>5180</v>
      </c>
    </row>
    <row r="330" spans="1:65" s="2" customFormat="1" ht="11.25">
      <c r="A330" s="37"/>
      <c r="B330" s="38"/>
      <c r="C330" s="39"/>
      <c r="D330" s="194" t="s">
        <v>199</v>
      </c>
      <c r="E330" s="39"/>
      <c r="F330" s="195" t="s">
        <v>5181</v>
      </c>
      <c r="G330" s="39"/>
      <c r="H330" s="39"/>
      <c r="I330" s="196"/>
      <c r="J330" s="39"/>
      <c r="K330" s="39"/>
      <c r="L330" s="42"/>
      <c r="M330" s="197"/>
      <c r="N330" s="198"/>
      <c r="O330" s="67"/>
      <c r="P330" s="67"/>
      <c r="Q330" s="67"/>
      <c r="R330" s="67"/>
      <c r="S330" s="67"/>
      <c r="T330" s="68"/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T330" s="20" t="s">
        <v>199</v>
      </c>
      <c r="AU330" s="20" t="s">
        <v>82</v>
      </c>
    </row>
    <row r="331" spans="1:65" s="2" customFormat="1" ht="11.25">
      <c r="A331" s="37"/>
      <c r="B331" s="38"/>
      <c r="C331" s="39"/>
      <c r="D331" s="199" t="s">
        <v>206</v>
      </c>
      <c r="E331" s="39"/>
      <c r="F331" s="200" t="s">
        <v>5182</v>
      </c>
      <c r="G331" s="39"/>
      <c r="H331" s="39"/>
      <c r="I331" s="196"/>
      <c r="J331" s="39"/>
      <c r="K331" s="39"/>
      <c r="L331" s="42"/>
      <c r="M331" s="197"/>
      <c r="N331" s="198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206</v>
      </c>
      <c r="AU331" s="20" t="s">
        <v>82</v>
      </c>
    </row>
    <row r="332" spans="1:65" s="2" customFormat="1" ht="21.75" customHeight="1">
      <c r="A332" s="37"/>
      <c r="B332" s="38"/>
      <c r="C332" s="223" t="s">
        <v>609</v>
      </c>
      <c r="D332" s="223" t="s">
        <v>273</v>
      </c>
      <c r="E332" s="224" t="s">
        <v>5183</v>
      </c>
      <c r="F332" s="225" t="s">
        <v>5184</v>
      </c>
      <c r="G332" s="226" t="s">
        <v>196</v>
      </c>
      <c r="H332" s="227">
        <v>2</v>
      </c>
      <c r="I332" s="228"/>
      <c r="J332" s="229">
        <f>ROUND(I332*H332,2)</f>
        <v>0</v>
      </c>
      <c r="K332" s="225" t="s">
        <v>4909</v>
      </c>
      <c r="L332" s="230"/>
      <c r="M332" s="231" t="s">
        <v>19</v>
      </c>
      <c r="N332" s="232" t="s">
        <v>44</v>
      </c>
      <c r="O332" s="67"/>
      <c r="P332" s="190">
        <f>O332*H332</f>
        <v>0</v>
      </c>
      <c r="Q332" s="190">
        <v>0</v>
      </c>
      <c r="R332" s="190">
        <f>Q332*H332</f>
        <v>0</v>
      </c>
      <c r="S332" s="190">
        <v>0</v>
      </c>
      <c r="T332" s="191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2" t="s">
        <v>405</v>
      </c>
      <c r="AT332" s="192" t="s">
        <v>273</v>
      </c>
      <c r="AU332" s="192" t="s">
        <v>82</v>
      </c>
      <c r="AY332" s="20" t="s">
        <v>191</v>
      </c>
      <c r="BE332" s="193">
        <f>IF(N332="základní",J332,0)</f>
        <v>0</v>
      </c>
      <c r="BF332" s="193">
        <f>IF(N332="snížená",J332,0)</f>
        <v>0</v>
      </c>
      <c r="BG332" s="193">
        <f>IF(N332="zákl. přenesená",J332,0)</f>
        <v>0</v>
      </c>
      <c r="BH332" s="193">
        <f>IF(N332="sníž. přenesená",J332,0)</f>
        <v>0</v>
      </c>
      <c r="BI332" s="193">
        <f>IF(N332="nulová",J332,0)</f>
        <v>0</v>
      </c>
      <c r="BJ332" s="20" t="s">
        <v>80</v>
      </c>
      <c r="BK332" s="193">
        <f>ROUND(I332*H332,2)</f>
        <v>0</v>
      </c>
      <c r="BL332" s="20" t="s">
        <v>292</v>
      </c>
      <c r="BM332" s="192" t="s">
        <v>5185</v>
      </c>
    </row>
    <row r="333" spans="1:65" s="2" customFormat="1" ht="11.25">
      <c r="A333" s="37"/>
      <c r="B333" s="38"/>
      <c r="C333" s="39"/>
      <c r="D333" s="194" t="s">
        <v>199</v>
      </c>
      <c r="E333" s="39"/>
      <c r="F333" s="195" t="s">
        <v>5184</v>
      </c>
      <c r="G333" s="39"/>
      <c r="H333" s="39"/>
      <c r="I333" s="196"/>
      <c r="J333" s="39"/>
      <c r="K333" s="39"/>
      <c r="L333" s="42"/>
      <c r="M333" s="197"/>
      <c r="N333" s="198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199</v>
      </c>
      <c r="AU333" s="20" t="s">
        <v>82</v>
      </c>
    </row>
    <row r="334" spans="1:65" s="2" customFormat="1" ht="16.5" customHeight="1">
      <c r="A334" s="37"/>
      <c r="B334" s="38"/>
      <c r="C334" s="181" t="s">
        <v>616</v>
      </c>
      <c r="D334" s="181" t="s">
        <v>193</v>
      </c>
      <c r="E334" s="182" t="s">
        <v>5186</v>
      </c>
      <c r="F334" s="183" t="s">
        <v>5187</v>
      </c>
      <c r="G334" s="184" t="s">
        <v>196</v>
      </c>
      <c r="H334" s="185">
        <v>3</v>
      </c>
      <c r="I334" s="186"/>
      <c r="J334" s="187">
        <f>ROUND(I334*H334,2)</f>
        <v>0</v>
      </c>
      <c r="K334" s="183" t="s">
        <v>4909</v>
      </c>
      <c r="L334" s="42"/>
      <c r="M334" s="188" t="s">
        <v>19</v>
      </c>
      <c r="N334" s="189" t="s">
        <v>44</v>
      </c>
      <c r="O334" s="67"/>
      <c r="P334" s="190">
        <f>O334*H334</f>
        <v>0</v>
      </c>
      <c r="Q334" s="190">
        <v>0</v>
      </c>
      <c r="R334" s="190">
        <f>Q334*H334</f>
        <v>0</v>
      </c>
      <c r="S334" s="190">
        <v>0</v>
      </c>
      <c r="T334" s="191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2" t="s">
        <v>292</v>
      </c>
      <c r="AT334" s="192" t="s">
        <v>193</v>
      </c>
      <c r="AU334" s="192" t="s">
        <v>82</v>
      </c>
      <c r="AY334" s="20" t="s">
        <v>191</v>
      </c>
      <c r="BE334" s="193">
        <f>IF(N334="základní",J334,0)</f>
        <v>0</v>
      </c>
      <c r="BF334" s="193">
        <f>IF(N334="snížená",J334,0)</f>
        <v>0</v>
      </c>
      <c r="BG334" s="193">
        <f>IF(N334="zákl. přenesená",J334,0)</f>
        <v>0</v>
      </c>
      <c r="BH334" s="193">
        <f>IF(N334="sníž. přenesená",J334,0)</f>
        <v>0</v>
      </c>
      <c r="BI334" s="193">
        <f>IF(N334="nulová",J334,0)</f>
        <v>0</v>
      </c>
      <c r="BJ334" s="20" t="s">
        <v>80</v>
      </c>
      <c r="BK334" s="193">
        <f>ROUND(I334*H334,2)</f>
        <v>0</v>
      </c>
      <c r="BL334" s="20" t="s">
        <v>292</v>
      </c>
      <c r="BM334" s="192" t="s">
        <v>5188</v>
      </c>
    </row>
    <row r="335" spans="1:65" s="2" customFormat="1" ht="11.25">
      <c r="A335" s="37"/>
      <c r="B335" s="38"/>
      <c r="C335" s="39"/>
      <c r="D335" s="194" t="s">
        <v>199</v>
      </c>
      <c r="E335" s="39"/>
      <c r="F335" s="195" t="s">
        <v>5189</v>
      </c>
      <c r="G335" s="39"/>
      <c r="H335" s="39"/>
      <c r="I335" s="196"/>
      <c r="J335" s="39"/>
      <c r="K335" s="39"/>
      <c r="L335" s="42"/>
      <c r="M335" s="197"/>
      <c r="N335" s="198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199</v>
      </c>
      <c r="AU335" s="20" t="s">
        <v>82</v>
      </c>
    </row>
    <row r="336" spans="1:65" s="2" customFormat="1" ht="11.25">
      <c r="A336" s="37"/>
      <c r="B336" s="38"/>
      <c r="C336" s="39"/>
      <c r="D336" s="199" t="s">
        <v>206</v>
      </c>
      <c r="E336" s="39"/>
      <c r="F336" s="200" t="s">
        <v>5190</v>
      </c>
      <c r="G336" s="39"/>
      <c r="H336" s="39"/>
      <c r="I336" s="196"/>
      <c r="J336" s="39"/>
      <c r="K336" s="39"/>
      <c r="L336" s="42"/>
      <c r="M336" s="197"/>
      <c r="N336" s="198"/>
      <c r="O336" s="67"/>
      <c r="P336" s="67"/>
      <c r="Q336" s="67"/>
      <c r="R336" s="67"/>
      <c r="S336" s="67"/>
      <c r="T336" s="68"/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T336" s="20" t="s">
        <v>206</v>
      </c>
      <c r="AU336" s="20" t="s">
        <v>82</v>
      </c>
    </row>
    <row r="337" spans="1:65" s="2" customFormat="1" ht="16.5" customHeight="1">
      <c r="A337" s="37"/>
      <c r="B337" s="38"/>
      <c r="C337" s="181" t="s">
        <v>621</v>
      </c>
      <c r="D337" s="181" t="s">
        <v>193</v>
      </c>
      <c r="E337" s="182" t="s">
        <v>5191</v>
      </c>
      <c r="F337" s="183" t="s">
        <v>5192</v>
      </c>
      <c r="G337" s="184" t="s">
        <v>196</v>
      </c>
      <c r="H337" s="185">
        <v>1</v>
      </c>
      <c r="I337" s="186"/>
      <c r="J337" s="187">
        <f>ROUND(I337*H337,2)</f>
        <v>0</v>
      </c>
      <c r="K337" s="183" t="s">
        <v>4909</v>
      </c>
      <c r="L337" s="42"/>
      <c r="M337" s="188" t="s">
        <v>19</v>
      </c>
      <c r="N337" s="189" t="s">
        <v>44</v>
      </c>
      <c r="O337" s="67"/>
      <c r="P337" s="190">
        <f>O337*H337</f>
        <v>0</v>
      </c>
      <c r="Q337" s="190">
        <v>0</v>
      </c>
      <c r="R337" s="190">
        <f>Q337*H337</f>
        <v>0</v>
      </c>
      <c r="S337" s="190">
        <v>0</v>
      </c>
      <c r="T337" s="191">
        <f>S337*H337</f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2" t="s">
        <v>292</v>
      </c>
      <c r="AT337" s="192" t="s">
        <v>193</v>
      </c>
      <c r="AU337" s="192" t="s">
        <v>82</v>
      </c>
      <c r="AY337" s="20" t="s">
        <v>191</v>
      </c>
      <c r="BE337" s="193">
        <f>IF(N337="základní",J337,0)</f>
        <v>0</v>
      </c>
      <c r="BF337" s="193">
        <f>IF(N337="snížená",J337,0)</f>
        <v>0</v>
      </c>
      <c r="BG337" s="193">
        <f>IF(N337="zákl. přenesená",J337,0)</f>
        <v>0</v>
      </c>
      <c r="BH337" s="193">
        <f>IF(N337="sníž. přenesená",J337,0)</f>
        <v>0</v>
      </c>
      <c r="BI337" s="193">
        <f>IF(N337="nulová",J337,0)</f>
        <v>0</v>
      </c>
      <c r="BJ337" s="20" t="s">
        <v>80</v>
      </c>
      <c r="BK337" s="193">
        <f>ROUND(I337*H337,2)</f>
        <v>0</v>
      </c>
      <c r="BL337" s="20" t="s">
        <v>292</v>
      </c>
      <c r="BM337" s="192" t="s">
        <v>5193</v>
      </c>
    </row>
    <row r="338" spans="1:65" s="2" customFormat="1" ht="11.25">
      <c r="A338" s="37"/>
      <c r="B338" s="38"/>
      <c r="C338" s="39"/>
      <c r="D338" s="194" t="s">
        <v>199</v>
      </c>
      <c r="E338" s="39"/>
      <c r="F338" s="195" t="s">
        <v>5194</v>
      </c>
      <c r="G338" s="39"/>
      <c r="H338" s="39"/>
      <c r="I338" s="196"/>
      <c r="J338" s="39"/>
      <c r="K338" s="39"/>
      <c r="L338" s="42"/>
      <c r="M338" s="197"/>
      <c r="N338" s="198"/>
      <c r="O338" s="67"/>
      <c r="P338" s="67"/>
      <c r="Q338" s="67"/>
      <c r="R338" s="67"/>
      <c r="S338" s="67"/>
      <c r="T338" s="68"/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T338" s="20" t="s">
        <v>199</v>
      </c>
      <c r="AU338" s="20" t="s">
        <v>82</v>
      </c>
    </row>
    <row r="339" spans="1:65" s="2" customFormat="1" ht="11.25">
      <c r="A339" s="37"/>
      <c r="B339" s="38"/>
      <c r="C339" s="39"/>
      <c r="D339" s="199" t="s">
        <v>206</v>
      </c>
      <c r="E339" s="39"/>
      <c r="F339" s="200" t="s">
        <v>5195</v>
      </c>
      <c r="G339" s="39"/>
      <c r="H339" s="39"/>
      <c r="I339" s="196"/>
      <c r="J339" s="39"/>
      <c r="K339" s="39"/>
      <c r="L339" s="42"/>
      <c r="M339" s="197"/>
      <c r="N339" s="198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206</v>
      </c>
      <c r="AU339" s="20" t="s">
        <v>82</v>
      </c>
    </row>
    <row r="340" spans="1:65" s="2" customFormat="1" ht="16.5" customHeight="1">
      <c r="A340" s="37"/>
      <c r="B340" s="38"/>
      <c r="C340" s="181" t="s">
        <v>628</v>
      </c>
      <c r="D340" s="181" t="s">
        <v>193</v>
      </c>
      <c r="E340" s="182" t="s">
        <v>5196</v>
      </c>
      <c r="F340" s="183" t="s">
        <v>5197</v>
      </c>
      <c r="G340" s="184" t="s">
        <v>196</v>
      </c>
      <c r="H340" s="185">
        <v>2</v>
      </c>
      <c r="I340" s="186"/>
      <c r="J340" s="187">
        <f>ROUND(I340*H340,2)</f>
        <v>0</v>
      </c>
      <c r="K340" s="183" t="s">
        <v>4909</v>
      </c>
      <c r="L340" s="42"/>
      <c r="M340" s="188" t="s">
        <v>19</v>
      </c>
      <c r="N340" s="189" t="s">
        <v>44</v>
      </c>
      <c r="O340" s="67"/>
      <c r="P340" s="190">
        <f>O340*H340</f>
        <v>0</v>
      </c>
      <c r="Q340" s="190">
        <v>0</v>
      </c>
      <c r="R340" s="190">
        <f>Q340*H340</f>
        <v>0</v>
      </c>
      <c r="S340" s="190">
        <v>0</v>
      </c>
      <c r="T340" s="191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2" t="s">
        <v>292</v>
      </c>
      <c r="AT340" s="192" t="s">
        <v>193</v>
      </c>
      <c r="AU340" s="192" t="s">
        <v>82</v>
      </c>
      <c r="AY340" s="20" t="s">
        <v>191</v>
      </c>
      <c r="BE340" s="193">
        <f>IF(N340="základní",J340,0)</f>
        <v>0</v>
      </c>
      <c r="BF340" s="193">
        <f>IF(N340="snížená",J340,0)</f>
        <v>0</v>
      </c>
      <c r="BG340" s="193">
        <f>IF(N340="zákl. přenesená",J340,0)</f>
        <v>0</v>
      </c>
      <c r="BH340" s="193">
        <f>IF(N340="sníž. přenesená",J340,0)</f>
        <v>0</v>
      </c>
      <c r="BI340" s="193">
        <f>IF(N340="nulová",J340,0)</f>
        <v>0</v>
      </c>
      <c r="BJ340" s="20" t="s">
        <v>80</v>
      </c>
      <c r="BK340" s="193">
        <f>ROUND(I340*H340,2)</f>
        <v>0</v>
      </c>
      <c r="BL340" s="20" t="s">
        <v>292</v>
      </c>
      <c r="BM340" s="192" t="s">
        <v>5198</v>
      </c>
    </row>
    <row r="341" spans="1:65" s="2" customFormat="1" ht="11.25">
      <c r="A341" s="37"/>
      <c r="B341" s="38"/>
      <c r="C341" s="39"/>
      <c r="D341" s="194" t="s">
        <v>199</v>
      </c>
      <c r="E341" s="39"/>
      <c r="F341" s="195" t="s">
        <v>5199</v>
      </c>
      <c r="G341" s="39"/>
      <c r="H341" s="39"/>
      <c r="I341" s="196"/>
      <c r="J341" s="39"/>
      <c r="K341" s="39"/>
      <c r="L341" s="42"/>
      <c r="M341" s="197"/>
      <c r="N341" s="198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199</v>
      </c>
      <c r="AU341" s="20" t="s">
        <v>82</v>
      </c>
    </row>
    <row r="342" spans="1:65" s="2" customFormat="1" ht="11.25">
      <c r="A342" s="37"/>
      <c r="B342" s="38"/>
      <c r="C342" s="39"/>
      <c r="D342" s="199" t="s">
        <v>206</v>
      </c>
      <c r="E342" s="39"/>
      <c r="F342" s="200" t="s">
        <v>5200</v>
      </c>
      <c r="G342" s="39"/>
      <c r="H342" s="39"/>
      <c r="I342" s="196"/>
      <c r="J342" s="39"/>
      <c r="K342" s="39"/>
      <c r="L342" s="42"/>
      <c r="M342" s="197"/>
      <c r="N342" s="198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206</v>
      </c>
      <c r="AU342" s="20" t="s">
        <v>82</v>
      </c>
    </row>
    <row r="343" spans="1:65" s="2" customFormat="1" ht="24.2" customHeight="1">
      <c r="A343" s="37"/>
      <c r="B343" s="38"/>
      <c r="C343" s="181" t="s">
        <v>633</v>
      </c>
      <c r="D343" s="181" t="s">
        <v>193</v>
      </c>
      <c r="E343" s="182" t="s">
        <v>5201</v>
      </c>
      <c r="F343" s="183" t="s">
        <v>5202</v>
      </c>
      <c r="G343" s="184" t="s">
        <v>1355</v>
      </c>
      <c r="H343" s="185">
        <v>17</v>
      </c>
      <c r="I343" s="186"/>
      <c r="J343" s="187">
        <f>ROUND(I343*H343,2)</f>
        <v>0</v>
      </c>
      <c r="K343" s="183" t="s">
        <v>19</v>
      </c>
      <c r="L343" s="42"/>
      <c r="M343" s="188" t="s">
        <v>19</v>
      </c>
      <c r="N343" s="189" t="s">
        <v>44</v>
      </c>
      <c r="O343" s="67"/>
      <c r="P343" s="190">
        <f>O343*H343</f>
        <v>0</v>
      </c>
      <c r="Q343" s="190">
        <v>0</v>
      </c>
      <c r="R343" s="190">
        <f>Q343*H343</f>
        <v>0</v>
      </c>
      <c r="S343" s="190">
        <v>0</v>
      </c>
      <c r="T343" s="191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2" t="s">
        <v>292</v>
      </c>
      <c r="AT343" s="192" t="s">
        <v>193</v>
      </c>
      <c r="AU343" s="192" t="s">
        <v>82</v>
      </c>
      <c r="AY343" s="20" t="s">
        <v>191</v>
      </c>
      <c r="BE343" s="193">
        <f>IF(N343="základní",J343,0)</f>
        <v>0</v>
      </c>
      <c r="BF343" s="193">
        <f>IF(N343="snížená",J343,0)</f>
        <v>0</v>
      </c>
      <c r="BG343" s="193">
        <f>IF(N343="zákl. přenesená",J343,0)</f>
        <v>0</v>
      </c>
      <c r="BH343" s="193">
        <f>IF(N343="sníž. přenesená",J343,0)</f>
        <v>0</v>
      </c>
      <c r="BI343" s="193">
        <f>IF(N343="nulová",J343,0)</f>
        <v>0</v>
      </c>
      <c r="BJ343" s="20" t="s">
        <v>80</v>
      </c>
      <c r="BK343" s="193">
        <f>ROUND(I343*H343,2)</f>
        <v>0</v>
      </c>
      <c r="BL343" s="20" t="s">
        <v>292</v>
      </c>
      <c r="BM343" s="192" t="s">
        <v>5203</v>
      </c>
    </row>
    <row r="344" spans="1:65" s="2" customFormat="1" ht="11.25">
      <c r="A344" s="37"/>
      <c r="B344" s="38"/>
      <c r="C344" s="39"/>
      <c r="D344" s="194" t="s">
        <v>199</v>
      </c>
      <c r="E344" s="39"/>
      <c r="F344" s="195" t="s">
        <v>5202</v>
      </c>
      <c r="G344" s="39"/>
      <c r="H344" s="39"/>
      <c r="I344" s="196"/>
      <c r="J344" s="39"/>
      <c r="K344" s="39"/>
      <c r="L344" s="42"/>
      <c r="M344" s="197"/>
      <c r="N344" s="198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199</v>
      </c>
      <c r="AU344" s="20" t="s">
        <v>82</v>
      </c>
    </row>
    <row r="345" spans="1:65" s="2" customFormat="1" ht="24.2" customHeight="1">
      <c r="A345" s="37"/>
      <c r="B345" s="38"/>
      <c r="C345" s="181" t="s">
        <v>640</v>
      </c>
      <c r="D345" s="181" t="s">
        <v>193</v>
      </c>
      <c r="E345" s="182" t="s">
        <v>5204</v>
      </c>
      <c r="F345" s="183" t="s">
        <v>5205</v>
      </c>
      <c r="G345" s="184" t="s">
        <v>1355</v>
      </c>
      <c r="H345" s="185">
        <v>20</v>
      </c>
      <c r="I345" s="186"/>
      <c r="J345" s="187">
        <f>ROUND(I345*H345,2)</f>
        <v>0</v>
      </c>
      <c r="K345" s="183" t="s">
        <v>19</v>
      </c>
      <c r="L345" s="42"/>
      <c r="M345" s="188" t="s">
        <v>19</v>
      </c>
      <c r="N345" s="189" t="s">
        <v>44</v>
      </c>
      <c r="O345" s="67"/>
      <c r="P345" s="190">
        <f>O345*H345</f>
        <v>0</v>
      </c>
      <c r="Q345" s="190">
        <v>0</v>
      </c>
      <c r="R345" s="190">
        <f>Q345*H345</f>
        <v>0</v>
      </c>
      <c r="S345" s="190">
        <v>0</v>
      </c>
      <c r="T345" s="191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2" t="s">
        <v>292</v>
      </c>
      <c r="AT345" s="192" t="s">
        <v>193</v>
      </c>
      <c r="AU345" s="192" t="s">
        <v>82</v>
      </c>
      <c r="AY345" s="20" t="s">
        <v>191</v>
      </c>
      <c r="BE345" s="193">
        <f>IF(N345="základní",J345,0)</f>
        <v>0</v>
      </c>
      <c r="BF345" s="193">
        <f>IF(N345="snížená",J345,0)</f>
        <v>0</v>
      </c>
      <c r="BG345" s="193">
        <f>IF(N345="zákl. přenesená",J345,0)</f>
        <v>0</v>
      </c>
      <c r="BH345" s="193">
        <f>IF(N345="sníž. přenesená",J345,0)</f>
        <v>0</v>
      </c>
      <c r="BI345" s="193">
        <f>IF(N345="nulová",J345,0)</f>
        <v>0</v>
      </c>
      <c r="BJ345" s="20" t="s">
        <v>80</v>
      </c>
      <c r="BK345" s="193">
        <f>ROUND(I345*H345,2)</f>
        <v>0</v>
      </c>
      <c r="BL345" s="20" t="s">
        <v>292</v>
      </c>
      <c r="BM345" s="192" t="s">
        <v>5206</v>
      </c>
    </row>
    <row r="346" spans="1:65" s="2" customFormat="1" ht="11.25">
      <c r="A346" s="37"/>
      <c r="B346" s="38"/>
      <c r="C346" s="39"/>
      <c r="D346" s="194" t="s">
        <v>199</v>
      </c>
      <c r="E346" s="39"/>
      <c r="F346" s="195" t="s">
        <v>5205</v>
      </c>
      <c r="G346" s="39"/>
      <c r="H346" s="39"/>
      <c r="I346" s="196"/>
      <c r="J346" s="39"/>
      <c r="K346" s="39"/>
      <c r="L346" s="42"/>
      <c r="M346" s="197"/>
      <c r="N346" s="198"/>
      <c r="O346" s="67"/>
      <c r="P346" s="67"/>
      <c r="Q346" s="67"/>
      <c r="R346" s="67"/>
      <c r="S346" s="67"/>
      <c r="T346" s="68"/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T346" s="20" t="s">
        <v>199</v>
      </c>
      <c r="AU346" s="20" t="s">
        <v>82</v>
      </c>
    </row>
    <row r="347" spans="1:65" s="2" customFormat="1" ht="16.5" customHeight="1">
      <c r="A347" s="37"/>
      <c r="B347" s="38"/>
      <c r="C347" s="181" t="s">
        <v>645</v>
      </c>
      <c r="D347" s="181" t="s">
        <v>193</v>
      </c>
      <c r="E347" s="182" t="s">
        <v>5207</v>
      </c>
      <c r="F347" s="183" t="s">
        <v>5208</v>
      </c>
      <c r="G347" s="184" t="s">
        <v>3549</v>
      </c>
      <c r="H347" s="185">
        <v>80</v>
      </c>
      <c r="I347" s="186"/>
      <c r="J347" s="187">
        <f>ROUND(I347*H347,2)</f>
        <v>0</v>
      </c>
      <c r="K347" s="183" t="s">
        <v>19</v>
      </c>
      <c r="L347" s="42"/>
      <c r="M347" s="188" t="s">
        <v>19</v>
      </c>
      <c r="N347" s="189" t="s">
        <v>44</v>
      </c>
      <c r="O347" s="67"/>
      <c r="P347" s="190">
        <f>O347*H347</f>
        <v>0</v>
      </c>
      <c r="Q347" s="190">
        <v>0</v>
      </c>
      <c r="R347" s="190">
        <f>Q347*H347</f>
        <v>0</v>
      </c>
      <c r="S347" s="190">
        <v>0</v>
      </c>
      <c r="T347" s="191">
        <f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2" t="s">
        <v>292</v>
      </c>
      <c r="AT347" s="192" t="s">
        <v>193</v>
      </c>
      <c r="AU347" s="192" t="s">
        <v>82</v>
      </c>
      <c r="AY347" s="20" t="s">
        <v>191</v>
      </c>
      <c r="BE347" s="193">
        <f>IF(N347="základní",J347,0)</f>
        <v>0</v>
      </c>
      <c r="BF347" s="193">
        <f>IF(N347="snížená",J347,0)</f>
        <v>0</v>
      </c>
      <c r="BG347" s="193">
        <f>IF(N347="zákl. přenesená",J347,0)</f>
        <v>0</v>
      </c>
      <c r="BH347" s="193">
        <f>IF(N347="sníž. přenesená",J347,0)</f>
        <v>0</v>
      </c>
      <c r="BI347" s="193">
        <f>IF(N347="nulová",J347,0)</f>
        <v>0</v>
      </c>
      <c r="BJ347" s="20" t="s">
        <v>80</v>
      </c>
      <c r="BK347" s="193">
        <f>ROUND(I347*H347,2)</f>
        <v>0</v>
      </c>
      <c r="BL347" s="20" t="s">
        <v>292</v>
      </c>
      <c r="BM347" s="192" t="s">
        <v>5209</v>
      </c>
    </row>
    <row r="348" spans="1:65" s="2" customFormat="1" ht="11.25">
      <c r="A348" s="37"/>
      <c r="B348" s="38"/>
      <c r="C348" s="39"/>
      <c r="D348" s="194" t="s">
        <v>199</v>
      </c>
      <c r="E348" s="39"/>
      <c r="F348" s="195" t="s">
        <v>5208</v>
      </c>
      <c r="G348" s="39"/>
      <c r="H348" s="39"/>
      <c r="I348" s="196"/>
      <c r="J348" s="39"/>
      <c r="K348" s="39"/>
      <c r="L348" s="42"/>
      <c r="M348" s="197"/>
      <c r="N348" s="198"/>
      <c r="O348" s="67"/>
      <c r="P348" s="67"/>
      <c r="Q348" s="67"/>
      <c r="R348" s="67"/>
      <c r="S348" s="67"/>
      <c r="T348" s="68"/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T348" s="20" t="s">
        <v>199</v>
      </c>
      <c r="AU348" s="20" t="s">
        <v>82</v>
      </c>
    </row>
    <row r="349" spans="1:65" s="2" customFormat="1" ht="19.5">
      <c r="A349" s="37"/>
      <c r="B349" s="38"/>
      <c r="C349" s="39"/>
      <c r="D349" s="194" t="s">
        <v>402</v>
      </c>
      <c r="E349" s="39"/>
      <c r="F349" s="243" t="s">
        <v>5210</v>
      </c>
      <c r="G349" s="39"/>
      <c r="H349" s="39"/>
      <c r="I349" s="196"/>
      <c r="J349" s="39"/>
      <c r="K349" s="39"/>
      <c r="L349" s="42"/>
      <c r="M349" s="197"/>
      <c r="N349" s="198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402</v>
      </c>
      <c r="AU349" s="20" t="s">
        <v>82</v>
      </c>
    </row>
    <row r="350" spans="1:65" s="2" customFormat="1" ht="21.75" customHeight="1">
      <c r="A350" s="37"/>
      <c r="B350" s="38"/>
      <c r="C350" s="181" t="s">
        <v>652</v>
      </c>
      <c r="D350" s="181" t="s">
        <v>193</v>
      </c>
      <c r="E350" s="182" t="s">
        <v>5211</v>
      </c>
      <c r="F350" s="183" t="s">
        <v>5212</v>
      </c>
      <c r="G350" s="184" t="s">
        <v>1355</v>
      </c>
      <c r="H350" s="185">
        <v>111</v>
      </c>
      <c r="I350" s="186"/>
      <c r="J350" s="187">
        <f>ROUND(I350*H350,2)</f>
        <v>0</v>
      </c>
      <c r="K350" s="183" t="s">
        <v>19</v>
      </c>
      <c r="L350" s="42"/>
      <c r="M350" s="188" t="s">
        <v>19</v>
      </c>
      <c r="N350" s="189" t="s">
        <v>44</v>
      </c>
      <c r="O350" s="67"/>
      <c r="P350" s="190">
        <f>O350*H350</f>
        <v>0</v>
      </c>
      <c r="Q350" s="190">
        <v>0</v>
      </c>
      <c r="R350" s="190">
        <f>Q350*H350</f>
        <v>0</v>
      </c>
      <c r="S350" s="190">
        <v>0</v>
      </c>
      <c r="T350" s="191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2" t="s">
        <v>292</v>
      </c>
      <c r="AT350" s="192" t="s">
        <v>193</v>
      </c>
      <c r="AU350" s="192" t="s">
        <v>82</v>
      </c>
      <c r="AY350" s="20" t="s">
        <v>191</v>
      </c>
      <c r="BE350" s="193">
        <f>IF(N350="základní",J350,0)</f>
        <v>0</v>
      </c>
      <c r="BF350" s="193">
        <f>IF(N350="snížená",J350,0)</f>
        <v>0</v>
      </c>
      <c r="BG350" s="193">
        <f>IF(N350="zákl. přenesená",J350,0)</f>
        <v>0</v>
      </c>
      <c r="BH350" s="193">
        <f>IF(N350="sníž. přenesená",J350,0)</f>
        <v>0</v>
      </c>
      <c r="BI350" s="193">
        <f>IF(N350="nulová",J350,0)</f>
        <v>0</v>
      </c>
      <c r="BJ350" s="20" t="s">
        <v>80</v>
      </c>
      <c r="BK350" s="193">
        <f>ROUND(I350*H350,2)</f>
        <v>0</v>
      </c>
      <c r="BL350" s="20" t="s">
        <v>292</v>
      </c>
      <c r="BM350" s="192" t="s">
        <v>5213</v>
      </c>
    </row>
    <row r="351" spans="1:65" s="2" customFormat="1" ht="11.25">
      <c r="A351" s="37"/>
      <c r="B351" s="38"/>
      <c r="C351" s="39"/>
      <c r="D351" s="194" t="s">
        <v>199</v>
      </c>
      <c r="E351" s="39"/>
      <c r="F351" s="195" t="s">
        <v>5212</v>
      </c>
      <c r="G351" s="39"/>
      <c r="H351" s="39"/>
      <c r="I351" s="196"/>
      <c r="J351" s="39"/>
      <c r="K351" s="39"/>
      <c r="L351" s="42"/>
      <c r="M351" s="197"/>
      <c r="N351" s="198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199</v>
      </c>
      <c r="AU351" s="20" t="s">
        <v>82</v>
      </c>
    </row>
    <row r="352" spans="1:65" s="2" customFormat="1" ht="16.5" customHeight="1">
      <c r="A352" s="37"/>
      <c r="B352" s="38"/>
      <c r="C352" s="181" t="s">
        <v>655</v>
      </c>
      <c r="D352" s="181" t="s">
        <v>193</v>
      </c>
      <c r="E352" s="182" t="s">
        <v>5214</v>
      </c>
      <c r="F352" s="183" t="s">
        <v>5215</v>
      </c>
      <c r="G352" s="184" t="s">
        <v>301</v>
      </c>
      <c r="H352" s="185">
        <v>38</v>
      </c>
      <c r="I352" s="186"/>
      <c r="J352" s="187">
        <f>ROUND(I352*H352,2)</f>
        <v>0</v>
      </c>
      <c r="K352" s="183" t="s">
        <v>19</v>
      </c>
      <c r="L352" s="42"/>
      <c r="M352" s="188" t="s">
        <v>19</v>
      </c>
      <c r="N352" s="189" t="s">
        <v>44</v>
      </c>
      <c r="O352" s="67"/>
      <c r="P352" s="190">
        <f>O352*H352</f>
        <v>0</v>
      </c>
      <c r="Q352" s="190">
        <v>0</v>
      </c>
      <c r="R352" s="190">
        <f>Q352*H352</f>
        <v>0</v>
      </c>
      <c r="S352" s="190">
        <v>0</v>
      </c>
      <c r="T352" s="191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2" t="s">
        <v>292</v>
      </c>
      <c r="AT352" s="192" t="s">
        <v>193</v>
      </c>
      <c r="AU352" s="192" t="s">
        <v>82</v>
      </c>
      <c r="AY352" s="20" t="s">
        <v>191</v>
      </c>
      <c r="BE352" s="193">
        <f>IF(N352="základní",J352,0)</f>
        <v>0</v>
      </c>
      <c r="BF352" s="193">
        <f>IF(N352="snížená",J352,0)</f>
        <v>0</v>
      </c>
      <c r="BG352" s="193">
        <f>IF(N352="zákl. přenesená",J352,0)</f>
        <v>0</v>
      </c>
      <c r="BH352" s="193">
        <f>IF(N352="sníž. přenesená",J352,0)</f>
        <v>0</v>
      </c>
      <c r="BI352" s="193">
        <f>IF(N352="nulová",J352,0)</f>
        <v>0</v>
      </c>
      <c r="BJ352" s="20" t="s">
        <v>80</v>
      </c>
      <c r="BK352" s="193">
        <f>ROUND(I352*H352,2)</f>
        <v>0</v>
      </c>
      <c r="BL352" s="20" t="s">
        <v>292</v>
      </c>
      <c r="BM352" s="192" t="s">
        <v>5216</v>
      </c>
    </row>
    <row r="353" spans="1:65" s="2" customFormat="1" ht="11.25">
      <c r="A353" s="37"/>
      <c r="B353" s="38"/>
      <c r="C353" s="39"/>
      <c r="D353" s="194" t="s">
        <v>199</v>
      </c>
      <c r="E353" s="39"/>
      <c r="F353" s="195" t="s">
        <v>5215</v>
      </c>
      <c r="G353" s="39"/>
      <c r="H353" s="39"/>
      <c r="I353" s="196"/>
      <c r="J353" s="39"/>
      <c r="K353" s="39"/>
      <c r="L353" s="42"/>
      <c r="M353" s="197"/>
      <c r="N353" s="198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199</v>
      </c>
      <c r="AU353" s="20" t="s">
        <v>82</v>
      </c>
    </row>
    <row r="354" spans="1:65" s="2" customFormat="1" ht="16.5" customHeight="1">
      <c r="A354" s="37"/>
      <c r="B354" s="38"/>
      <c r="C354" s="181" t="s">
        <v>662</v>
      </c>
      <c r="D354" s="181" t="s">
        <v>193</v>
      </c>
      <c r="E354" s="182" t="s">
        <v>5217</v>
      </c>
      <c r="F354" s="183" t="s">
        <v>5218</v>
      </c>
      <c r="G354" s="184" t="s">
        <v>301</v>
      </c>
      <c r="H354" s="185">
        <v>234</v>
      </c>
      <c r="I354" s="186"/>
      <c r="J354" s="187">
        <f>ROUND(I354*H354,2)</f>
        <v>0</v>
      </c>
      <c r="K354" s="183" t="s">
        <v>19</v>
      </c>
      <c r="L354" s="42"/>
      <c r="M354" s="188" t="s">
        <v>19</v>
      </c>
      <c r="N354" s="189" t="s">
        <v>44</v>
      </c>
      <c r="O354" s="67"/>
      <c r="P354" s="190">
        <f>O354*H354</f>
        <v>0</v>
      </c>
      <c r="Q354" s="190">
        <v>0</v>
      </c>
      <c r="R354" s="190">
        <f>Q354*H354</f>
        <v>0</v>
      </c>
      <c r="S354" s="190">
        <v>0</v>
      </c>
      <c r="T354" s="191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2" t="s">
        <v>292</v>
      </c>
      <c r="AT354" s="192" t="s">
        <v>193</v>
      </c>
      <c r="AU354" s="192" t="s">
        <v>82</v>
      </c>
      <c r="AY354" s="20" t="s">
        <v>191</v>
      </c>
      <c r="BE354" s="193">
        <f>IF(N354="základní",J354,0)</f>
        <v>0</v>
      </c>
      <c r="BF354" s="193">
        <f>IF(N354="snížená",J354,0)</f>
        <v>0</v>
      </c>
      <c r="BG354" s="193">
        <f>IF(N354="zákl. přenesená",J354,0)</f>
        <v>0</v>
      </c>
      <c r="BH354" s="193">
        <f>IF(N354="sníž. přenesená",J354,0)</f>
        <v>0</v>
      </c>
      <c r="BI354" s="193">
        <f>IF(N354="nulová",J354,0)</f>
        <v>0</v>
      </c>
      <c r="BJ354" s="20" t="s">
        <v>80</v>
      </c>
      <c r="BK354" s="193">
        <f>ROUND(I354*H354,2)</f>
        <v>0</v>
      </c>
      <c r="BL354" s="20" t="s">
        <v>292</v>
      </c>
      <c r="BM354" s="192" t="s">
        <v>5219</v>
      </c>
    </row>
    <row r="355" spans="1:65" s="2" customFormat="1" ht="11.25">
      <c r="A355" s="37"/>
      <c r="B355" s="38"/>
      <c r="C355" s="39"/>
      <c r="D355" s="194" t="s">
        <v>199</v>
      </c>
      <c r="E355" s="39"/>
      <c r="F355" s="195" t="s">
        <v>5218</v>
      </c>
      <c r="G355" s="39"/>
      <c r="H355" s="39"/>
      <c r="I355" s="196"/>
      <c r="J355" s="39"/>
      <c r="K355" s="39"/>
      <c r="L355" s="42"/>
      <c r="M355" s="197"/>
      <c r="N355" s="198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199</v>
      </c>
      <c r="AU355" s="20" t="s">
        <v>82</v>
      </c>
    </row>
    <row r="356" spans="1:65" s="2" customFormat="1" ht="21.75" customHeight="1">
      <c r="A356" s="37"/>
      <c r="B356" s="38"/>
      <c r="C356" s="181" t="s">
        <v>668</v>
      </c>
      <c r="D356" s="181" t="s">
        <v>193</v>
      </c>
      <c r="E356" s="182" t="s">
        <v>5220</v>
      </c>
      <c r="F356" s="183" t="s">
        <v>5221</v>
      </c>
      <c r="G356" s="184" t="s">
        <v>1355</v>
      </c>
      <c r="H356" s="185">
        <v>1</v>
      </c>
      <c r="I356" s="186"/>
      <c r="J356" s="187">
        <f>ROUND(I356*H356,2)</f>
        <v>0</v>
      </c>
      <c r="K356" s="183" t="s">
        <v>19</v>
      </c>
      <c r="L356" s="42"/>
      <c r="M356" s="188" t="s">
        <v>19</v>
      </c>
      <c r="N356" s="189" t="s">
        <v>44</v>
      </c>
      <c r="O356" s="67"/>
      <c r="P356" s="190">
        <f>O356*H356</f>
        <v>0</v>
      </c>
      <c r="Q356" s="190">
        <v>0</v>
      </c>
      <c r="R356" s="190">
        <f>Q356*H356</f>
        <v>0</v>
      </c>
      <c r="S356" s="190">
        <v>0</v>
      </c>
      <c r="T356" s="191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2" t="s">
        <v>292</v>
      </c>
      <c r="AT356" s="192" t="s">
        <v>193</v>
      </c>
      <c r="AU356" s="192" t="s">
        <v>82</v>
      </c>
      <c r="AY356" s="20" t="s">
        <v>191</v>
      </c>
      <c r="BE356" s="193">
        <f>IF(N356="základní",J356,0)</f>
        <v>0</v>
      </c>
      <c r="BF356" s="193">
        <f>IF(N356="snížená",J356,0)</f>
        <v>0</v>
      </c>
      <c r="BG356" s="193">
        <f>IF(N356="zákl. přenesená",J356,0)</f>
        <v>0</v>
      </c>
      <c r="BH356" s="193">
        <f>IF(N356="sníž. přenesená",J356,0)</f>
        <v>0</v>
      </c>
      <c r="BI356" s="193">
        <f>IF(N356="nulová",J356,0)</f>
        <v>0</v>
      </c>
      <c r="BJ356" s="20" t="s">
        <v>80</v>
      </c>
      <c r="BK356" s="193">
        <f>ROUND(I356*H356,2)</f>
        <v>0</v>
      </c>
      <c r="BL356" s="20" t="s">
        <v>292</v>
      </c>
      <c r="BM356" s="192" t="s">
        <v>5222</v>
      </c>
    </row>
    <row r="357" spans="1:65" s="2" customFormat="1" ht="11.25">
      <c r="A357" s="37"/>
      <c r="B357" s="38"/>
      <c r="C357" s="39"/>
      <c r="D357" s="194" t="s">
        <v>199</v>
      </c>
      <c r="E357" s="39"/>
      <c r="F357" s="195" t="s">
        <v>5221</v>
      </c>
      <c r="G357" s="39"/>
      <c r="H357" s="39"/>
      <c r="I357" s="196"/>
      <c r="J357" s="39"/>
      <c r="K357" s="39"/>
      <c r="L357" s="42"/>
      <c r="M357" s="197"/>
      <c r="N357" s="198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199</v>
      </c>
      <c r="AU357" s="20" t="s">
        <v>82</v>
      </c>
    </row>
    <row r="358" spans="1:65" s="2" customFormat="1" ht="29.25">
      <c r="A358" s="37"/>
      <c r="B358" s="38"/>
      <c r="C358" s="39"/>
      <c r="D358" s="194" t="s">
        <v>402</v>
      </c>
      <c r="E358" s="39"/>
      <c r="F358" s="243" t="s">
        <v>5223</v>
      </c>
      <c r="G358" s="39"/>
      <c r="H358" s="39"/>
      <c r="I358" s="196"/>
      <c r="J358" s="39"/>
      <c r="K358" s="39"/>
      <c r="L358" s="42"/>
      <c r="M358" s="197"/>
      <c r="N358" s="198"/>
      <c r="O358" s="67"/>
      <c r="P358" s="67"/>
      <c r="Q358" s="67"/>
      <c r="R358" s="67"/>
      <c r="S358" s="67"/>
      <c r="T358" s="68"/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T358" s="20" t="s">
        <v>402</v>
      </c>
      <c r="AU358" s="20" t="s">
        <v>82</v>
      </c>
    </row>
    <row r="359" spans="1:65" s="2" customFormat="1" ht="16.5" customHeight="1">
      <c r="A359" s="37"/>
      <c r="B359" s="38"/>
      <c r="C359" s="181" t="s">
        <v>672</v>
      </c>
      <c r="D359" s="181" t="s">
        <v>193</v>
      </c>
      <c r="E359" s="182" t="s">
        <v>5224</v>
      </c>
      <c r="F359" s="183" t="s">
        <v>5225</v>
      </c>
      <c r="G359" s="184" t="s">
        <v>1355</v>
      </c>
      <c r="H359" s="185">
        <v>1</v>
      </c>
      <c r="I359" s="186"/>
      <c r="J359" s="187">
        <f>ROUND(I359*H359,2)</f>
        <v>0</v>
      </c>
      <c r="K359" s="183" t="s">
        <v>19</v>
      </c>
      <c r="L359" s="42"/>
      <c r="M359" s="188" t="s">
        <v>19</v>
      </c>
      <c r="N359" s="189" t="s">
        <v>44</v>
      </c>
      <c r="O359" s="67"/>
      <c r="P359" s="190">
        <f>O359*H359</f>
        <v>0</v>
      </c>
      <c r="Q359" s="190">
        <v>0</v>
      </c>
      <c r="R359" s="190">
        <f>Q359*H359</f>
        <v>0</v>
      </c>
      <c r="S359" s="190">
        <v>0</v>
      </c>
      <c r="T359" s="191">
        <f>S359*H359</f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2" t="s">
        <v>292</v>
      </c>
      <c r="AT359" s="192" t="s">
        <v>193</v>
      </c>
      <c r="AU359" s="192" t="s">
        <v>82</v>
      </c>
      <c r="AY359" s="20" t="s">
        <v>191</v>
      </c>
      <c r="BE359" s="193">
        <f>IF(N359="základní",J359,0)</f>
        <v>0</v>
      </c>
      <c r="BF359" s="193">
        <f>IF(N359="snížená",J359,0)</f>
        <v>0</v>
      </c>
      <c r="BG359" s="193">
        <f>IF(N359="zákl. přenesená",J359,0)</f>
        <v>0</v>
      </c>
      <c r="BH359" s="193">
        <f>IF(N359="sníž. přenesená",J359,0)</f>
        <v>0</v>
      </c>
      <c r="BI359" s="193">
        <f>IF(N359="nulová",J359,0)</f>
        <v>0</v>
      </c>
      <c r="BJ359" s="20" t="s">
        <v>80</v>
      </c>
      <c r="BK359" s="193">
        <f>ROUND(I359*H359,2)</f>
        <v>0</v>
      </c>
      <c r="BL359" s="20" t="s">
        <v>292</v>
      </c>
      <c r="BM359" s="192" t="s">
        <v>5226</v>
      </c>
    </row>
    <row r="360" spans="1:65" s="2" customFormat="1" ht="19.5">
      <c r="A360" s="37"/>
      <c r="B360" s="38"/>
      <c r="C360" s="39"/>
      <c r="D360" s="194" t="s">
        <v>199</v>
      </c>
      <c r="E360" s="39"/>
      <c r="F360" s="195" t="s">
        <v>5227</v>
      </c>
      <c r="G360" s="39"/>
      <c r="H360" s="39"/>
      <c r="I360" s="196"/>
      <c r="J360" s="39"/>
      <c r="K360" s="39"/>
      <c r="L360" s="42"/>
      <c r="M360" s="197"/>
      <c r="N360" s="198"/>
      <c r="O360" s="67"/>
      <c r="P360" s="67"/>
      <c r="Q360" s="67"/>
      <c r="R360" s="67"/>
      <c r="S360" s="67"/>
      <c r="T360" s="68"/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T360" s="20" t="s">
        <v>199</v>
      </c>
      <c r="AU360" s="20" t="s">
        <v>82</v>
      </c>
    </row>
    <row r="361" spans="1:65" s="2" customFormat="1" ht="16.5" customHeight="1">
      <c r="A361" s="37"/>
      <c r="B361" s="38"/>
      <c r="C361" s="181" t="s">
        <v>679</v>
      </c>
      <c r="D361" s="181" t="s">
        <v>193</v>
      </c>
      <c r="E361" s="182" t="s">
        <v>5228</v>
      </c>
      <c r="F361" s="183" t="s">
        <v>5229</v>
      </c>
      <c r="G361" s="184" t="s">
        <v>1355</v>
      </c>
      <c r="H361" s="185">
        <v>16</v>
      </c>
      <c r="I361" s="186"/>
      <c r="J361" s="187">
        <f>ROUND(I361*H361,2)</f>
        <v>0</v>
      </c>
      <c r="K361" s="183" t="s">
        <v>19</v>
      </c>
      <c r="L361" s="42"/>
      <c r="M361" s="188" t="s">
        <v>19</v>
      </c>
      <c r="N361" s="189" t="s">
        <v>44</v>
      </c>
      <c r="O361" s="67"/>
      <c r="P361" s="190">
        <f>O361*H361</f>
        <v>0</v>
      </c>
      <c r="Q361" s="190">
        <v>0</v>
      </c>
      <c r="R361" s="190">
        <f>Q361*H361</f>
        <v>0</v>
      </c>
      <c r="S361" s="190">
        <v>0</v>
      </c>
      <c r="T361" s="191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2" t="s">
        <v>292</v>
      </c>
      <c r="AT361" s="192" t="s">
        <v>193</v>
      </c>
      <c r="AU361" s="192" t="s">
        <v>82</v>
      </c>
      <c r="AY361" s="20" t="s">
        <v>191</v>
      </c>
      <c r="BE361" s="193">
        <f>IF(N361="základní",J361,0)</f>
        <v>0</v>
      </c>
      <c r="BF361" s="193">
        <f>IF(N361="snížená",J361,0)</f>
        <v>0</v>
      </c>
      <c r="BG361" s="193">
        <f>IF(N361="zákl. přenesená",J361,0)</f>
        <v>0</v>
      </c>
      <c r="BH361" s="193">
        <f>IF(N361="sníž. přenesená",J361,0)</f>
        <v>0</v>
      </c>
      <c r="BI361" s="193">
        <f>IF(N361="nulová",J361,0)</f>
        <v>0</v>
      </c>
      <c r="BJ361" s="20" t="s">
        <v>80</v>
      </c>
      <c r="BK361" s="193">
        <f>ROUND(I361*H361,2)</f>
        <v>0</v>
      </c>
      <c r="BL361" s="20" t="s">
        <v>292</v>
      </c>
      <c r="BM361" s="192" t="s">
        <v>5230</v>
      </c>
    </row>
    <row r="362" spans="1:65" s="2" customFormat="1" ht="11.25">
      <c r="A362" s="37"/>
      <c r="B362" s="38"/>
      <c r="C362" s="39"/>
      <c r="D362" s="194" t="s">
        <v>199</v>
      </c>
      <c r="E362" s="39"/>
      <c r="F362" s="195" t="s">
        <v>5229</v>
      </c>
      <c r="G362" s="39"/>
      <c r="H362" s="39"/>
      <c r="I362" s="196"/>
      <c r="J362" s="39"/>
      <c r="K362" s="39"/>
      <c r="L362" s="42"/>
      <c r="M362" s="197"/>
      <c r="N362" s="198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199</v>
      </c>
      <c r="AU362" s="20" t="s">
        <v>82</v>
      </c>
    </row>
    <row r="363" spans="1:65" s="2" customFormat="1" ht="29.25">
      <c r="A363" s="37"/>
      <c r="B363" s="38"/>
      <c r="C363" s="39"/>
      <c r="D363" s="194" t="s">
        <v>402</v>
      </c>
      <c r="E363" s="39"/>
      <c r="F363" s="243" t="s">
        <v>5231</v>
      </c>
      <c r="G363" s="39"/>
      <c r="H363" s="39"/>
      <c r="I363" s="196"/>
      <c r="J363" s="39"/>
      <c r="K363" s="39"/>
      <c r="L363" s="42"/>
      <c r="M363" s="197"/>
      <c r="N363" s="198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402</v>
      </c>
      <c r="AU363" s="20" t="s">
        <v>82</v>
      </c>
    </row>
    <row r="364" spans="1:65" s="2" customFormat="1" ht="16.5" customHeight="1">
      <c r="A364" s="37"/>
      <c r="B364" s="38"/>
      <c r="C364" s="181" t="s">
        <v>685</v>
      </c>
      <c r="D364" s="181" t="s">
        <v>193</v>
      </c>
      <c r="E364" s="182" t="s">
        <v>5232</v>
      </c>
      <c r="F364" s="183" t="s">
        <v>5233</v>
      </c>
      <c r="G364" s="184" t="s">
        <v>1787</v>
      </c>
      <c r="H364" s="185">
        <v>1</v>
      </c>
      <c r="I364" s="186"/>
      <c r="J364" s="187">
        <f>ROUND(I364*H364,2)</f>
        <v>0</v>
      </c>
      <c r="K364" s="183" t="s">
        <v>19</v>
      </c>
      <c r="L364" s="42"/>
      <c r="M364" s="188" t="s">
        <v>19</v>
      </c>
      <c r="N364" s="189" t="s">
        <v>44</v>
      </c>
      <c r="O364" s="67"/>
      <c r="P364" s="190">
        <f>O364*H364</f>
        <v>0</v>
      </c>
      <c r="Q364" s="190">
        <v>0</v>
      </c>
      <c r="R364" s="190">
        <f>Q364*H364</f>
        <v>0</v>
      </c>
      <c r="S364" s="190">
        <v>0</v>
      </c>
      <c r="T364" s="191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2" t="s">
        <v>292</v>
      </c>
      <c r="AT364" s="192" t="s">
        <v>193</v>
      </c>
      <c r="AU364" s="192" t="s">
        <v>82</v>
      </c>
      <c r="AY364" s="20" t="s">
        <v>191</v>
      </c>
      <c r="BE364" s="193">
        <f>IF(N364="základní",J364,0)</f>
        <v>0</v>
      </c>
      <c r="BF364" s="193">
        <f>IF(N364="snížená",J364,0)</f>
        <v>0</v>
      </c>
      <c r="BG364" s="193">
        <f>IF(N364="zákl. přenesená",J364,0)</f>
        <v>0</v>
      </c>
      <c r="BH364" s="193">
        <f>IF(N364="sníž. přenesená",J364,0)</f>
        <v>0</v>
      </c>
      <c r="BI364" s="193">
        <f>IF(N364="nulová",J364,0)</f>
        <v>0</v>
      </c>
      <c r="BJ364" s="20" t="s">
        <v>80</v>
      </c>
      <c r="BK364" s="193">
        <f>ROUND(I364*H364,2)</f>
        <v>0</v>
      </c>
      <c r="BL364" s="20" t="s">
        <v>292</v>
      </c>
      <c r="BM364" s="192" t="s">
        <v>5234</v>
      </c>
    </row>
    <row r="365" spans="1:65" s="2" customFormat="1" ht="19.5">
      <c r="A365" s="37"/>
      <c r="B365" s="38"/>
      <c r="C365" s="39"/>
      <c r="D365" s="194" t="s">
        <v>199</v>
      </c>
      <c r="E365" s="39"/>
      <c r="F365" s="195" t="s">
        <v>5235</v>
      </c>
      <c r="G365" s="39"/>
      <c r="H365" s="39"/>
      <c r="I365" s="196"/>
      <c r="J365" s="39"/>
      <c r="K365" s="39"/>
      <c r="L365" s="42"/>
      <c r="M365" s="197"/>
      <c r="N365" s="198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199</v>
      </c>
      <c r="AU365" s="20" t="s">
        <v>82</v>
      </c>
    </row>
    <row r="366" spans="1:65" s="2" customFormat="1" ht="29.25">
      <c r="A366" s="37"/>
      <c r="B366" s="38"/>
      <c r="C366" s="39"/>
      <c r="D366" s="194" t="s">
        <v>402</v>
      </c>
      <c r="E366" s="39"/>
      <c r="F366" s="243" t="s">
        <v>5236</v>
      </c>
      <c r="G366" s="39"/>
      <c r="H366" s="39"/>
      <c r="I366" s="196"/>
      <c r="J366" s="39"/>
      <c r="K366" s="39"/>
      <c r="L366" s="42"/>
      <c r="M366" s="197"/>
      <c r="N366" s="198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402</v>
      </c>
      <c r="AU366" s="20" t="s">
        <v>82</v>
      </c>
    </row>
    <row r="367" spans="1:65" s="2" customFormat="1" ht="24.2" customHeight="1">
      <c r="A367" s="37"/>
      <c r="B367" s="38"/>
      <c r="C367" s="181" t="s">
        <v>692</v>
      </c>
      <c r="D367" s="181" t="s">
        <v>193</v>
      </c>
      <c r="E367" s="182" t="s">
        <v>5237</v>
      </c>
      <c r="F367" s="183" t="s">
        <v>5238</v>
      </c>
      <c r="G367" s="184" t="s">
        <v>1787</v>
      </c>
      <c r="H367" s="185">
        <v>1</v>
      </c>
      <c r="I367" s="186"/>
      <c r="J367" s="187">
        <f>ROUND(I367*H367,2)</f>
        <v>0</v>
      </c>
      <c r="K367" s="183" t="s">
        <v>19</v>
      </c>
      <c r="L367" s="42"/>
      <c r="M367" s="188" t="s">
        <v>19</v>
      </c>
      <c r="N367" s="189" t="s">
        <v>44</v>
      </c>
      <c r="O367" s="67"/>
      <c r="P367" s="190">
        <f>O367*H367</f>
        <v>0</v>
      </c>
      <c r="Q367" s="190">
        <v>0</v>
      </c>
      <c r="R367" s="190">
        <f>Q367*H367</f>
        <v>0</v>
      </c>
      <c r="S367" s="190">
        <v>0</v>
      </c>
      <c r="T367" s="191">
        <f>S367*H367</f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2" t="s">
        <v>292</v>
      </c>
      <c r="AT367" s="192" t="s">
        <v>193</v>
      </c>
      <c r="AU367" s="192" t="s">
        <v>82</v>
      </c>
      <c r="AY367" s="20" t="s">
        <v>191</v>
      </c>
      <c r="BE367" s="193">
        <f>IF(N367="základní",J367,0)</f>
        <v>0</v>
      </c>
      <c r="BF367" s="193">
        <f>IF(N367="snížená",J367,0)</f>
        <v>0</v>
      </c>
      <c r="BG367" s="193">
        <f>IF(N367="zákl. přenesená",J367,0)</f>
        <v>0</v>
      </c>
      <c r="BH367" s="193">
        <f>IF(N367="sníž. přenesená",J367,0)</f>
        <v>0</v>
      </c>
      <c r="BI367" s="193">
        <f>IF(N367="nulová",J367,0)</f>
        <v>0</v>
      </c>
      <c r="BJ367" s="20" t="s">
        <v>80</v>
      </c>
      <c r="BK367" s="193">
        <f>ROUND(I367*H367,2)</f>
        <v>0</v>
      </c>
      <c r="BL367" s="20" t="s">
        <v>292</v>
      </c>
      <c r="BM367" s="192" t="s">
        <v>5239</v>
      </c>
    </row>
    <row r="368" spans="1:65" s="2" customFormat="1" ht="19.5">
      <c r="A368" s="37"/>
      <c r="B368" s="38"/>
      <c r="C368" s="39"/>
      <c r="D368" s="194" t="s">
        <v>199</v>
      </c>
      <c r="E368" s="39"/>
      <c r="F368" s="195" t="s">
        <v>5238</v>
      </c>
      <c r="G368" s="39"/>
      <c r="H368" s="39"/>
      <c r="I368" s="196"/>
      <c r="J368" s="39"/>
      <c r="K368" s="39"/>
      <c r="L368" s="42"/>
      <c r="M368" s="197"/>
      <c r="N368" s="198"/>
      <c r="O368" s="67"/>
      <c r="P368" s="67"/>
      <c r="Q368" s="67"/>
      <c r="R368" s="67"/>
      <c r="S368" s="67"/>
      <c r="T368" s="68"/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T368" s="20" t="s">
        <v>199</v>
      </c>
      <c r="AU368" s="20" t="s">
        <v>82</v>
      </c>
    </row>
    <row r="369" spans="1:65" s="2" customFormat="1" ht="19.5">
      <c r="A369" s="37"/>
      <c r="B369" s="38"/>
      <c r="C369" s="39"/>
      <c r="D369" s="194" t="s">
        <v>402</v>
      </c>
      <c r="E369" s="39"/>
      <c r="F369" s="243" t="s">
        <v>5240</v>
      </c>
      <c r="G369" s="39"/>
      <c r="H369" s="39"/>
      <c r="I369" s="196"/>
      <c r="J369" s="39"/>
      <c r="K369" s="39"/>
      <c r="L369" s="42"/>
      <c r="M369" s="197"/>
      <c r="N369" s="198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402</v>
      </c>
      <c r="AU369" s="20" t="s">
        <v>82</v>
      </c>
    </row>
    <row r="370" spans="1:65" s="2" customFormat="1" ht="16.5" customHeight="1">
      <c r="A370" s="37"/>
      <c r="B370" s="38"/>
      <c r="C370" s="181" t="s">
        <v>710</v>
      </c>
      <c r="D370" s="181" t="s">
        <v>193</v>
      </c>
      <c r="E370" s="182" t="s">
        <v>5241</v>
      </c>
      <c r="F370" s="183" t="s">
        <v>5242</v>
      </c>
      <c r="G370" s="184" t="s">
        <v>1787</v>
      </c>
      <c r="H370" s="185">
        <v>1</v>
      </c>
      <c r="I370" s="186"/>
      <c r="J370" s="187">
        <f>ROUND(I370*H370,2)</f>
        <v>0</v>
      </c>
      <c r="K370" s="183" t="s">
        <v>19</v>
      </c>
      <c r="L370" s="42"/>
      <c r="M370" s="188" t="s">
        <v>19</v>
      </c>
      <c r="N370" s="189" t="s">
        <v>44</v>
      </c>
      <c r="O370" s="67"/>
      <c r="P370" s="190">
        <f>O370*H370</f>
        <v>0</v>
      </c>
      <c r="Q370" s="190">
        <v>0</v>
      </c>
      <c r="R370" s="190">
        <f>Q370*H370</f>
        <v>0</v>
      </c>
      <c r="S370" s="190">
        <v>0</v>
      </c>
      <c r="T370" s="191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2" t="s">
        <v>292</v>
      </c>
      <c r="AT370" s="192" t="s">
        <v>193</v>
      </c>
      <c r="AU370" s="192" t="s">
        <v>82</v>
      </c>
      <c r="AY370" s="20" t="s">
        <v>191</v>
      </c>
      <c r="BE370" s="193">
        <f>IF(N370="základní",J370,0)</f>
        <v>0</v>
      </c>
      <c r="BF370" s="193">
        <f>IF(N370="snížená",J370,0)</f>
        <v>0</v>
      </c>
      <c r="BG370" s="193">
        <f>IF(N370="zákl. přenesená",J370,0)</f>
        <v>0</v>
      </c>
      <c r="BH370" s="193">
        <f>IF(N370="sníž. přenesená",J370,0)</f>
        <v>0</v>
      </c>
      <c r="BI370" s="193">
        <f>IF(N370="nulová",J370,0)</f>
        <v>0</v>
      </c>
      <c r="BJ370" s="20" t="s">
        <v>80</v>
      </c>
      <c r="BK370" s="193">
        <f>ROUND(I370*H370,2)</f>
        <v>0</v>
      </c>
      <c r="BL370" s="20" t="s">
        <v>292</v>
      </c>
      <c r="BM370" s="192" t="s">
        <v>5243</v>
      </c>
    </row>
    <row r="371" spans="1:65" s="2" customFormat="1" ht="11.25">
      <c r="A371" s="37"/>
      <c r="B371" s="38"/>
      <c r="C371" s="39"/>
      <c r="D371" s="194" t="s">
        <v>199</v>
      </c>
      <c r="E371" s="39"/>
      <c r="F371" s="195" t="s">
        <v>5242</v>
      </c>
      <c r="G371" s="39"/>
      <c r="H371" s="39"/>
      <c r="I371" s="196"/>
      <c r="J371" s="39"/>
      <c r="K371" s="39"/>
      <c r="L371" s="42"/>
      <c r="M371" s="197"/>
      <c r="N371" s="198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199</v>
      </c>
      <c r="AU371" s="20" t="s">
        <v>82</v>
      </c>
    </row>
    <row r="372" spans="1:65" s="2" customFormat="1" ht="19.5">
      <c r="A372" s="37"/>
      <c r="B372" s="38"/>
      <c r="C372" s="39"/>
      <c r="D372" s="194" t="s">
        <v>402</v>
      </c>
      <c r="E372" s="39"/>
      <c r="F372" s="243" t="s">
        <v>5244</v>
      </c>
      <c r="G372" s="39"/>
      <c r="H372" s="39"/>
      <c r="I372" s="196"/>
      <c r="J372" s="39"/>
      <c r="K372" s="39"/>
      <c r="L372" s="42"/>
      <c r="M372" s="197"/>
      <c r="N372" s="198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402</v>
      </c>
      <c r="AU372" s="20" t="s">
        <v>82</v>
      </c>
    </row>
    <row r="373" spans="1:65" s="2" customFormat="1" ht="16.5" customHeight="1">
      <c r="A373" s="37"/>
      <c r="B373" s="38"/>
      <c r="C373" s="181" t="s">
        <v>719</v>
      </c>
      <c r="D373" s="181" t="s">
        <v>193</v>
      </c>
      <c r="E373" s="182" t="s">
        <v>5245</v>
      </c>
      <c r="F373" s="183" t="s">
        <v>5246</v>
      </c>
      <c r="G373" s="184" t="s">
        <v>1787</v>
      </c>
      <c r="H373" s="185">
        <v>1</v>
      </c>
      <c r="I373" s="186"/>
      <c r="J373" s="187">
        <f>ROUND(I373*H373,2)</f>
        <v>0</v>
      </c>
      <c r="K373" s="183" t="s">
        <v>19</v>
      </c>
      <c r="L373" s="42"/>
      <c r="M373" s="188" t="s">
        <v>19</v>
      </c>
      <c r="N373" s="189" t="s">
        <v>44</v>
      </c>
      <c r="O373" s="67"/>
      <c r="P373" s="190">
        <f>O373*H373</f>
        <v>0</v>
      </c>
      <c r="Q373" s="190">
        <v>0</v>
      </c>
      <c r="R373" s="190">
        <f>Q373*H373</f>
        <v>0</v>
      </c>
      <c r="S373" s="190">
        <v>0</v>
      </c>
      <c r="T373" s="191">
        <f>S373*H373</f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2" t="s">
        <v>292</v>
      </c>
      <c r="AT373" s="192" t="s">
        <v>193</v>
      </c>
      <c r="AU373" s="192" t="s">
        <v>82</v>
      </c>
      <c r="AY373" s="20" t="s">
        <v>191</v>
      </c>
      <c r="BE373" s="193">
        <f>IF(N373="základní",J373,0)</f>
        <v>0</v>
      </c>
      <c r="BF373" s="193">
        <f>IF(N373="snížená",J373,0)</f>
        <v>0</v>
      </c>
      <c r="BG373" s="193">
        <f>IF(N373="zákl. přenesená",J373,0)</f>
        <v>0</v>
      </c>
      <c r="BH373" s="193">
        <f>IF(N373="sníž. přenesená",J373,0)</f>
        <v>0</v>
      </c>
      <c r="BI373" s="193">
        <f>IF(N373="nulová",J373,0)</f>
        <v>0</v>
      </c>
      <c r="BJ373" s="20" t="s">
        <v>80</v>
      </c>
      <c r="BK373" s="193">
        <f>ROUND(I373*H373,2)</f>
        <v>0</v>
      </c>
      <c r="BL373" s="20" t="s">
        <v>292</v>
      </c>
      <c r="BM373" s="192" t="s">
        <v>5247</v>
      </c>
    </row>
    <row r="374" spans="1:65" s="2" customFormat="1" ht="11.25">
      <c r="A374" s="37"/>
      <c r="B374" s="38"/>
      <c r="C374" s="39"/>
      <c r="D374" s="194" t="s">
        <v>199</v>
      </c>
      <c r="E374" s="39"/>
      <c r="F374" s="195" t="s">
        <v>5246</v>
      </c>
      <c r="G374" s="39"/>
      <c r="H374" s="39"/>
      <c r="I374" s="196"/>
      <c r="J374" s="39"/>
      <c r="K374" s="39"/>
      <c r="L374" s="42"/>
      <c r="M374" s="197"/>
      <c r="N374" s="198"/>
      <c r="O374" s="67"/>
      <c r="P374" s="67"/>
      <c r="Q374" s="67"/>
      <c r="R374" s="67"/>
      <c r="S374" s="67"/>
      <c r="T374" s="68"/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T374" s="20" t="s">
        <v>199</v>
      </c>
      <c r="AU374" s="20" t="s">
        <v>82</v>
      </c>
    </row>
    <row r="375" spans="1:65" s="2" customFormat="1" ht="19.5">
      <c r="A375" s="37"/>
      <c r="B375" s="38"/>
      <c r="C375" s="39"/>
      <c r="D375" s="194" t="s">
        <v>402</v>
      </c>
      <c r="E375" s="39"/>
      <c r="F375" s="243" t="s">
        <v>5248</v>
      </c>
      <c r="G375" s="39"/>
      <c r="H375" s="39"/>
      <c r="I375" s="196"/>
      <c r="J375" s="39"/>
      <c r="K375" s="39"/>
      <c r="L375" s="42"/>
      <c r="M375" s="197"/>
      <c r="N375" s="198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402</v>
      </c>
      <c r="AU375" s="20" t="s">
        <v>82</v>
      </c>
    </row>
    <row r="376" spans="1:65" s="2" customFormat="1" ht="16.5" customHeight="1">
      <c r="A376" s="37"/>
      <c r="B376" s="38"/>
      <c r="C376" s="181" t="s">
        <v>726</v>
      </c>
      <c r="D376" s="181" t="s">
        <v>193</v>
      </c>
      <c r="E376" s="182" t="s">
        <v>5249</v>
      </c>
      <c r="F376" s="183" t="s">
        <v>5250</v>
      </c>
      <c r="G376" s="184" t="s">
        <v>1787</v>
      </c>
      <c r="H376" s="185">
        <v>1</v>
      </c>
      <c r="I376" s="186"/>
      <c r="J376" s="187">
        <f>ROUND(I376*H376,2)</f>
        <v>0</v>
      </c>
      <c r="K376" s="183" t="s">
        <v>19</v>
      </c>
      <c r="L376" s="42"/>
      <c r="M376" s="188" t="s">
        <v>19</v>
      </c>
      <c r="N376" s="189" t="s">
        <v>44</v>
      </c>
      <c r="O376" s="67"/>
      <c r="P376" s="190">
        <f>O376*H376</f>
        <v>0</v>
      </c>
      <c r="Q376" s="190">
        <v>0</v>
      </c>
      <c r="R376" s="190">
        <f>Q376*H376</f>
        <v>0</v>
      </c>
      <c r="S376" s="190">
        <v>0</v>
      </c>
      <c r="T376" s="191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2" t="s">
        <v>292</v>
      </c>
      <c r="AT376" s="192" t="s">
        <v>193</v>
      </c>
      <c r="AU376" s="192" t="s">
        <v>82</v>
      </c>
      <c r="AY376" s="20" t="s">
        <v>191</v>
      </c>
      <c r="BE376" s="193">
        <f>IF(N376="základní",J376,0)</f>
        <v>0</v>
      </c>
      <c r="BF376" s="193">
        <f>IF(N376="snížená",J376,0)</f>
        <v>0</v>
      </c>
      <c r="BG376" s="193">
        <f>IF(N376="zákl. přenesená",J376,0)</f>
        <v>0</v>
      </c>
      <c r="BH376" s="193">
        <f>IF(N376="sníž. přenesená",J376,0)</f>
        <v>0</v>
      </c>
      <c r="BI376" s="193">
        <f>IF(N376="nulová",J376,0)</f>
        <v>0</v>
      </c>
      <c r="BJ376" s="20" t="s">
        <v>80</v>
      </c>
      <c r="BK376" s="193">
        <f>ROUND(I376*H376,2)</f>
        <v>0</v>
      </c>
      <c r="BL376" s="20" t="s">
        <v>292</v>
      </c>
      <c r="BM376" s="192" t="s">
        <v>5251</v>
      </c>
    </row>
    <row r="377" spans="1:65" s="2" customFormat="1" ht="11.25">
      <c r="A377" s="37"/>
      <c r="B377" s="38"/>
      <c r="C377" s="39"/>
      <c r="D377" s="194" t="s">
        <v>199</v>
      </c>
      <c r="E377" s="39"/>
      <c r="F377" s="195" t="s">
        <v>5250</v>
      </c>
      <c r="G377" s="39"/>
      <c r="H377" s="39"/>
      <c r="I377" s="196"/>
      <c r="J377" s="39"/>
      <c r="K377" s="39"/>
      <c r="L377" s="42"/>
      <c r="M377" s="197"/>
      <c r="N377" s="198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199</v>
      </c>
      <c r="AU377" s="20" t="s">
        <v>82</v>
      </c>
    </row>
    <row r="378" spans="1:65" s="2" customFormat="1" ht="19.5">
      <c r="A378" s="37"/>
      <c r="B378" s="38"/>
      <c r="C378" s="39"/>
      <c r="D378" s="194" t="s">
        <v>402</v>
      </c>
      <c r="E378" s="39"/>
      <c r="F378" s="243" t="s">
        <v>5248</v>
      </c>
      <c r="G378" s="39"/>
      <c r="H378" s="39"/>
      <c r="I378" s="196"/>
      <c r="J378" s="39"/>
      <c r="K378" s="39"/>
      <c r="L378" s="42"/>
      <c r="M378" s="197"/>
      <c r="N378" s="198"/>
      <c r="O378" s="67"/>
      <c r="P378" s="67"/>
      <c r="Q378" s="67"/>
      <c r="R378" s="67"/>
      <c r="S378" s="67"/>
      <c r="T378" s="68"/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T378" s="20" t="s">
        <v>402</v>
      </c>
      <c r="AU378" s="20" t="s">
        <v>82</v>
      </c>
    </row>
    <row r="379" spans="1:65" s="2" customFormat="1" ht="16.5" customHeight="1">
      <c r="A379" s="37"/>
      <c r="B379" s="38"/>
      <c r="C379" s="181" t="s">
        <v>738</v>
      </c>
      <c r="D379" s="181" t="s">
        <v>193</v>
      </c>
      <c r="E379" s="182" t="s">
        <v>5252</v>
      </c>
      <c r="F379" s="183" t="s">
        <v>5253</v>
      </c>
      <c r="G379" s="184" t="s">
        <v>1787</v>
      </c>
      <c r="H379" s="185">
        <v>1</v>
      </c>
      <c r="I379" s="186"/>
      <c r="J379" s="187">
        <f>ROUND(I379*H379,2)</f>
        <v>0</v>
      </c>
      <c r="K379" s="183" t="s">
        <v>19</v>
      </c>
      <c r="L379" s="42"/>
      <c r="M379" s="188" t="s">
        <v>19</v>
      </c>
      <c r="N379" s="189" t="s">
        <v>44</v>
      </c>
      <c r="O379" s="67"/>
      <c r="P379" s="190">
        <f>O379*H379</f>
        <v>0</v>
      </c>
      <c r="Q379" s="190">
        <v>0</v>
      </c>
      <c r="R379" s="190">
        <f>Q379*H379</f>
        <v>0</v>
      </c>
      <c r="S379" s="190">
        <v>0</v>
      </c>
      <c r="T379" s="191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2" t="s">
        <v>292</v>
      </c>
      <c r="AT379" s="192" t="s">
        <v>193</v>
      </c>
      <c r="AU379" s="192" t="s">
        <v>82</v>
      </c>
      <c r="AY379" s="20" t="s">
        <v>191</v>
      </c>
      <c r="BE379" s="193">
        <f>IF(N379="základní",J379,0)</f>
        <v>0</v>
      </c>
      <c r="BF379" s="193">
        <f>IF(N379="snížená",J379,0)</f>
        <v>0</v>
      </c>
      <c r="BG379" s="193">
        <f>IF(N379="zákl. přenesená",J379,0)</f>
        <v>0</v>
      </c>
      <c r="BH379" s="193">
        <f>IF(N379="sníž. přenesená",J379,0)</f>
        <v>0</v>
      </c>
      <c r="BI379" s="193">
        <f>IF(N379="nulová",J379,0)</f>
        <v>0</v>
      </c>
      <c r="BJ379" s="20" t="s">
        <v>80</v>
      </c>
      <c r="BK379" s="193">
        <f>ROUND(I379*H379,2)</f>
        <v>0</v>
      </c>
      <c r="BL379" s="20" t="s">
        <v>292</v>
      </c>
      <c r="BM379" s="192" t="s">
        <v>5254</v>
      </c>
    </row>
    <row r="380" spans="1:65" s="2" customFormat="1" ht="11.25">
      <c r="A380" s="37"/>
      <c r="B380" s="38"/>
      <c r="C380" s="39"/>
      <c r="D380" s="194" t="s">
        <v>199</v>
      </c>
      <c r="E380" s="39"/>
      <c r="F380" s="195" t="s">
        <v>5253</v>
      </c>
      <c r="G380" s="39"/>
      <c r="H380" s="39"/>
      <c r="I380" s="196"/>
      <c r="J380" s="39"/>
      <c r="K380" s="39"/>
      <c r="L380" s="42"/>
      <c r="M380" s="197"/>
      <c r="N380" s="198"/>
      <c r="O380" s="67"/>
      <c r="P380" s="67"/>
      <c r="Q380" s="67"/>
      <c r="R380" s="67"/>
      <c r="S380" s="67"/>
      <c r="T380" s="68"/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T380" s="20" t="s">
        <v>199</v>
      </c>
      <c r="AU380" s="20" t="s">
        <v>82</v>
      </c>
    </row>
    <row r="381" spans="1:65" s="2" customFormat="1" ht="19.5">
      <c r="A381" s="37"/>
      <c r="B381" s="38"/>
      <c r="C381" s="39"/>
      <c r="D381" s="194" t="s">
        <v>402</v>
      </c>
      <c r="E381" s="39"/>
      <c r="F381" s="243" t="s">
        <v>5244</v>
      </c>
      <c r="G381" s="39"/>
      <c r="H381" s="39"/>
      <c r="I381" s="196"/>
      <c r="J381" s="39"/>
      <c r="K381" s="39"/>
      <c r="L381" s="42"/>
      <c r="M381" s="197"/>
      <c r="N381" s="198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402</v>
      </c>
      <c r="AU381" s="20" t="s">
        <v>82</v>
      </c>
    </row>
    <row r="382" spans="1:65" s="2" customFormat="1" ht="16.5" customHeight="1">
      <c r="A382" s="37"/>
      <c r="B382" s="38"/>
      <c r="C382" s="181" t="s">
        <v>744</v>
      </c>
      <c r="D382" s="181" t="s">
        <v>193</v>
      </c>
      <c r="E382" s="182" t="s">
        <v>5255</v>
      </c>
      <c r="F382" s="183" t="s">
        <v>5256</v>
      </c>
      <c r="G382" s="184" t="s">
        <v>1787</v>
      </c>
      <c r="H382" s="185">
        <v>1</v>
      </c>
      <c r="I382" s="186"/>
      <c r="J382" s="187">
        <f>ROUND(I382*H382,2)</f>
        <v>0</v>
      </c>
      <c r="K382" s="183" t="s">
        <v>19</v>
      </c>
      <c r="L382" s="42"/>
      <c r="M382" s="188" t="s">
        <v>19</v>
      </c>
      <c r="N382" s="189" t="s">
        <v>44</v>
      </c>
      <c r="O382" s="67"/>
      <c r="P382" s="190">
        <f>O382*H382</f>
        <v>0</v>
      </c>
      <c r="Q382" s="190">
        <v>0</v>
      </c>
      <c r="R382" s="190">
        <f>Q382*H382</f>
        <v>0</v>
      </c>
      <c r="S382" s="190">
        <v>0</v>
      </c>
      <c r="T382" s="191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2" t="s">
        <v>292</v>
      </c>
      <c r="AT382" s="192" t="s">
        <v>193</v>
      </c>
      <c r="AU382" s="192" t="s">
        <v>82</v>
      </c>
      <c r="AY382" s="20" t="s">
        <v>191</v>
      </c>
      <c r="BE382" s="193">
        <f>IF(N382="základní",J382,0)</f>
        <v>0</v>
      </c>
      <c r="BF382" s="193">
        <f>IF(N382="snížená",J382,0)</f>
        <v>0</v>
      </c>
      <c r="BG382" s="193">
        <f>IF(N382="zákl. přenesená",J382,0)</f>
        <v>0</v>
      </c>
      <c r="BH382" s="193">
        <f>IF(N382="sníž. přenesená",J382,0)</f>
        <v>0</v>
      </c>
      <c r="BI382" s="193">
        <f>IF(N382="nulová",J382,0)</f>
        <v>0</v>
      </c>
      <c r="BJ382" s="20" t="s">
        <v>80</v>
      </c>
      <c r="BK382" s="193">
        <f>ROUND(I382*H382,2)</f>
        <v>0</v>
      </c>
      <c r="BL382" s="20" t="s">
        <v>292</v>
      </c>
      <c r="BM382" s="192" t="s">
        <v>5257</v>
      </c>
    </row>
    <row r="383" spans="1:65" s="2" customFormat="1" ht="11.25">
      <c r="A383" s="37"/>
      <c r="B383" s="38"/>
      <c r="C383" s="39"/>
      <c r="D383" s="194" t="s">
        <v>199</v>
      </c>
      <c r="E383" s="39"/>
      <c r="F383" s="195" t="s">
        <v>5256</v>
      </c>
      <c r="G383" s="39"/>
      <c r="H383" s="39"/>
      <c r="I383" s="196"/>
      <c r="J383" s="39"/>
      <c r="K383" s="39"/>
      <c r="L383" s="42"/>
      <c r="M383" s="197"/>
      <c r="N383" s="198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199</v>
      </c>
      <c r="AU383" s="20" t="s">
        <v>82</v>
      </c>
    </row>
    <row r="384" spans="1:65" s="2" customFormat="1" ht="19.5">
      <c r="A384" s="37"/>
      <c r="B384" s="38"/>
      <c r="C384" s="39"/>
      <c r="D384" s="194" t="s">
        <v>402</v>
      </c>
      <c r="E384" s="39"/>
      <c r="F384" s="243" t="s">
        <v>5244</v>
      </c>
      <c r="G384" s="39"/>
      <c r="H384" s="39"/>
      <c r="I384" s="196"/>
      <c r="J384" s="39"/>
      <c r="K384" s="39"/>
      <c r="L384" s="42"/>
      <c r="M384" s="197"/>
      <c r="N384" s="198"/>
      <c r="O384" s="67"/>
      <c r="P384" s="67"/>
      <c r="Q384" s="67"/>
      <c r="R384" s="67"/>
      <c r="S384" s="67"/>
      <c r="T384" s="68"/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T384" s="20" t="s">
        <v>402</v>
      </c>
      <c r="AU384" s="20" t="s">
        <v>82</v>
      </c>
    </row>
    <row r="385" spans="1:65" s="2" customFormat="1" ht="16.5" customHeight="1">
      <c r="A385" s="37"/>
      <c r="B385" s="38"/>
      <c r="C385" s="181" t="s">
        <v>750</v>
      </c>
      <c r="D385" s="181" t="s">
        <v>193</v>
      </c>
      <c r="E385" s="182" t="s">
        <v>5258</v>
      </c>
      <c r="F385" s="183" t="s">
        <v>5259</v>
      </c>
      <c r="G385" s="184" t="s">
        <v>1787</v>
      </c>
      <c r="H385" s="185">
        <v>1</v>
      </c>
      <c r="I385" s="186"/>
      <c r="J385" s="187">
        <f>ROUND(I385*H385,2)</f>
        <v>0</v>
      </c>
      <c r="K385" s="183" t="s">
        <v>19</v>
      </c>
      <c r="L385" s="42"/>
      <c r="M385" s="188" t="s">
        <v>19</v>
      </c>
      <c r="N385" s="189" t="s">
        <v>44</v>
      </c>
      <c r="O385" s="67"/>
      <c r="P385" s="190">
        <f>O385*H385</f>
        <v>0</v>
      </c>
      <c r="Q385" s="190">
        <v>0</v>
      </c>
      <c r="R385" s="190">
        <f>Q385*H385</f>
        <v>0</v>
      </c>
      <c r="S385" s="190">
        <v>0</v>
      </c>
      <c r="T385" s="191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2" t="s">
        <v>292</v>
      </c>
      <c r="AT385" s="192" t="s">
        <v>193</v>
      </c>
      <c r="AU385" s="192" t="s">
        <v>82</v>
      </c>
      <c r="AY385" s="20" t="s">
        <v>191</v>
      </c>
      <c r="BE385" s="193">
        <f>IF(N385="základní",J385,0)</f>
        <v>0</v>
      </c>
      <c r="BF385" s="193">
        <f>IF(N385="snížená",J385,0)</f>
        <v>0</v>
      </c>
      <c r="BG385" s="193">
        <f>IF(N385="zákl. přenesená",J385,0)</f>
        <v>0</v>
      </c>
      <c r="BH385" s="193">
        <f>IF(N385="sníž. přenesená",J385,0)</f>
        <v>0</v>
      </c>
      <c r="BI385" s="193">
        <f>IF(N385="nulová",J385,0)</f>
        <v>0</v>
      </c>
      <c r="BJ385" s="20" t="s">
        <v>80</v>
      </c>
      <c r="BK385" s="193">
        <f>ROUND(I385*H385,2)</f>
        <v>0</v>
      </c>
      <c r="BL385" s="20" t="s">
        <v>292</v>
      </c>
      <c r="BM385" s="192" t="s">
        <v>5260</v>
      </c>
    </row>
    <row r="386" spans="1:65" s="2" customFormat="1" ht="11.25">
      <c r="A386" s="37"/>
      <c r="B386" s="38"/>
      <c r="C386" s="39"/>
      <c r="D386" s="194" t="s">
        <v>199</v>
      </c>
      <c r="E386" s="39"/>
      <c r="F386" s="195" t="s">
        <v>5259</v>
      </c>
      <c r="G386" s="39"/>
      <c r="H386" s="39"/>
      <c r="I386" s="196"/>
      <c r="J386" s="39"/>
      <c r="K386" s="39"/>
      <c r="L386" s="42"/>
      <c r="M386" s="197"/>
      <c r="N386" s="198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199</v>
      </c>
      <c r="AU386" s="20" t="s">
        <v>82</v>
      </c>
    </row>
    <row r="387" spans="1:65" s="2" customFormat="1" ht="19.5">
      <c r="A387" s="37"/>
      <c r="B387" s="38"/>
      <c r="C387" s="39"/>
      <c r="D387" s="194" t="s">
        <v>402</v>
      </c>
      <c r="E387" s="39"/>
      <c r="F387" s="243" t="s">
        <v>5244</v>
      </c>
      <c r="G387" s="39"/>
      <c r="H387" s="39"/>
      <c r="I387" s="196"/>
      <c r="J387" s="39"/>
      <c r="K387" s="39"/>
      <c r="L387" s="42"/>
      <c r="M387" s="197"/>
      <c r="N387" s="198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402</v>
      </c>
      <c r="AU387" s="20" t="s">
        <v>82</v>
      </c>
    </row>
    <row r="388" spans="1:65" s="2" customFormat="1" ht="21.75" customHeight="1">
      <c r="A388" s="37"/>
      <c r="B388" s="38"/>
      <c r="C388" s="181" t="s">
        <v>756</v>
      </c>
      <c r="D388" s="181" t="s">
        <v>193</v>
      </c>
      <c r="E388" s="182" t="s">
        <v>5261</v>
      </c>
      <c r="F388" s="183" t="s">
        <v>5262</v>
      </c>
      <c r="G388" s="184" t="s">
        <v>1787</v>
      </c>
      <c r="H388" s="185">
        <v>1</v>
      </c>
      <c r="I388" s="186"/>
      <c r="J388" s="187">
        <f>ROUND(I388*H388,2)</f>
        <v>0</v>
      </c>
      <c r="K388" s="183" t="s">
        <v>19</v>
      </c>
      <c r="L388" s="42"/>
      <c r="M388" s="188" t="s">
        <v>19</v>
      </c>
      <c r="N388" s="189" t="s">
        <v>44</v>
      </c>
      <c r="O388" s="67"/>
      <c r="P388" s="190">
        <f>O388*H388</f>
        <v>0</v>
      </c>
      <c r="Q388" s="190">
        <v>0</v>
      </c>
      <c r="R388" s="190">
        <f>Q388*H388</f>
        <v>0</v>
      </c>
      <c r="S388" s="190">
        <v>0</v>
      </c>
      <c r="T388" s="191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2" t="s">
        <v>292</v>
      </c>
      <c r="AT388" s="192" t="s">
        <v>193</v>
      </c>
      <c r="AU388" s="192" t="s">
        <v>82</v>
      </c>
      <c r="AY388" s="20" t="s">
        <v>191</v>
      </c>
      <c r="BE388" s="193">
        <f>IF(N388="základní",J388,0)</f>
        <v>0</v>
      </c>
      <c r="BF388" s="193">
        <f>IF(N388="snížená",J388,0)</f>
        <v>0</v>
      </c>
      <c r="BG388" s="193">
        <f>IF(N388="zákl. přenesená",J388,0)</f>
        <v>0</v>
      </c>
      <c r="BH388" s="193">
        <f>IF(N388="sníž. přenesená",J388,0)</f>
        <v>0</v>
      </c>
      <c r="BI388" s="193">
        <f>IF(N388="nulová",J388,0)</f>
        <v>0</v>
      </c>
      <c r="BJ388" s="20" t="s">
        <v>80</v>
      </c>
      <c r="BK388" s="193">
        <f>ROUND(I388*H388,2)</f>
        <v>0</v>
      </c>
      <c r="BL388" s="20" t="s">
        <v>292</v>
      </c>
      <c r="BM388" s="192" t="s">
        <v>5263</v>
      </c>
    </row>
    <row r="389" spans="1:65" s="2" customFormat="1" ht="11.25">
      <c r="A389" s="37"/>
      <c r="B389" s="38"/>
      <c r="C389" s="39"/>
      <c r="D389" s="194" t="s">
        <v>199</v>
      </c>
      <c r="E389" s="39"/>
      <c r="F389" s="195" t="s">
        <v>5262</v>
      </c>
      <c r="G389" s="39"/>
      <c r="H389" s="39"/>
      <c r="I389" s="196"/>
      <c r="J389" s="39"/>
      <c r="K389" s="39"/>
      <c r="L389" s="42"/>
      <c r="M389" s="197"/>
      <c r="N389" s="198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199</v>
      </c>
      <c r="AU389" s="20" t="s">
        <v>82</v>
      </c>
    </row>
    <row r="390" spans="1:65" s="2" customFormat="1" ht="29.25">
      <c r="A390" s="37"/>
      <c r="B390" s="38"/>
      <c r="C390" s="39"/>
      <c r="D390" s="194" t="s">
        <v>402</v>
      </c>
      <c r="E390" s="39"/>
      <c r="F390" s="243" t="s">
        <v>5264</v>
      </c>
      <c r="G390" s="39"/>
      <c r="H390" s="39"/>
      <c r="I390" s="196"/>
      <c r="J390" s="39"/>
      <c r="K390" s="39"/>
      <c r="L390" s="42"/>
      <c r="M390" s="197"/>
      <c r="N390" s="198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402</v>
      </c>
      <c r="AU390" s="20" t="s">
        <v>82</v>
      </c>
    </row>
    <row r="391" spans="1:65" s="2" customFormat="1" ht="16.5" customHeight="1">
      <c r="A391" s="37"/>
      <c r="B391" s="38"/>
      <c r="C391" s="181" t="s">
        <v>763</v>
      </c>
      <c r="D391" s="181" t="s">
        <v>193</v>
      </c>
      <c r="E391" s="182" t="s">
        <v>5265</v>
      </c>
      <c r="F391" s="183" t="s">
        <v>5266</v>
      </c>
      <c r="G391" s="184" t="s">
        <v>1787</v>
      </c>
      <c r="H391" s="185">
        <v>1</v>
      </c>
      <c r="I391" s="186"/>
      <c r="J391" s="187">
        <f>ROUND(I391*H391,2)</f>
        <v>0</v>
      </c>
      <c r="K391" s="183" t="s">
        <v>19</v>
      </c>
      <c r="L391" s="42"/>
      <c r="M391" s="188" t="s">
        <v>19</v>
      </c>
      <c r="N391" s="189" t="s">
        <v>44</v>
      </c>
      <c r="O391" s="67"/>
      <c r="P391" s="190">
        <f>O391*H391</f>
        <v>0</v>
      </c>
      <c r="Q391" s="190">
        <v>0</v>
      </c>
      <c r="R391" s="190">
        <f>Q391*H391</f>
        <v>0</v>
      </c>
      <c r="S391" s="190">
        <v>0</v>
      </c>
      <c r="T391" s="191">
        <f>S391*H391</f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2" t="s">
        <v>292</v>
      </c>
      <c r="AT391" s="192" t="s">
        <v>193</v>
      </c>
      <c r="AU391" s="192" t="s">
        <v>82</v>
      </c>
      <c r="AY391" s="20" t="s">
        <v>191</v>
      </c>
      <c r="BE391" s="193">
        <f>IF(N391="základní",J391,0)</f>
        <v>0</v>
      </c>
      <c r="BF391" s="193">
        <f>IF(N391="snížená",J391,0)</f>
        <v>0</v>
      </c>
      <c r="BG391" s="193">
        <f>IF(N391="zákl. přenesená",J391,0)</f>
        <v>0</v>
      </c>
      <c r="BH391" s="193">
        <f>IF(N391="sníž. přenesená",J391,0)</f>
        <v>0</v>
      </c>
      <c r="BI391" s="193">
        <f>IF(N391="nulová",J391,0)</f>
        <v>0</v>
      </c>
      <c r="BJ391" s="20" t="s">
        <v>80</v>
      </c>
      <c r="BK391" s="193">
        <f>ROUND(I391*H391,2)</f>
        <v>0</v>
      </c>
      <c r="BL391" s="20" t="s">
        <v>292</v>
      </c>
      <c r="BM391" s="192" t="s">
        <v>5267</v>
      </c>
    </row>
    <row r="392" spans="1:65" s="2" customFormat="1" ht="11.25">
      <c r="A392" s="37"/>
      <c r="B392" s="38"/>
      <c r="C392" s="39"/>
      <c r="D392" s="194" t="s">
        <v>199</v>
      </c>
      <c r="E392" s="39"/>
      <c r="F392" s="195" t="s">
        <v>5266</v>
      </c>
      <c r="G392" s="39"/>
      <c r="H392" s="39"/>
      <c r="I392" s="196"/>
      <c r="J392" s="39"/>
      <c r="K392" s="39"/>
      <c r="L392" s="42"/>
      <c r="M392" s="197"/>
      <c r="N392" s="198"/>
      <c r="O392" s="67"/>
      <c r="P392" s="67"/>
      <c r="Q392" s="67"/>
      <c r="R392" s="67"/>
      <c r="S392" s="67"/>
      <c r="T392" s="68"/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T392" s="20" t="s">
        <v>199</v>
      </c>
      <c r="AU392" s="20" t="s">
        <v>82</v>
      </c>
    </row>
    <row r="393" spans="1:65" s="2" customFormat="1" ht="19.5">
      <c r="A393" s="37"/>
      <c r="B393" s="38"/>
      <c r="C393" s="39"/>
      <c r="D393" s="194" t="s">
        <v>402</v>
      </c>
      <c r="E393" s="39"/>
      <c r="F393" s="243" t="s">
        <v>5268</v>
      </c>
      <c r="G393" s="39"/>
      <c r="H393" s="39"/>
      <c r="I393" s="196"/>
      <c r="J393" s="39"/>
      <c r="K393" s="39"/>
      <c r="L393" s="42"/>
      <c r="M393" s="197"/>
      <c r="N393" s="198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402</v>
      </c>
      <c r="AU393" s="20" t="s">
        <v>82</v>
      </c>
    </row>
    <row r="394" spans="1:65" s="2" customFormat="1" ht="16.5" customHeight="1">
      <c r="A394" s="37"/>
      <c r="B394" s="38"/>
      <c r="C394" s="181" t="s">
        <v>788</v>
      </c>
      <c r="D394" s="181" t="s">
        <v>193</v>
      </c>
      <c r="E394" s="182" t="s">
        <v>5269</v>
      </c>
      <c r="F394" s="183" t="s">
        <v>5270</v>
      </c>
      <c r="G394" s="184" t="s">
        <v>1787</v>
      </c>
      <c r="H394" s="185">
        <v>2</v>
      </c>
      <c r="I394" s="186"/>
      <c r="J394" s="187">
        <f>ROUND(I394*H394,2)</f>
        <v>0</v>
      </c>
      <c r="K394" s="183" t="s">
        <v>19</v>
      </c>
      <c r="L394" s="42"/>
      <c r="M394" s="188" t="s">
        <v>19</v>
      </c>
      <c r="N394" s="189" t="s">
        <v>44</v>
      </c>
      <c r="O394" s="67"/>
      <c r="P394" s="190">
        <f>O394*H394</f>
        <v>0</v>
      </c>
      <c r="Q394" s="190">
        <v>0</v>
      </c>
      <c r="R394" s="190">
        <f>Q394*H394</f>
        <v>0</v>
      </c>
      <c r="S394" s="190">
        <v>0</v>
      </c>
      <c r="T394" s="191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2" t="s">
        <v>292</v>
      </c>
      <c r="AT394" s="192" t="s">
        <v>193</v>
      </c>
      <c r="AU394" s="192" t="s">
        <v>82</v>
      </c>
      <c r="AY394" s="20" t="s">
        <v>191</v>
      </c>
      <c r="BE394" s="193">
        <f>IF(N394="základní",J394,0)</f>
        <v>0</v>
      </c>
      <c r="BF394" s="193">
        <f>IF(N394="snížená",J394,0)</f>
        <v>0</v>
      </c>
      <c r="BG394" s="193">
        <f>IF(N394="zákl. přenesená",J394,0)</f>
        <v>0</v>
      </c>
      <c r="BH394" s="193">
        <f>IF(N394="sníž. přenesená",J394,0)</f>
        <v>0</v>
      </c>
      <c r="BI394" s="193">
        <f>IF(N394="nulová",J394,0)</f>
        <v>0</v>
      </c>
      <c r="BJ394" s="20" t="s">
        <v>80</v>
      </c>
      <c r="BK394" s="193">
        <f>ROUND(I394*H394,2)</f>
        <v>0</v>
      </c>
      <c r="BL394" s="20" t="s">
        <v>292</v>
      </c>
      <c r="BM394" s="192" t="s">
        <v>5271</v>
      </c>
    </row>
    <row r="395" spans="1:65" s="2" customFormat="1" ht="11.25">
      <c r="A395" s="37"/>
      <c r="B395" s="38"/>
      <c r="C395" s="39"/>
      <c r="D395" s="194" t="s">
        <v>199</v>
      </c>
      <c r="E395" s="39"/>
      <c r="F395" s="195" t="s">
        <v>5270</v>
      </c>
      <c r="G395" s="39"/>
      <c r="H395" s="39"/>
      <c r="I395" s="196"/>
      <c r="J395" s="39"/>
      <c r="K395" s="39"/>
      <c r="L395" s="42"/>
      <c r="M395" s="197"/>
      <c r="N395" s="198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199</v>
      </c>
      <c r="AU395" s="20" t="s">
        <v>82</v>
      </c>
    </row>
    <row r="396" spans="1:65" s="2" customFormat="1" ht="19.5">
      <c r="A396" s="37"/>
      <c r="B396" s="38"/>
      <c r="C396" s="39"/>
      <c r="D396" s="194" t="s">
        <v>402</v>
      </c>
      <c r="E396" s="39"/>
      <c r="F396" s="243" t="s">
        <v>5248</v>
      </c>
      <c r="G396" s="39"/>
      <c r="H396" s="39"/>
      <c r="I396" s="196"/>
      <c r="J396" s="39"/>
      <c r="K396" s="39"/>
      <c r="L396" s="42"/>
      <c r="M396" s="197"/>
      <c r="N396" s="198"/>
      <c r="O396" s="67"/>
      <c r="P396" s="67"/>
      <c r="Q396" s="67"/>
      <c r="R396" s="67"/>
      <c r="S396" s="67"/>
      <c r="T396" s="68"/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T396" s="20" t="s">
        <v>402</v>
      </c>
      <c r="AU396" s="20" t="s">
        <v>82</v>
      </c>
    </row>
    <row r="397" spans="1:65" s="2" customFormat="1" ht="16.5" customHeight="1">
      <c r="A397" s="37"/>
      <c r="B397" s="38"/>
      <c r="C397" s="181" t="s">
        <v>795</v>
      </c>
      <c r="D397" s="181" t="s">
        <v>193</v>
      </c>
      <c r="E397" s="182" t="s">
        <v>5272</v>
      </c>
      <c r="F397" s="183" t="s">
        <v>5273</v>
      </c>
      <c r="G397" s="184" t="s">
        <v>1787</v>
      </c>
      <c r="H397" s="185">
        <v>1</v>
      </c>
      <c r="I397" s="186"/>
      <c r="J397" s="187">
        <f>ROUND(I397*H397,2)</f>
        <v>0</v>
      </c>
      <c r="K397" s="183" t="s">
        <v>19</v>
      </c>
      <c r="L397" s="42"/>
      <c r="M397" s="188" t="s">
        <v>19</v>
      </c>
      <c r="N397" s="189" t="s">
        <v>44</v>
      </c>
      <c r="O397" s="67"/>
      <c r="P397" s="190">
        <f>O397*H397</f>
        <v>0</v>
      </c>
      <c r="Q397" s="190">
        <v>0</v>
      </c>
      <c r="R397" s="190">
        <f>Q397*H397</f>
        <v>0</v>
      </c>
      <c r="S397" s="190">
        <v>0</v>
      </c>
      <c r="T397" s="191">
        <f>S397*H397</f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2" t="s">
        <v>292</v>
      </c>
      <c r="AT397" s="192" t="s">
        <v>193</v>
      </c>
      <c r="AU397" s="192" t="s">
        <v>82</v>
      </c>
      <c r="AY397" s="20" t="s">
        <v>191</v>
      </c>
      <c r="BE397" s="193">
        <f>IF(N397="základní",J397,0)</f>
        <v>0</v>
      </c>
      <c r="BF397" s="193">
        <f>IF(N397="snížená",J397,0)</f>
        <v>0</v>
      </c>
      <c r="BG397" s="193">
        <f>IF(N397="zákl. přenesená",J397,0)</f>
        <v>0</v>
      </c>
      <c r="BH397" s="193">
        <f>IF(N397="sníž. přenesená",J397,0)</f>
        <v>0</v>
      </c>
      <c r="BI397" s="193">
        <f>IF(N397="nulová",J397,0)</f>
        <v>0</v>
      </c>
      <c r="BJ397" s="20" t="s">
        <v>80</v>
      </c>
      <c r="BK397" s="193">
        <f>ROUND(I397*H397,2)</f>
        <v>0</v>
      </c>
      <c r="BL397" s="20" t="s">
        <v>292</v>
      </c>
      <c r="BM397" s="192" t="s">
        <v>5274</v>
      </c>
    </row>
    <row r="398" spans="1:65" s="2" customFormat="1" ht="11.25">
      <c r="A398" s="37"/>
      <c r="B398" s="38"/>
      <c r="C398" s="39"/>
      <c r="D398" s="194" t="s">
        <v>199</v>
      </c>
      <c r="E398" s="39"/>
      <c r="F398" s="195" t="s">
        <v>5273</v>
      </c>
      <c r="G398" s="39"/>
      <c r="H398" s="39"/>
      <c r="I398" s="196"/>
      <c r="J398" s="39"/>
      <c r="K398" s="39"/>
      <c r="L398" s="42"/>
      <c r="M398" s="197"/>
      <c r="N398" s="198"/>
      <c r="O398" s="67"/>
      <c r="P398" s="67"/>
      <c r="Q398" s="67"/>
      <c r="R398" s="67"/>
      <c r="S398" s="67"/>
      <c r="T398" s="68"/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T398" s="20" t="s">
        <v>199</v>
      </c>
      <c r="AU398" s="20" t="s">
        <v>82</v>
      </c>
    </row>
    <row r="399" spans="1:65" s="2" customFormat="1" ht="19.5">
      <c r="A399" s="37"/>
      <c r="B399" s="38"/>
      <c r="C399" s="39"/>
      <c r="D399" s="194" t="s">
        <v>402</v>
      </c>
      <c r="E399" s="39"/>
      <c r="F399" s="243" t="s">
        <v>5275</v>
      </c>
      <c r="G399" s="39"/>
      <c r="H399" s="39"/>
      <c r="I399" s="196"/>
      <c r="J399" s="39"/>
      <c r="K399" s="39"/>
      <c r="L399" s="42"/>
      <c r="M399" s="197"/>
      <c r="N399" s="198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402</v>
      </c>
      <c r="AU399" s="20" t="s">
        <v>82</v>
      </c>
    </row>
    <row r="400" spans="1:65" s="2" customFormat="1" ht="16.5" customHeight="1">
      <c r="A400" s="37"/>
      <c r="B400" s="38"/>
      <c r="C400" s="181" t="s">
        <v>802</v>
      </c>
      <c r="D400" s="181" t="s">
        <v>193</v>
      </c>
      <c r="E400" s="182" t="s">
        <v>5276</v>
      </c>
      <c r="F400" s="183" t="s">
        <v>5277</v>
      </c>
      <c r="G400" s="184" t="s">
        <v>301</v>
      </c>
      <c r="H400" s="185">
        <v>431.5</v>
      </c>
      <c r="I400" s="186"/>
      <c r="J400" s="187">
        <f>ROUND(I400*H400,2)</f>
        <v>0</v>
      </c>
      <c r="K400" s="183" t="s">
        <v>4909</v>
      </c>
      <c r="L400" s="42"/>
      <c r="M400" s="188" t="s">
        <v>19</v>
      </c>
      <c r="N400" s="189" t="s">
        <v>44</v>
      </c>
      <c r="O400" s="67"/>
      <c r="P400" s="190">
        <f>O400*H400</f>
        <v>0</v>
      </c>
      <c r="Q400" s="190">
        <v>0</v>
      </c>
      <c r="R400" s="190">
        <f>Q400*H400</f>
        <v>0</v>
      </c>
      <c r="S400" s="190">
        <v>0</v>
      </c>
      <c r="T400" s="191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2" t="s">
        <v>292</v>
      </c>
      <c r="AT400" s="192" t="s">
        <v>193</v>
      </c>
      <c r="AU400" s="192" t="s">
        <v>82</v>
      </c>
      <c r="AY400" s="20" t="s">
        <v>191</v>
      </c>
      <c r="BE400" s="193">
        <f>IF(N400="základní",J400,0)</f>
        <v>0</v>
      </c>
      <c r="BF400" s="193">
        <f>IF(N400="snížená",J400,0)</f>
        <v>0</v>
      </c>
      <c r="BG400" s="193">
        <f>IF(N400="zákl. přenesená",J400,0)</f>
        <v>0</v>
      </c>
      <c r="BH400" s="193">
        <f>IF(N400="sníž. přenesená",J400,0)</f>
        <v>0</v>
      </c>
      <c r="BI400" s="193">
        <f>IF(N400="nulová",J400,0)</f>
        <v>0</v>
      </c>
      <c r="BJ400" s="20" t="s">
        <v>80</v>
      </c>
      <c r="BK400" s="193">
        <f>ROUND(I400*H400,2)</f>
        <v>0</v>
      </c>
      <c r="BL400" s="20" t="s">
        <v>292</v>
      </c>
      <c r="BM400" s="192" t="s">
        <v>5278</v>
      </c>
    </row>
    <row r="401" spans="1:65" s="2" customFormat="1" ht="11.25">
      <c r="A401" s="37"/>
      <c r="B401" s="38"/>
      <c r="C401" s="39"/>
      <c r="D401" s="194" t="s">
        <v>199</v>
      </c>
      <c r="E401" s="39"/>
      <c r="F401" s="195" t="s">
        <v>5279</v>
      </c>
      <c r="G401" s="39"/>
      <c r="H401" s="39"/>
      <c r="I401" s="196"/>
      <c r="J401" s="39"/>
      <c r="K401" s="39"/>
      <c r="L401" s="42"/>
      <c r="M401" s="197"/>
      <c r="N401" s="198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199</v>
      </c>
      <c r="AU401" s="20" t="s">
        <v>82</v>
      </c>
    </row>
    <row r="402" spans="1:65" s="2" customFormat="1" ht="11.25">
      <c r="A402" s="37"/>
      <c r="B402" s="38"/>
      <c r="C402" s="39"/>
      <c r="D402" s="199" t="s">
        <v>206</v>
      </c>
      <c r="E402" s="39"/>
      <c r="F402" s="200" t="s">
        <v>5280</v>
      </c>
      <c r="G402" s="39"/>
      <c r="H402" s="39"/>
      <c r="I402" s="196"/>
      <c r="J402" s="39"/>
      <c r="K402" s="39"/>
      <c r="L402" s="42"/>
      <c r="M402" s="197"/>
      <c r="N402" s="198"/>
      <c r="O402" s="67"/>
      <c r="P402" s="67"/>
      <c r="Q402" s="67"/>
      <c r="R402" s="67"/>
      <c r="S402" s="67"/>
      <c r="T402" s="68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T402" s="20" t="s">
        <v>206</v>
      </c>
      <c r="AU402" s="20" t="s">
        <v>82</v>
      </c>
    </row>
    <row r="403" spans="1:65" s="13" customFormat="1" ht="11.25">
      <c r="B403" s="201"/>
      <c r="C403" s="202"/>
      <c r="D403" s="194" t="s">
        <v>208</v>
      </c>
      <c r="E403" s="203" t="s">
        <v>19</v>
      </c>
      <c r="F403" s="204" t="s">
        <v>5281</v>
      </c>
      <c r="G403" s="202"/>
      <c r="H403" s="205">
        <v>175.5</v>
      </c>
      <c r="I403" s="206"/>
      <c r="J403" s="202"/>
      <c r="K403" s="202"/>
      <c r="L403" s="207"/>
      <c r="M403" s="208"/>
      <c r="N403" s="209"/>
      <c r="O403" s="209"/>
      <c r="P403" s="209"/>
      <c r="Q403" s="209"/>
      <c r="R403" s="209"/>
      <c r="S403" s="209"/>
      <c r="T403" s="210"/>
      <c r="AT403" s="211" t="s">
        <v>208</v>
      </c>
      <c r="AU403" s="211" t="s">
        <v>82</v>
      </c>
      <c r="AV403" s="13" t="s">
        <v>82</v>
      </c>
      <c r="AW403" s="13" t="s">
        <v>34</v>
      </c>
      <c r="AX403" s="13" t="s">
        <v>73</v>
      </c>
      <c r="AY403" s="211" t="s">
        <v>191</v>
      </c>
    </row>
    <row r="404" spans="1:65" s="13" customFormat="1" ht="11.25">
      <c r="B404" s="201"/>
      <c r="C404" s="202"/>
      <c r="D404" s="194" t="s">
        <v>208</v>
      </c>
      <c r="E404" s="203" t="s">
        <v>19</v>
      </c>
      <c r="F404" s="204" t="s">
        <v>5282</v>
      </c>
      <c r="G404" s="202"/>
      <c r="H404" s="205">
        <v>218</v>
      </c>
      <c r="I404" s="206"/>
      <c r="J404" s="202"/>
      <c r="K404" s="202"/>
      <c r="L404" s="207"/>
      <c r="M404" s="208"/>
      <c r="N404" s="209"/>
      <c r="O404" s="209"/>
      <c r="P404" s="209"/>
      <c r="Q404" s="209"/>
      <c r="R404" s="209"/>
      <c r="S404" s="209"/>
      <c r="T404" s="210"/>
      <c r="AT404" s="211" t="s">
        <v>208</v>
      </c>
      <c r="AU404" s="211" t="s">
        <v>82</v>
      </c>
      <c r="AV404" s="13" t="s">
        <v>82</v>
      </c>
      <c r="AW404" s="13" t="s">
        <v>34</v>
      </c>
      <c r="AX404" s="13" t="s">
        <v>73</v>
      </c>
      <c r="AY404" s="211" t="s">
        <v>191</v>
      </c>
    </row>
    <row r="405" spans="1:65" s="13" customFormat="1" ht="11.25">
      <c r="B405" s="201"/>
      <c r="C405" s="202"/>
      <c r="D405" s="194" t="s">
        <v>208</v>
      </c>
      <c r="E405" s="203" t="s">
        <v>19</v>
      </c>
      <c r="F405" s="204" t="s">
        <v>5283</v>
      </c>
      <c r="G405" s="202"/>
      <c r="H405" s="205">
        <v>38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208</v>
      </c>
      <c r="AU405" s="211" t="s">
        <v>82</v>
      </c>
      <c r="AV405" s="13" t="s">
        <v>82</v>
      </c>
      <c r="AW405" s="13" t="s">
        <v>34</v>
      </c>
      <c r="AX405" s="13" t="s">
        <v>73</v>
      </c>
      <c r="AY405" s="211" t="s">
        <v>191</v>
      </c>
    </row>
    <row r="406" spans="1:65" s="14" customFormat="1" ht="11.25">
      <c r="B406" s="212"/>
      <c r="C406" s="213"/>
      <c r="D406" s="194" t="s">
        <v>208</v>
      </c>
      <c r="E406" s="214" t="s">
        <v>19</v>
      </c>
      <c r="F406" s="215" t="s">
        <v>238</v>
      </c>
      <c r="G406" s="213"/>
      <c r="H406" s="216">
        <v>431.5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208</v>
      </c>
      <c r="AU406" s="222" t="s">
        <v>82</v>
      </c>
      <c r="AV406" s="14" t="s">
        <v>197</v>
      </c>
      <c r="AW406" s="14" t="s">
        <v>34</v>
      </c>
      <c r="AX406" s="14" t="s">
        <v>80</v>
      </c>
      <c r="AY406" s="222" t="s">
        <v>191</v>
      </c>
    </row>
    <row r="407" spans="1:65" s="2" customFormat="1" ht="16.5" customHeight="1">
      <c r="A407" s="37"/>
      <c r="B407" s="38"/>
      <c r="C407" s="181" t="s">
        <v>809</v>
      </c>
      <c r="D407" s="181" t="s">
        <v>193</v>
      </c>
      <c r="E407" s="182" t="s">
        <v>5284</v>
      </c>
      <c r="F407" s="183" t="s">
        <v>5285</v>
      </c>
      <c r="G407" s="184" t="s">
        <v>301</v>
      </c>
      <c r="H407" s="185">
        <v>114</v>
      </c>
      <c r="I407" s="186"/>
      <c r="J407" s="187">
        <f>ROUND(I407*H407,2)</f>
        <v>0</v>
      </c>
      <c r="K407" s="183" t="s">
        <v>4909</v>
      </c>
      <c r="L407" s="42"/>
      <c r="M407" s="188" t="s">
        <v>19</v>
      </c>
      <c r="N407" s="189" t="s">
        <v>44</v>
      </c>
      <c r="O407" s="67"/>
      <c r="P407" s="190">
        <f>O407*H407</f>
        <v>0</v>
      </c>
      <c r="Q407" s="190">
        <v>0</v>
      </c>
      <c r="R407" s="190">
        <f>Q407*H407</f>
        <v>0</v>
      </c>
      <c r="S407" s="190">
        <v>0</v>
      </c>
      <c r="T407" s="191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2" t="s">
        <v>292</v>
      </c>
      <c r="AT407" s="192" t="s">
        <v>193</v>
      </c>
      <c r="AU407" s="192" t="s">
        <v>82</v>
      </c>
      <c r="AY407" s="20" t="s">
        <v>191</v>
      </c>
      <c r="BE407" s="193">
        <f>IF(N407="základní",J407,0)</f>
        <v>0</v>
      </c>
      <c r="BF407" s="193">
        <f>IF(N407="snížená",J407,0)</f>
        <v>0</v>
      </c>
      <c r="BG407" s="193">
        <f>IF(N407="zákl. přenesená",J407,0)</f>
        <v>0</v>
      </c>
      <c r="BH407" s="193">
        <f>IF(N407="sníž. přenesená",J407,0)</f>
        <v>0</v>
      </c>
      <c r="BI407" s="193">
        <f>IF(N407="nulová",J407,0)</f>
        <v>0</v>
      </c>
      <c r="BJ407" s="20" t="s">
        <v>80</v>
      </c>
      <c r="BK407" s="193">
        <f>ROUND(I407*H407,2)</f>
        <v>0</v>
      </c>
      <c r="BL407" s="20" t="s">
        <v>292</v>
      </c>
      <c r="BM407" s="192" t="s">
        <v>5286</v>
      </c>
    </row>
    <row r="408" spans="1:65" s="2" customFormat="1" ht="11.25">
      <c r="A408" s="37"/>
      <c r="B408" s="38"/>
      <c r="C408" s="39"/>
      <c r="D408" s="194" t="s">
        <v>199</v>
      </c>
      <c r="E408" s="39"/>
      <c r="F408" s="195" t="s">
        <v>5287</v>
      </c>
      <c r="G408" s="39"/>
      <c r="H408" s="39"/>
      <c r="I408" s="196"/>
      <c r="J408" s="39"/>
      <c r="K408" s="39"/>
      <c r="L408" s="42"/>
      <c r="M408" s="197"/>
      <c r="N408" s="198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199</v>
      </c>
      <c r="AU408" s="20" t="s">
        <v>82</v>
      </c>
    </row>
    <row r="409" spans="1:65" s="2" customFormat="1" ht="11.25">
      <c r="A409" s="37"/>
      <c r="B409" s="38"/>
      <c r="C409" s="39"/>
      <c r="D409" s="199" t="s">
        <v>206</v>
      </c>
      <c r="E409" s="39"/>
      <c r="F409" s="200" t="s">
        <v>5288</v>
      </c>
      <c r="G409" s="39"/>
      <c r="H409" s="39"/>
      <c r="I409" s="196"/>
      <c r="J409" s="39"/>
      <c r="K409" s="39"/>
      <c r="L409" s="42"/>
      <c r="M409" s="197"/>
      <c r="N409" s="198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206</v>
      </c>
      <c r="AU409" s="20" t="s">
        <v>82</v>
      </c>
    </row>
    <row r="410" spans="1:65" s="13" customFormat="1" ht="11.25">
      <c r="B410" s="201"/>
      <c r="C410" s="202"/>
      <c r="D410" s="194" t="s">
        <v>208</v>
      </c>
      <c r="E410" s="203" t="s">
        <v>19</v>
      </c>
      <c r="F410" s="204" t="s">
        <v>5289</v>
      </c>
      <c r="G410" s="202"/>
      <c r="H410" s="205">
        <v>98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208</v>
      </c>
      <c r="AU410" s="211" t="s">
        <v>82</v>
      </c>
      <c r="AV410" s="13" t="s">
        <v>82</v>
      </c>
      <c r="AW410" s="13" t="s">
        <v>34</v>
      </c>
      <c r="AX410" s="13" t="s">
        <v>73</v>
      </c>
      <c r="AY410" s="211" t="s">
        <v>191</v>
      </c>
    </row>
    <row r="411" spans="1:65" s="13" customFormat="1" ht="11.25">
      <c r="B411" s="201"/>
      <c r="C411" s="202"/>
      <c r="D411" s="194" t="s">
        <v>208</v>
      </c>
      <c r="E411" s="203" t="s">
        <v>19</v>
      </c>
      <c r="F411" s="204" t="s">
        <v>5290</v>
      </c>
      <c r="G411" s="202"/>
      <c r="H411" s="205">
        <v>16</v>
      </c>
      <c r="I411" s="206"/>
      <c r="J411" s="202"/>
      <c r="K411" s="202"/>
      <c r="L411" s="207"/>
      <c r="M411" s="208"/>
      <c r="N411" s="209"/>
      <c r="O411" s="209"/>
      <c r="P411" s="209"/>
      <c r="Q411" s="209"/>
      <c r="R411" s="209"/>
      <c r="S411" s="209"/>
      <c r="T411" s="210"/>
      <c r="AT411" s="211" t="s">
        <v>208</v>
      </c>
      <c r="AU411" s="211" t="s">
        <v>82</v>
      </c>
      <c r="AV411" s="13" t="s">
        <v>82</v>
      </c>
      <c r="AW411" s="13" t="s">
        <v>34</v>
      </c>
      <c r="AX411" s="13" t="s">
        <v>73</v>
      </c>
      <c r="AY411" s="211" t="s">
        <v>191</v>
      </c>
    </row>
    <row r="412" spans="1:65" s="14" customFormat="1" ht="11.25">
      <c r="B412" s="212"/>
      <c r="C412" s="213"/>
      <c r="D412" s="194" t="s">
        <v>208</v>
      </c>
      <c r="E412" s="214" t="s">
        <v>19</v>
      </c>
      <c r="F412" s="215" t="s">
        <v>238</v>
      </c>
      <c r="G412" s="213"/>
      <c r="H412" s="216">
        <v>114</v>
      </c>
      <c r="I412" s="217"/>
      <c r="J412" s="213"/>
      <c r="K412" s="213"/>
      <c r="L412" s="218"/>
      <c r="M412" s="219"/>
      <c r="N412" s="220"/>
      <c r="O412" s="220"/>
      <c r="P412" s="220"/>
      <c r="Q412" s="220"/>
      <c r="R412" s="220"/>
      <c r="S412" s="220"/>
      <c r="T412" s="221"/>
      <c r="AT412" s="222" t="s">
        <v>208</v>
      </c>
      <c r="AU412" s="222" t="s">
        <v>82</v>
      </c>
      <c r="AV412" s="14" t="s">
        <v>197</v>
      </c>
      <c r="AW412" s="14" t="s">
        <v>34</v>
      </c>
      <c r="AX412" s="14" t="s">
        <v>80</v>
      </c>
      <c r="AY412" s="222" t="s">
        <v>191</v>
      </c>
    </row>
    <row r="413" spans="1:65" s="2" customFormat="1" ht="16.5" customHeight="1">
      <c r="A413" s="37"/>
      <c r="B413" s="38"/>
      <c r="C413" s="181" t="s">
        <v>3229</v>
      </c>
      <c r="D413" s="181" t="s">
        <v>193</v>
      </c>
      <c r="E413" s="182" t="s">
        <v>5291</v>
      </c>
      <c r="F413" s="183" t="s">
        <v>5292</v>
      </c>
      <c r="G413" s="184" t="s">
        <v>301</v>
      </c>
      <c r="H413" s="185">
        <v>7</v>
      </c>
      <c r="I413" s="186"/>
      <c r="J413" s="187">
        <f>ROUND(I413*H413,2)</f>
        <v>0</v>
      </c>
      <c r="K413" s="183" t="s">
        <v>4909</v>
      </c>
      <c r="L413" s="42"/>
      <c r="M413" s="188" t="s">
        <v>19</v>
      </c>
      <c r="N413" s="189" t="s">
        <v>44</v>
      </c>
      <c r="O413" s="67"/>
      <c r="P413" s="190">
        <f>O413*H413</f>
        <v>0</v>
      </c>
      <c r="Q413" s="190">
        <v>0</v>
      </c>
      <c r="R413" s="190">
        <f>Q413*H413</f>
        <v>0</v>
      </c>
      <c r="S413" s="190">
        <v>0</v>
      </c>
      <c r="T413" s="191">
        <f>S413*H413</f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2" t="s">
        <v>292</v>
      </c>
      <c r="AT413" s="192" t="s">
        <v>193</v>
      </c>
      <c r="AU413" s="192" t="s">
        <v>82</v>
      </c>
      <c r="AY413" s="20" t="s">
        <v>191</v>
      </c>
      <c r="BE413" s="193">
        <f>IF(N413="základní",J413,0)</f>
        <v>0</v>
      </c>
      <c r="BF413" s="193">
        <f>IF(N413="snížená",J413,0)</f>
        <v>0</v>
      </c>
      <c r="BG413" s="193">
        <f>IF(N413="zákl. přenesená",J413,0)</f>
        <v>0</v>
      </c>
      <c r="BH413" s="193">
        <f>IF(N413="sníž. přenesená",J413,0)</f>
        <v>0</v>
      </c>
      <c r="BI413" s="193">
        <f>IF(N413="nulová",J413,0)</f>
        <v>0</v>
      </c>
      <c r="BJ413" s="20" t="s">
        <v>80</v>
      </c>
      <c r="BK413" s="193">
        <f>ROUND(I413*H413,2)</f>
        <v>0</v>
      </c>
      <c r="BL413" s="20" t="s">
        <v>292</v>
      </c>
      <c r="BM413" s="192" t="s">
        <v>5293</v>
      </c>
    </row>
    <row r="414" spans="1:65" s="2" customFormat="1" ht="11.25">
      <c r="A414" s="37"/>
      <c r="B414" s="38"/>
      <c r="C414" s="39"/>
      <c r="D414" s="194" t="s">
        <v>199</v>
      </c>
      <c r="E414" s="39"/>
      <c r="F414" s="195" t="s">
        <v>5294</v>
      </c>
      <c r="G414" s="39"/>
      <c r="H414" s="39"/>
      <c r="I414" s="196"/>
      <c r="J414" s="39"/>
      <c r="K414" s="39"/>
      <c r="L414" s="42"/>
      <c r="M414" s="197"/>
      <c r="N414" s="198"/>
      <c r="O414" s="67"/>
      <c r="P414" s="67"/>
      <c r="Q414" s="67"/>
      <c r="R414" s="67"/>
      <c r="S414" s="67"/>
      <c r="T414" s="68"/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T414" s="20" t="s">
        <v>199</v>
      </c>
      <c r="AU414" s="20" t="s">
        <v>82</v>
      </c>
    </row>
    <row r="415" spans="1:65" s="2" customFormat="1" ht="11.25">
      <c r="A415" s="37"/>
      <c r="B415" s="38"/>
      <c r="C415" s="39"/>
      <c r="D415" s="199" t="s">
        <v>206</v>
      </c>
      <c r="E415" s="39"/>
      <c r="F415" s="200" t="s">
        <v>5295</v>
      </c>
      <c r="G415" s="39"/>
      <c r="H415" s="39"/>
      <c r="I415" s="196"/>
      <c r="J415" s="39"/>
      <c r="K415" s="39"/>
      <c r="L415" s="42"/>
      <c r="M415" s="197"/>
      <c r="N415" s="198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206</v>
      </c>
      <c r="AU415" s="20" t="s">
        <v>82</v>
      </c>
    </row>
    <row r="416" spans="1:65" s="2" customFormat="1" ht="16.5" customHeight="1">
      <c r="A416" s="37"/>
      <c r="B416" s="38"/>
      <c r="C416" s="181" t="s">
        <v>826</v>
      </c>
      <c r="D416" s="181" t="s">
        <v>193</v>
      </c>
      <c r="E416" s="182" t="s">
        <v>5296</v>
      </c>
      <c r="F416" s="183" t="s">
        <v>5297</v>
      </c>
      <c r="G416" s="184" t="s">
        <v>255</v>
      </c>
      <c r="H416" s="185">
        <v>1.105</v>
      </c>
      <c r="I416" s="186"/>
      <c r="J416" s="187">
        <f>ROUND(I416*H416,2)</f>
        <v>0</v>
      </c>
      <c r="K416" s="183" t="s">
        <v>4909</v>
      </c>
      <c r="L416" s="42"/>
      <c r="M416" s="188" t="s">
        <v>19</v>
      </c>
      <c r="N416" s="189" t="s">
        <v>44</v>
      </c>
      <c r="O416" s="67"/>
      <c r="P416" s="190">
        <f>O416*H416</f>
        <v>0</v>
      </c>
      <c r="Q416" s="190">
        <v>0</v>
      </c>
      <c r="R416" s="190">
        <f>Q416*H416</f>
        <v>0</v>
      </c>
      <c r="S416" s="190">
        <v>0</v>
      </c>
      <c r="T416" s="191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2" t="s">
        <v>292</v>
      </c>
      <c r="AT416" s="192" t="s">
        <v>193</v>
      </c>
      <c r="AU416" s="192" t="s">
        <v>82</v>
      </c>
      <c r="AY416" s="20" t="s">
        <v>191</v>
      </c>
      <c r="BE416" s="193">
        <f>IF(N416="základní",J416,0)</f>
        <v>0</v>
      </c>
      <c r="BF416" s="193">
        <f>IF(N416="snížená",J416,0)</f>
        <v>0</v>
      </c>
      <c r="BG416" s="193">
        <f>IF(N416="zákl. přenesená",J416,0)</f>
        <v>0</v>
      </c>
      <c r="BH416" s="193">
        <f>IF(N416="sníž. přenesená",J416,0)</f>
        <v>0</v>
      </c>
      <c r="BI416" s="193">
        <f>IF(N416="nulová",J416,0)</f>
        <v>0</v>
      </c>
      <c r="BJ416" s="20" t="s">
        <v>80</v>
      </c>
      <c r="BK416" s="193">
        <f>ROUND(I416*H416,2)</f>
        <v>0</v>
      </c>
      <c r="BL416" s="20" t="s">
        <v>292</v>
      </c>
      <c r="BM416" s="192" t="s">
        <v>5298</v>
      </c>
    </row>
    <row r="417" spans="1:65" s="2" customFormat="1" ht="19.5">
      <c r="A417" s="37"/>
      <c r="B417" s="38"/>
      <c r="C417" s="39"/>
      <c r="D417" s="194" t="s">
        <v>199</v>
      </c>
      <c r="E417" s="39"/>
      <c r="F417" s="195" t="s">
        <v>5299</v>
      </c>
      <c r="G417" s="39"/>
      <c r="H417" s="39"/>
      <c r="I417" s="196"/>
      <c r="J417" s="39"/>
      <c r="K417" s="39"/>
      <c r="L417" s="42"/>
      <c r="M417" s="197"/>
      <c r="N417" s="198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199</v>
      </c>
      <c r="AU417" s="20" t="s">
        <v>82</v>
      </c>
    </row>
    <row r="418" spans="1:65" s="2" customFormat="1" ht="11.25">
      <c r="A418" s="37"/>
      <c r="B418" s="38"/>
      <c r="C418" s="39"/>
      <c r="D418" s="199" t="s">
        <v>206</v>
      </c>
      <c r="E418" s="39"/>
      <c r="F418" s="200" t="s">
        <v>5300</v>
      </c>
      <c r="G418" s="39"/>
      <c r="H418" s="39"/>
      <c r="I418" s="196"/>
      <c r="J418" s="39"/>
      <c r="K418" s="39"/>
      <c r="L418" s="42"/>
      <c r="M418" s="197"/>
      <c r="N418" s="198"/>
      <c r="O418" s="67"/>
      <c r="P418" s="67"/>
      <c r="Q418" s="67"/>
      <c r="R418" s="67"/>
      <c r="S418" s="67"/>
      <c r="T418" s="68"/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T418" s="20" t="s">
        <v>206</v>
      </c>
      <c r="AU418" s="20" t="s">
        <v>82</v>
      </c>
    </row>
    <row r="419" spans="1:65" s="2" customFormat="1" ht="16.5" customHeight="1">
      <c r="A419" s="37"/>
      <c r="B419" s="38"/>
      <c r="C419" s="181" t="s">
        <v>834</v>
      </c>
      <c r="D419" s="181" t="s">
        <v>193</v>
      </c>
      <c r="E419" s="182" t="s">
        <v>5301</v>
      </c>
      <c r="F419" s="183" t="s">
        <v>5302</v>
      </c>
      <c r="G419" s="184" t="s">
        <v>255</v>
      </c>
      <c r="H419" s="185">
        <v>1.105</v>
      </c>
      <c r="I419" s="186"/>
      <c r="J419" s="187">
        <f>ROUND(I419*H419,2)</f>
        <v>0</v>
      </c>
      <c r="K419" s="183" t="s">
        <v>4909</v>
      </c>
      <c r="L419" s="42"/>
      <c r="M419" s="188" t="s">
        <v>19</v>
      </c>
      <c r="N419" s="189" t="s">
        <v>44</v>
      </c>
      <c r="O419" s="67"/>
      <c r="P419" s="190">
        <f>O419*H419</f>
        <v>0</v>
      </c>
      <c r="Q419" s="190">
        <v>0</v>
      </c>
      <c r="R419" s="190">
        <f>Q419*H419</f>
        <v>0</v>
      </c>
      <c r="S419" s="190">
        <v>0</v>
      </c>
      <c r="T419" s="191">
        <f>S419*H419</f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2" t="s">
        <v>292</v>
      </c>
      <c r="AT419" s="192" t="s">
        <v>193</v>
      </c>
      <c r="AU419" s="192" t="s">
        <v>82</v>
      </c>
      <c r="AY419" s="20" t="s">
        <v>191</v>
      </c>
      <c r="BE419" s="193">
        <f>IF(N419="základní",J419,0)</f>
        <v>0</v>
      </c>
      <c r="BF419" s="193">
        <f>IF(N419="snížená",J419,0)</f>
        <v>0</v>
      </c>
      <c r="BG419" s="193">
        <f>IF(N419="zákl. přenesená",J419,0)</f>
        <v>0</v>
      </c>
      <c r="BH419" s="193">
        <f>IF(N419="sníž. přenesená",J419,0)</f>
        <v>0</v>
      </c>
      <c r="BI419" s="193">
        <f>IF(N419="nulová",J419,0)</f>
        <v>0</v>
      </c>
      <c r="BJ419" s="20" t="s">
        <v>80</v>
      </c>
      <c r="BK419" s="193">
        <f>ROUND(I419*H419,2)</f>
        <v>0</v>
      </c>
      <c r="BL419" s="20" t="s">
        <v>292</v>
      </c>
      <c r="BM419" s="192" t="s">
        <v>5303</v>
      </c>
    </row>
    <row r="420" spans="1:65" s="2" customFormat="1" ht="19.5">
      <c r="A420" s="37"/>
      <c r="B420" s="38"/>
      <c r="C420" s="39"/>
      <c r="D420" s="194" t="s">
        <v>199</v>
      </c>
      <c r="E420" s="39"/>
      <c r="F420" s="195" t="s">
        <v>5304</v>
      </c>
      <c r="G420" s="39"/>
      <c r="H420" s="39"/>
      <c r="I420" s="196"/>
      <c r="J420" s="39"/>
      <c r="K420" s="39"/>
      <c r="L420" s="42"/>
      <c r="M420" s="197"/>
      <c r="N420" s="198"/>
      <c r="O420" s="67"/>
      <c r="P420" s="67"/>
      <c r="Q420" s="67"/>
      <c r="R420" s="67"/>
      <c r="S420" s="67"/>
      <c r="T420" s="68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T420" s="20" t="s">
        <v>199</v>
      </c>
      <c r="AU420" s="20" t="s">
        <v>82</v>
      </c>
    </row>
    <row r="421" spans="1:65" s="2" customFormat="1" ht="11.25">
      <c r="A421" s="37"/>
      <c r="B421" s="38"/>
      <c r="C421" s="39"/>
      <c r="D421" s="199" t="s">
        <v>206</v>
      </c>
      <c r="E421" s="39"/>
      <c r="F421" s="200" t="s">
        <v>5305</v>
      </c>
      <c r="G421" s="39"/>
      <c r="H421" s="39"/>
      <c r="I421" s="196"/>
      <c r="J421" s="39"/>
      <c r="K421" s="39"/>
      <c r="L421" s="42"/>
      <c r="M421" s="197"/>
      <c r="N421" s="198"/>
      <c r="O421" s="67"/>
      <c r="P421" s="67"/>
      <c r="Q421" s="67"/>
      <c r="R421" s="67"/>
      <c r="S421" s="67"/>
      <c r="T421" s="68"/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T421" s="20" t="s">
        <v>206</v>
      </c>
      <c r="AU421" s="20" t="s">
        <v>82</v>
      </c>
    </row>
    <row r="422" spans="1:65" s="12" customFormat="1" ht="22.9" customHeight="1">
      <c r="B422" s="165"/>
      <c r="C422" s="166"/>
      <c r="D422" s="167" t="s">
        <v>72</v>
      </c>
      <c r="E422" s="179" t="s">
        <v>5306</v>
      </c>
      <c r="F422" s="179" t="s">
        <v>5307</v>
      </c>
      <c r="G422" s="166"/>
      <c r="H422" s="166"/>
      <c r="I422" s="169"/>
      <c r="J422" s="180">
        <f>BK422</f>
        <v>0</v>
      </c>
      <c r="K422" s="166"/>
      <c r="L422" s="171"/>
      <c r="M422" s="172"/>
      <c r="N422" s="173"/>
      <c r="O422" s="173"/>
      <c r="P422" s="174">
        <f>SUM(P423:P607)</f>
        <v>0</v>
      </c>
      <c r="Q422" s="173"/>
      <c r="R422" s="174">
        <f>SUM(R423:R607)</f>
        <v>0</v>
      </c>
      <c r="S422" s="173"/>
      <c r="T422" s="175">
        <f>SUM(T423:T607)</f>
        <v>0</v>
      </c>
      <c r="AR422" s="176" t="s">
        <v>82</v>
      </c>
      <c r="AT422" s="177" t="s">
        <v>72</v>
      </c>
      <c r="AU422" s="177" t="s">
        <v>80</v>
      </c>
      <c r="AY422" s="176" t="s">
        <v>191</v>
      </c>
      <c r="BK422" s="178">
        <f>SUM(BK423:BK607)</f>
        <v>0</v>
      </c>
    </row>
    <row r="423" spans="1:65" s="2" customFormat="1" ht="16.5" customHeight="1">
      <c r="A423" s="37"/>
      <c r="B423" s="38"/>
      <c r="C423" s="181" t="s">
        <v>841</v>
      </c>
      <c r="D423" s="181" t="s">
        <v>193</v>
      </c>
      <c r="E423" s="182" t="s">
        <v>5308</v>
      </c>
      <c r="F423" s="183" t="s">
        <v>5309</v>
      </c>
      <c r="G423" s="184" t="s">
        <v>301</v>
      </c>
      <c r="H423" s="185">
        <v>14</v>
      </c>
      <c r="I423" s="186"/>
      <c r="J423" s="187">
        <f>ROUND(I423*H423,2)</f>
        <v>0</v>
      </c>
      <c r="K423" s="183" t="s">
        <v>4909</v>
      </c>
      <c r="L423" s="42"/>
      <c r="M423" s="188" t="s">
        <v>19</v>
      </c>
      <c r="N423" s="189" t="s">
        <v>44</v>
      </c>
      <c r="O423" s="67"/>
      <c r="P423" s="190">
        <f>O423*H423</f>
        <v>0</v>
      </c>
      <c r="Q423" s="190">
        <v>0</v>
      </c>
      <c r="R423" s="190">
        <f>Q423*H423</f>
        <v>0</v>
      </c>
      <c r="S423" s="190">
        <v>0</v>
      </c>
      <c r="T423" s="191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2" t="s">
        <v>292</v>
      </c>
      <c r="AT423" s="192" t="s">
        <v>193</v>
      </c>
      <c r="AU423" s="192" t="s">
        <v>82</v>
      </c>
      <c r="AY423" s="20" t="s">
        <v>191</v>
      </c>
      <c r="BE423" s="193">
        <f>IF(N423="základní",J423,0)</f>
        <v>0</v>
      </c>
      <c r="BF423" s="193">
        <f>IF(N423="snížená",J423,0)</f>
        <v>0</v>
      </c>
      <c r="BG423" s="193">
        <f>IF(N423="zákl. přenesená",J423,0)</f>
        <v>0</v>
      </c>
      <c r="BH423" s="193">
        <f>IF(N423="sníž. přenesená",J423,0)</f>
        <v>0</v>
      </c>
      <c r="BI423" s="193">
        <f>IF(N423="nulová",J423,0)</f>
        <v>0</v>
      </c>
      <c r="BJ423" s="20" t="s">
        <v>80</v>
      </c>
      <c r="BK423" s="193">
        <f>ROUND(I423*H423,2)</f>
        <v>0</v>
      </c>
      <c r="BL423" s="20" t="s">
        <v>292</v>
      </c>
      <c r="BM423" s="192" t="s">
        <v>5310</v>
      </c>
    </row>
    <row r="424" spans="1:65" s="2" customFormat="1" ht="11.25">
      <c r="A424" s="37"/>
      <c r="B424" s="38"/>
      <c r="C424" s="39"/>
      <c r="D424" s="194" t="s">
        <v>199</v>
      </c>
      <c r="E424" s="39"/>
      <c r="F424" s="195" t="s">
        <v>5311</v>
      </c>
      <c r="G424" s="39"/>
      <c r="H424" s="39"/>
      <c r="I424" s="196"/>
      <c r="J424" s="39"/>
      <c r="K424" s="39"/>
      <c r="L424" s="42"/>
      <c r="M424" s="197"/>
      <c r="N424" s="198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199</v>
      </c>
      <c r="AU424" s="20" t="s">
        <v>82</v>
      </c>
    </row>
    <row r="425" spans="1:65" s="2" customFormat="1" ht="11.25">
      <c r="A425" s="37"/>
      <c r="B425" s="38"/>
      <c r="C425" s="39"/>
      <c r="D425" s="199" t="s">
        <v>206</v>
      </c>
      <c r="E425" s="39"/>
      <c r="F425" s="200" t="s">
        <v>5312</v>
      </c>
      <c r="G425" s="39"/>
      <c r="H425" s="39"/>
      <c r="I425" s="196"/>
      <c r="J425" s="39"/>
      <c r="K425" s="39"/>
      <c r="L425" s="42"/>
      <c r="M425" s="197"/>
      <c r="N425" s="198"/>
      <c r="O425" s="67"/>
      <c r="P425" s="67"/>
      <c r="Q425" s="67"/>
      <c r="R425" s="67"/>
      <c r="S425" s="67"/>
      <c r="T425" s="68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T425" s="20" t="s">
        <v>206</v>
      </c>
      <c r="AU425" s="20" t="s">
        <v>82</v>
      </c>
    </row>
    <row r="426" spans="1:65" s="2" customFormat="1" ht="16.5" customHeight="1">
      <c r="A426" s="37"/>
      <c r="B426" s="38"/>
      <c r="C426" s="181" t="s">
        <v>845</v>
      </c>
      <c r="D426" s="181" t="s">
        <v>193</v>
      </c>
      <c r="E426" s="182" t="s">
        <v>5313</v>
      </c>
      <c r="F426" s="183" t="s">
        <v>5314</v>
      </c>
      <c r="G426" s="184" t="s">
        <v>301</v>
      </c>
      <c r="H426" s="185">
        <v>126.5</v>
      </c>
      <c r="I426" s="186"/>
      <c r="J426" s="187">
        <f>ROUND(I426*H426,2)</f>
        <v>0</v>
      </c>
      <c r="K426" s="183" t="s">
        <v>4909</v>
      </c>
      <c r="L426" s="42"/>
      <c r="M426" s="188" t="s">
        <v>19</v>
      </c>
      <c r="N426" s="189" t="s">
        <v>44</v>
      </c>
      <c r="O426" s="67"/>
      <c r="P426" s="190">
        <f>O426*H426</f>
        <v>0</v>
      </c>
      <c r="Q426" s="190">
        <v>0</v>
      </c>
      <c r="R426" s="190">
        <f>Q426*H426</f>
        <v>0</v>
      </c>
      <c r="S426" s="190">
        <v>0</v>
      </c>
      <c r="T426" s="191">
        <f>S426*H426</f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2" t="s">
        <v>292</v>
      </c>
      <c r="AT426" s="192" t="s">
        <v>193</v>
      </c>
      <c r="AU426" s="192" t="s">
        <v>82</v>
      </c>
      <c r="AY426" s="20" t="s">
        <v>191</v>
      </c>
      <c r="BE426" s="193">
        <f>IF(N426="základní",J426,0)</f>
        <v>0</v>
      </c>
      <c r="BF426" s="193">
        <f>IF(N426="snížená",J426,0)</f>
        <v>0</v>
      </c>
      <c r="BG426" s="193">
        <f>IF(N426="zákl. přenesená",J426,0)</f>
        <v>0</v>
      </c>
      <c r="BH426" s="193">
        <f>IF(N426="sníž. přenesená",J426,0)</f>
        <v>0</v>
      </c>
      <c r="BI426" s="193">
        <f>IF(N426="nulová",J426,0)</f>
        <v>0</v>
      </c>
      <c r="BJ426" s="20" t="s">
        <v>80</v>
      </c>
      <c r="BK426" s="193">
        <f>ROUND(I426*H426,2)</f>
        <v>0</v>
      </c>
      <c r="BL426" s="20" t="s">
        <v>292</v>
      </c>
      <c r="BM426" s="192" t="s">
        <v>5315</v>
      </c>
    </row>
    <row r="427" spans="1:65" s="2" customFormat="1" ht="11.25">
      <c r="A427" s="37"/>
      <c r="B427" s="38"/>
      <c r="C427" s="39"/>
      <c r="D427" s="194" t="s">
        <v>199</v>
      </c>
      <c r="E427" s="39"/>
      <c r="F427" s="195" t="s">
        <v>5316</v>
      </c>
      <c r="G427" s="39"/>
      <c r="H427" s="39"/>
      <c r="I427" s="196"/>
      <c r="J427" s="39"/>
      <c r="K427" s="39"/>
      <c r="L427" s="42"/>
      <c r="M427" s="197"/>
      <c r="N427" s="198"/>
      <c r="O427" s="67"/>
      <c r="P427" s="67"/>
      <c r="Q427" s="67"/>
      <c r="R427" s="67"/>
      <c r="S427" s="67"/>
      <c r="T427" s="68"/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T427" s="20" t="s">
        <v>199</v>
      </c>
      <c r="AU427" s="20" t="s">
        <v>82</v>
      </c>
    </row>
    <row r="428" spans="1:65" s="2" customFormat="1" ht="11.25">
      <c r="A428" s="37"/>
      <c r="B428" s="38"/>
      <c r="C428" s="39"/>
      <c r="D428" s="199" t="s">
        <v>206</v>
      </c>
      <c r="E428" s="39"/>
      <c r="F428" s="200" t="s">
        <v>5317</v>
      </c>
      <c r="G428" s="39"/>
      <c r="H428" s="39"/>
      <c r="I428" s="196"/>
      <c r="J428" s="39"/>
      <c r="K428" s="39"/>
      <c r="L428" s="42"/>
      <c r="M428" s="197"/>
      <c r="N428" s="198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206</v>
      </c>
      <c r="AU428" s="20" t="s">
        <v>82</v>
      </c>
    </row>
    <row r="429" spans="1:65" s="2" customFormat="1" ht="19.5">
      <c r="A429" s="37"/>
      <c r="B429" s="38"/>
      <c r="C429" s="39"/>
      <c r="D429" s="194" t="s">
        <v>402</v>
      </c>
      <c r="E429" s="39"/>
      <c r="F429" s="243" t="s">
        <v>5318</v>
      </c>
      <c r="G429" s="39"/>
      <c r="H429" s="39"/>
      <c r="I429" s="196"/>
      <c r="J429" s="39"/>
      <c r="K429" s="39"/>
      <c r="L429" s="42"/>
      <c r="M429" s="197"/>
      <c r="N429" s="198"/>
      <c r="O429" s="67"/>
      <c r="P429" s="67"/>
      <c r="Q429" s="67"/>
      <c r="R429" s="67"/>
      <c r="S429" s="67"/>
      <c r="T429" s="68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T429" s="20" t="s">
        <v>402</v>
      </c>
      <c r="AU429" s="20" t="s">
        <v>82</v>
      </c>
    </row>
    <row r="430" spans="1:65" s="2" customFormat="1" ht="16.5" customHeight="1">
      <c r="A430" s="37"/>
      <c r="B430" s="38"/>
      <c r="C430" s="181" t="s">
        <v>855</v>
      </c>
      <c r="D430" s="181" t="s">
        <v>193</v>
      </c>
      <c r="E430" s="182" t="s">
        <v>5319</v>
      </c>
      <c r="F430" s="183" t="s">
        <v>5320</v>
      </c>
      <c r="G430" s="184" t="s">
        <v>301</v>
      </c>
      <c r="H430" s="185">
        <v>166.5</v>
      </c>
      <c r="I430" s="186"/>
      <c r="J430" s="187">
        <f>ROUND(I430*H430,2)</f>
        <v>0</v>
      </c>
      <c r="K430" s="183" t="s">
        <v>4909</v>
      </c>
      <c r="L430" s="42"/>
      <c r="M430" s="188" t="s">
        <v>19</v>
      </c>
      <c r="N430" s="189" t="s">
        <v>44</v>
      </c>
      <c r="O430" s="67"/>
      <c r="P430" s="190">
        <f>O430*H430</f>
        <v>0</v>
      </c>
      <c r="Q430" s="190">
        <v>0</v>
      </c>
      <c r="R430" s="190">
        <f>Q430*H430</f>
        <v>0</v>
      </c>
      <c r="S430" s="190">
        <v>0</v>
      </c>
      <c r="T430" s="191">
        <f>S430*H430</f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2" t="s">
        <v>292</v>
      </c>
      <c r="AT430" s="192" t="s">
        <v>193</v>
      </c>
      <c r="AU430" s="192" t="s">
        <v>82</v>
      </c>
      <c r="AY430" s="20" t="s">
        <v>191</v>
      </c>
      <c r="BE430" s="193">
        <f>IF(N430="základní",J430,0)</f>
        <v>0</v>
      </c>
      <c r="BF430" s="193">
        <f>IF(N430="snížená",J430,0)</f>
        <v>0</v>
      </c>
      <c r="BG430" s="193">
        <f>IF(N430="zákl. přenesená",J430,0)</f>
        <v>0</v>
      </c>
      <c r="BH430" s="193">
        <f>IF(N430="sníž. přenesená",J430,0)</f>
        <v>0</v>
      </c>
      <c r="BI430" s="193">
        <f>IF(N430="nulová",J430,0)</f>
        <v>0</v>
      </c>
      <c r="BJ430" s="20" t="s">
        <v>80</v>
      </c>
      <c r="BK430" s="193">
        <f>ROUND(I430*H430,2)</f>
        <v>0</v>
      </c>
      <c r="BL430" s="20" t="s">
        <v>292</v>
      </c>
      <c r="BM430" s="192" t="s">
        <v>5321</v>
      </c>
    </row>
    <row r="431" spans="1:65" s="2" customFormat="1" ht="11.25">
      <c r="A431" s="37"/>
      <c r="B431" s="38"/>
      <c r="C431" s="39"/>
      <c r="D431" s="194" t="s">
        <v>199</v>
      </c>
      <c r="E431" s="39"/>
      <c r="F431" s="195" t="s">
        <v>5322</v>
      </c>
      <c r="G431" s="39"/>
      <c r="H431" s="39"/>
      <c r="I431" s="196"/>
      <c r="J431" s="39"/>
      <c r="K431" s="39"/>
      <c r="L431" s="42"/>
      <c r="M431" s="197"/>
      <c r="N431" s="198"/>
      <c r="O431" s="67"/>
      <c r="P431" s="67"/>
      <c r="Q431" s="67"/>
      <c r="R431" s="67"/>
      <c r="S431" s="67"/>
      <c r="T431" s="68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T431" s="20" t="s">
        <v>199</v>
      </c>
      <c r="AU431" s="20" t="s">
        <v>82</v>
      </c>
    </row>
    <row r="432" spans="1:65" s="2" customFormat="1" ht="11.25">
      <c r="A432" s="37"/>
      <c r="B432" s="38"/>
      <c r="C432" s="39"/>
      <c r="D432" s="199" t="s">
        <v>206</v>
      </c>
      <c r="E432" s="39"/>
      <c r="F432" s="200" t="s">
        <v>5323</v>
      </c>
      <c r="G432" s="39"/>
      <c r="H432" s="39"/>
      <c r="I432" s="196"/>
      <c r="J432" s="39"/>
      <c r="K432" s="39"/>
      <c r="L432" s="42"/>
      <c r="M432" s="197"/>
      <c r="N432" s="198"/>
      <c r="O432" s="67"/>
      <c r="P432" s="67"/>
      <c r="Q432" s="67"/>
      <c r="R432" s="67"/>
      <c r="S432" s="67"/>
      <c r="T432" s="68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T432" s="20" t="s">
        <v>206</v>
      </c>
      <c r="AU432" s="20" t="s">
        <v>82</v>
      </c>
    </row>
    <row r="433" spans="1:65" s="2" customFormat="1" ht="19.5">
      <c r="A433" s="37"/>
      <c r="B433" s="38"/>
      <c r="C433" s="39"/>
      <c r="D433" s="194" t="s">
        <v>402</v>
      </c>
      <c r="E433" s="39"/>
      <c r="F433" s="243" t="s">
        <v>5318</v>
      </c>
      <c r="G433" s="39"/>
      <c r="H433" s="39"/>
      <c r="I433" s="196"/>
      <c r="J433" s="39"/>
      <c r="K433" s="39"/>
      <c r="L433" s="42"/>
      <c r="M433" s="197"/>
      <c r="N433" s="198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402</v>
      </c>
      <c r="AU433" s="20" t="s">
        <v>82</v>
      </c>
    </row>
    <row r="434" spans="1:65" s="2" customFormat="1" ht="16.5" customHeight="1">
      <c r="A434" s="37"/>
      <c r="B434" s="38"/>
      <c r="C434" s="181" t="s">
        <v>862</v>
      </c>
      <c r="D434" s="181" t="s">
        <v>193</v>
      </c>
      <c r="E434" s="182" t="s">
        <v>5324</v>
      </c>
      <c r="F434" s="183" t="s">
        <v>5325</v>
      </c>
      <c r="G434" s="184" t="s">
        <v>301</v>
      </c>
      <c r="H434" s="185">
        <v>129</v>
      </c>
      <c r="I434" s="186"/>
      <c r="J434" s="187">
        <f>ROUND(I434*H434,2)</f>
        <v>0</v>
      </c>
      <c r="K434" s="183" t="s">
        <v>4909</v>
      </c>
      <c r="L434" s="42"/>
      <c r="M434" s="188" t="s">
        <v>19</v>
      </c>
      <c r="N434" s="189" t="s">
        <v>44</v>
      </c>
      <c r="O434" s="67"/>
      <c r="P434" s="190">
        <f>O434*H434</f>
        <v>0</v>
      </c>
      <c r="Q434" s="190">
        <v>0</v>
      </c>
      <c r="R434" s="190">
        <f>Q434*H434</f>
        <v>0</v>
      </c>
      <c r="S434" s="190">
        <v>0</v>
      </c>
      <c r="T434" s="191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2" t="s">
        <v>292</v>
      </c>
      <c r="AT434" s="192" t="s">
        <v>193</v>
      </c>
      <c r="AU434" s="192" t="s">
        <v>82</v>
      </c>
      <c r="AY434" s="20" t="s">
        <v>191</v>
      </c>
      <c r="BE434" s="193">
        <f>IF(N434="základní",J434,0)</f>
        <v>0</v>
      </c>
      <c r="BF434" s="193">
        <f>IF(N434="snížená",J434,0)</f>
        <v>0</v>
      </c>
      <c r="BG434" s="193">
        <f>IF(N434="zákl. přenesená",J434,0)</f>
        <v>0</v>
      </c>
      <c r="BH434" s="193">
        <f>IF(N434="sníž. přenesená",J434,0)</f>
        <v>0</v>
      </c>
      <c r="BI434" s="193">
        <f>IF(N434="nulová",J434,0)</f>
        <v>0</v>
      </c>
      <c r="BJ434" s="20" t="s">
        <v>80</v>
      </c>
      <c r="BK434" s="193">
        <f>ROUND(I434*H434,2)</f>
        <v>0</v>
      </c>
      <c r="BL434" s="20" t="s">
        <v>292</v>
      </c>
      <c r="BM434" s="192" t="s">
        <v>5326</v>
      </c>
    </row>
    <row r="435" spans="1:65" s="2" customFormat="1" ht="11.25">
      <c r="A435" s="37"/>
      <c r="B435" s="38"/>
      <c r="C435" s="39"/>
      <c r="D435" s="194" t="s">
        <v>199</v>
      </c>
      <c r="E435" s="39"/>
      <c r="F435" s="195" t="s">
        <v>5327</v>
      </c>
      <c r="G435" s="39"/>
      <c r="H435" s="39"/>
      <c r="I435" s="196"/>
      <c r="J435" s="39"/>
      <c r="K435" s="39"/>
      <c r="L435" s="42"/>
      <c r="M435" s="197"/>
      <c r="N435" s="198"/>
      <c r="O435" s="67"/>
      <c r="P435" s="67"/>
      <c r="Q435" s="67"/>
      <c r="R435" s="67"/>
      <c r="S435" s="67"/>
      <c r="T435" s="68"/>
      <c r="U435" s="37"/>
      <c r="V435" s="37"/>
      <c r="W435" s="37"/>
      <c r="X435" s="37"/>
      <c r="Y435" s="37"/>
      <c r="Z435" s="37"/>
      <c r="AA435" s="37"/>
      <c r="AB435" s="37"/>
      <c r="AC435" s="37"/>
      <c r="AD435" s="37"/>
      <c r="AE435" s="37"/>
      <c r="AT435" s="20" t="s">
        <v>199</v>
      </c>
      <c r="AU435" s="20" t="s">
        <v>82</v>
      </c>
    </row>
    <row r="436" spans="1:65" s="2" customFormat="1" ht="11.25">
      <c r="A436" s="37"/>
      <c r="B436" s="38"/>
      <c r="C436" s="39"/>
      <c r="D436" s="199" t="s">
        <v>206</v>
      </c>
      <c r="E436" s="39"/>
      <c r="F436" s="200" t="s">
        <v>5328</v>
      </c>
      <c r="G436" s="39"/>
      <c r="H436" s="39"/>
      <c r="I436" s="196"/>
      <c r="J436" s="39"/>
      <c r="K436" s="39"/>
      <c r="L436" s="42"/>
      <c r="M436" s="197"/>
      <c r="N436" s="198"/>
      <c r="O436" s="67"/>
      <c r="P436" s="67"/>
      <c r="Q436" s="67"/>
      <c r="R436" s="67"/>
      <c r="S436" s="67"/>
      <c r="T436" s="68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T436" s="20" t="s">
        <v>206</v>
      </c>
      <c r="AU436" s="20" t="s">
        <v>82</v>
      </c>
    </row>
    <row r="437" spans="1:65" s="2" customFormat="1" ht="19.5">
      <c r="A437" s="37"/>
      <c r="B437" s="38"/>
      <c r="C437" s="39"/>
      <c r="D437" s="194" t="s">
        <v>402</v>
      </c>
      <c r="E437" s="39"/>
      <c r="F437" s="243" t="s">
        <v>5318</v>
      </c>
      <c r="G437" s="39"/>
      <c r="H437" s="39"/>
      <c r="I437" s="196"/>
      <c r="J437" s="39"/>
      <c r="K437" s="39"/>
      <c r="L437" s="42"/>
      <c r="M437" s="197"/>
      <c r="N437" s="198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402</v>
      </c>
      <c r="AU437" s="20" t="s">
        <v>82</v>
      </c>
    </row>
    <row r="438" spans="1:65" s="2" customFormat="1" ht="16.5" customHeight="1">
      <c r="A438" s="37"/>
      <c r="B438" s="38"/>
      <c r="C438" s="181" t="s">
        <v>871</v>
      </c>
      <c r="D438" s="181" t="s">
        <v>193</v>
      </c>
      <c r="E438" s="182" t="s">
        <v>5329</v>
      </c>
      <c r="F438" s="183" t="s">
        <v>5330</v>
      </c>
      <c r="G438" s="184" t="s">
        <v>301</v>
      </c>
      <c r="H438" s="185">
        <v>34</v>
      </c>
      <c r="I438" s="186"/>
      <c r="J438" s="187">
        <f>ROUND(I438*H438,2)</f>
        <v>0</v>
      </c>
      <c r="K438" s="183" t="s">
        <v>4909</v>
      </c>
      <c r="L438" s="42"/>
      <c r="M438" s="188" t="s">
        <v>19</v>
      </c>
      <c r="N438" s="189" t="s">
        <v>44</v>
      </c>
      <c r="O438" s="67"/>
      <c r="P438" s="190">
        <f>O438*H438</f>
        <v>0</v>
      </c>
      <c r="Q438" s="190">
        <v>0</v>
      </c>
      <c r="R438" s="190">
        <f>Q438*H438</f>
        <v>0</v>
      </c>
      <c r="S438" s="190">
        <v>0</v>
      </c>
      <c r="T438" s="191">
        <f>S438*H438</f>
        <v>0</v>
      </c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R438" s="192" t="s">
        <v>292</v>
      </c>
      <c r="AT438" s="192" t="s">
        <v>193</v>
      </c>
      <c r="AU438" s="192" t="s">
        <v>82</v>
      </c>
      <c r="AY438" s="20" t="s">
        <v>191</v>
      </c>
      <c r="BE438" s="193">
        <f>IF(N438="základní",J438,0)</f>
        <v>0</v>
      </c>
      <c r="BF438" s="193">
        <f>IF(N438="snížená",J438,0)</f>
        <v>0</v>
      </c>
      <c r="BG438" s="193">
        <f>IF(N438="zákl. přenesená",J438,0)</f>
        <v>0</v>
      </c>
      <c r="BH438" s="193">
        <f>IF(N438="sníž. přenesená",J438,0)</f>
        <v>0</v>
      </c>
      <c r="BI438" s="193">
        <f>IF(N438="nulová",J438,0)</f>
        <v>0</v>
      </c>
      <c r="BJ438" s="20" t="s">
        <v>80</v>
      </c>
      <c r="BK438" s="193">
        <f>ROUND(I438*H438,2)</f>
        <v>0</v>
      </c>
      <c r="BL438" s="20" t="s">
        <v>292</v>
      </c>
      <c r="BM438" s="192" t="s">
        <v>5331</v>
      </c>
    </row>
    <row r="439" spans="1:65" s="2" customFormat="1" ht="11.25">
      <c r="A439" s="37"/>
      <c r="B439" s="38"/>
      <c r="C439" s="39"/>
      <c r="D439" s="194" t="s">
        <v>199</v>
      </c>
      <c r="E439" s="39"/>
      <c r="F439" s="195" t="s">
        <v>5332</v>
      </c>
      <c r="G439" s="39"/>
      <c r="H439" s="39"/>
      <c r="I439" s="196"/>
      <c r="J439" s="39"/>
      <c r="K439" s="39"/>
      <c r="L439" s="42"/>
      <c r="M439" s="197"/>
      <c r="N439" s="198"/>
      <c r="O439" s="67"/>
      <c r="P439" s="67"/>
      <c r="Q439" s="67"/>
      <c r="R439" s="67"/>
      <c r="S439" s="67"/>
      <c r="T439" s="68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T439" s="20" t="s">
        <v>199</v>
      </c>
      <c r="AU439" s="20" t="s">
        <v>82</v>
      </c>
    </row>
    <row r="440" spans="1:65" s="2" customFormat="1" ht="11.25">
      <c r="A440" s="37"/>
      <c r="B440" s="38"/>
      <c r="C440" s="39"/>
      <c r="D440" s="199" t="s">
        <v>206</v>
      </c>
      <c r="E440" s="39"/>
      <c r="F440" s="200" t="s">
        <v>5333</v>
      </c>
      <c r="G440" s="39"/>
      <c r="H440" s="39"/>
      <c r="I440" s="196"/>
      <c r="J440" s="39"/>
      <c r="K440" s="39"/>
      <c r="L440" s="42"/>
      <c r="M440" s="197"/>
      <c r="N440" s="198"/>
      <c r="O440" s="67"/>
      <c r="P440" s="67"/>
      <c r="Q440" s="67"/>
      <c r="R440" s="67"/>
      <c r="S440" s="67"/>
      <c r="T440" s="68"/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T440" s="20" t="s">
        <v>206</v>
      </c>
      <c r="AU440" s="20" t="s">
        <v>82</v>
      </c>
    </row>
    <row r="441" spans="1:65" s="2" customFormat="1" ht="19.5">
      <c r="A441" s="37"/>
      <c r="B441" s="38"/>
      <c r="C441" s="39"/>
      <c r="D441" s="194" t="s">
        <v>402</v>
      </c>
      <c r="E441" s="39"/>
      <c r="F441" s="243" t="s">
        <v>5318</v>
      </c>
      <c r="G441" s="39"/>
      <c r="H441" s="39"/>
      <c r="I441" s="196"/>
      <c r="J441" s="39"/>
      <c r="K441" s="39"/>
      <c r="L441" s="42"/>
      <c r="M441" s="197"/>
      <c r="N441" s="198"/>
      <c r="O441" s="67"/>
      <c r="P441" s="67"/>
      <c r="Q441" s="67"/>
      <c r="R441" s="67"/>
      <c r="S441" s="67"/>
      <c r="T441" s="68"/>
      <c r="U441" s="37"/>
      <c r="V441" s="37"/>
      <c r="W441" s="37"/>
      <c r="X441" s="37"/>
      <c r="Y441" s="37"/>
      <c r="Z441" s="37"/>
      <c r="AA441" s="37"/>
      <c r="AB441" s="37"/>
      <c r="AC441" s="37"/>
      <c r="AD441" s="37"/>
      <c r="AE441" s="37"/>
      <c r="AT441" s="20" t="s">
        <v>402</v>
      </c>
      <c r="AU441" s="20" t="s">
        <v>82</v>
      </c>
    </row>
    <row r="442" spans="1:65" s="2" customFormat="1" ht="16.5" customHeight="1">
      <c r="A442" s="37"/>
      <c r="B442" s="38"/>
      <c r="C442" s="181" t="s">
        <v>877</v>
      </c>
      <c r="D442" s="181" t="s">
        <v>193</v>
      </c>
      <c r="E442" s="182" t="s">
        <v>5334</v>
      </c>
      <c r="F442" s="183" t="s">
        <v>5335</v>
      </c>
      <c r="G442" s="184" t="s">
        <v>301</v>
      </c>
      <c r="H442" s="185">
        <v>90</v>
      </c>
      <c r="I442" s="186"/>
      <c r="J442" s="187">
        <f>ROUND(I442*H442,2)</f>
        <v>0</v>
      </c>
      <c r="K442" s="183" t="s">
        <v>4909</v>
      </c>
      <c r="L442" s="42"/>
      <c r="M442" s="188" t="s">
        <v>19</v>
      </c>
      <c r="N442" s="189" t="s">
        <v>44</v>
      </c>
      <c r="O442" s="67"/>
      <c r="P442" s="190">
        <f>O442*H442</f>
        <v>0</v>
      </c>
      <c r="Q442" s="190">
        <v>0</v>
      </c>
      <c r="R442" s="190">
        <f>Q442*H442</f>
        <v>0</v>
      </c>
      <c r="S442" s="190">
        <v>0</v>
      </c>
      <c r="T442" s="191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2" t="s">
        <v>292</v>
      </c>
      <c r="AT442" s="192" t="s">
        <v>193</v>
      </c>
      <c r="AU442" s="192" t="s">
        <v>82</v>
      </c>
      <c r="AY442" s="20" t="s">
        <v>191</v>
      </c>
      <c r="BE442" s="193">
        <f>IF(N442="základní",J442,0)</f>
        <v>0</v>
      </c>
      <c r="BF442" s="193">
        <f>IF(N442="snížená",J442,0)</f>
        <v>0</v>
      </c>
      <c r="BG442" s="193">
        <f>IF(N442="zákl. přenesená",J442,0)</f>
        <v>0</v>
      </c>
      <c r="BH442" s="193">
        <f>IF(N442="sníž. přenesená",J442,0)</f>
        <v>0</v>
      </c>
      <c r="BI442" s="193">
        <f>IF(N442="nulová",J442,0)</f>
        <v>0</v>
      </c>
      <c r="BJ442" s="20" t="s">
        <v>80</v>
      </c>
      <c r="BK442" s="193">
        <f>ROUND(I442*H442,2)</f>
        <v>0</v>
      </c>
      <c r="BL442" s="20" t="s">
        <v>292</v>
      </c>
      <c r="BM442" s="192" t="s">
        <v>5336</v>
      </c>
    </row>
    <row r="443" spans="1:65" s="2" customFormat="1" ht="11.25">
      <c r="A443" s="37"/>
      <c r="B443" s="38"/>
      <c r="C443" s="39"/>
      <c r="D443" s="194" t="s">
        <v>199</v>
      </c>
      <c r="E443" s="39"/>
      <c r="F443" s="195" t="s">
        <v>5337</v>
      </c>
      <c r="G443" s="39"/>
      <c r="H443" s="39"/>
      <c r="I443" s="196"/>
      <c r="J443" s="39"/>
      <c r="K443" s="39"/>
      <c r="L443" s="42"/>
      <c r="M443" s="197"/>
      <c r="N443" s="198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199</v>
      </c>
      <c r="AU443" s="20" t="s">
        <v>82</v>
      </c>
    </row>
    <row r="444" spans="1:65" s="2" customFormat="1" ht="11.25">
      <c r="A444" s="37"/>
      <c r="B444" s="38"/>
      <c r="C444" s="39"/>
      <c r="D444" s="199" t="s">
        <v>206</v>
      </c>
      <c r="E444" s="39"/>
      <c r="F444" s="200" t="s">
        <v>5338</v>
      </c>
      <c r="G444" s="39"/>
      <c r="H444" s="39"/>
      <c r="I444" s="196"/>
      <c r="J444" s="39"/>
      <c r="K444" s="39"/>
      <c r="L444" s="42"/>
      <c r="M444" s="197"/>
      <c r="N444" s="198"/>
      <c r="O444" s="67"/>
      <c r="P444" s="67"/>
      <c r="Q444" s="67"/>
      <c r="R444" s="67"/>
      <c r="S444" s="67"/>
      <c r="T444" s="68"/>
      <c r="U444" s="37"/>
      <c r="V444" s="37"/>
      <c r="W444" s="37"/>
      <c r="X444" s="37"/>
      <c r="Y444" s="37"/>
      <c r="Z444" s="37"/>
      <c r="AA444" s="37"/>
      <c r="AB444" s="37"/>
      <c r="AC444" s="37"/>
      <c r="AD444" s="37"/>
      <c r="AE444" s="37"/>
      <c r="AT444" s="20" t="s">
        <v>206</v>
      </c>
      <c r="AU444" s="20" t="s">
        <v>82</v>
      </c>
    </row>
    <row r="445" spans="1:65" s="2" customFormat="1" ht="19.5">
      <c r="A445" s="37"/>
      <c r="B445" s="38"/>
      <c r="C445" s="39"/>
      <c r="D445" s="194" t="s">
        <v>402</v>
      </c>
      <c r="E445" s="39"/>
      <c r="F445" s="243" t="s">
        <v>5318</v>
      </c>
      <c r="G445" s="39"/>
      <c r="H445" s="39"/>
      <c r="I445" s="196"/>
      <c r="J445" s="39"/>
      <c r="K445" s="39"/>
      <c r="L445" s="42"/>
      <c r="M445" s="197"/>
      <c r="N445" s="198"/>
      <c r="O445" s="67"/>
      <c r="P445" s="67"/>
      <c r="Q445" s="67"/>
      <c r="R445" s="67"/>
      <c r="S445" s="67"/>
      <c r="T445" s="68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T445" s="20" t="s">
        <v>402</v>
      </c>
      <c r="AU445" s="20" t="s">
        <v>82</v>
      </c>
    </row>
    <row r="446" spans="1:65" s="2" customFormat="1" ht="16.5" customHeight="1">
      <c r="A446" s="37"/>
      <c r="B446" s="38"/>
      <c r="C446" s="181" t="s">
        <v>926</v>
      </c>
      <c r="D446" s="181" t="s">
        <v>193</v>
      </c>
      <c r="E446" s="182" t="s">
        <v>5339</v>
      </c>
      <c r="F446" s="183" t="s">
        <v>5340</v>
      </c>
      <c r="G446" s="184" t="s">
        <v>301</v>
      </c>
      <c r="H446" s="185">
        <v>31</v>
      </c>
      <c r="I446" s="186"/>
      <c r="J446" s="187">
        <f>ROUND(I446*H446,2)</f>
        <v>0</v>
      </c>
      <c r="K446" s="183" t="s">
        <v>4909</v>
      </c>
      <c r="L446" s="42"/>
      <c r="M446" s="188" t="s">
        <v>19</v>
      </c>
      <c r="N446" s="189" t="s">
        <v>44</v>
      </c>
      <c r="O446" s="67"/>
      <c r="P446" s="190">
        <f>O446*H446</f>
        <v>0</v>
      </c>
      <c r="Q446" s="190">
        <v>0</v>
      </c>
      <c r="R446" s="190">
        <f>Q446*H446</f>
        <v>0</v>
      </c>
      <c r="S446" s="190">
        <v>0</v>
      </c>
      <c r="T446" s="191">
        <f>S446*H446</f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2" t="s">
        <v>292</v>
      </c>
      <c r="AT446" s="192" t="s">
        <v>193</v>
      </c>
      <c r="AU446" s="192" t="s">
        <v>82</v>
      </c>
      <c r="AY446" s="20" t="s">
        <v>191</v>
      </c>
      <c r="BE446" s="193">
        <f>IF(N446="základní",J446,0)</f>
        <v>0</v>
      </c>
      <c r="BF446" s="193">
        <f>IF(N446="snížená",J446,0)</f>
        <v>0</v>
      </c>
      <c r="BG446" s="193">
        <f>IF(N446="zákl. přenesená",J446,0)</f>
        <v>0</v>
      </c>
      <c r="BH446" s="193">
        <f>IF(N446="sníž. přenesená",J446,0)</f>
        <v>0</v>
      </c>
      <c r="BI446" s="193">
        <f>IF(N446="nulová",J446,0)</f>
        <v>0</v>
      </c>
      <c r="BJ446" s="20" t="s">
        <v>80</v>
      </c>
      <c r="BK446" s="193">
        <f>ROUND(I446*H446,2)</f>
        <v>0</v>
      </c>
      <c r="BL446" s="20" t="s">
        <v>292</v>
      </c>
      <c r="BM446" s="192" t="s">
        <v>5341</v>
      </c>
    </row>
    <row r="447" spans="1:65" s="2" customFormat="1" ht="11.25">
      <c r="A447" s="37"/>
      <c r="B447" s="38"/>
      <c r="C447" s="39"/>
      <c r="D447" s="194" t="s">
        <v>199</v>
      </c>
      <c r="E447" s="39"/>
      <c r="F447" s="195" t="s">
        <v>5342</v>
      </c>
      <c r="G447" s="39"/>
      <c r="H447" s="39"/>
      <c r="I447" s="196"/>
      <c r="J447" s="39"/>
      <c r="K447" s="39"/>
      <c r="L447" s="42"/>
      <c r="M447" s="197"/>
      <c r="N447" s="198"/>
      <c r="O447" s="67"/>
      <c r="P447" s="67"/>
      <c r="Q447" s="67"/>
      <c r="R447" s="67"/>
      <c r="S447" s="67"/>
      <c r="T447" s="68"/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T447" s="20" t="s">
        <v>199</v>
      </c>
      <c r="AU447" s="20" t="s">
        <v>82</v>
      </c>
    </row>
    <row r="448" spans="1:65" s="2" customFormat="1" ht="11.25">
      <c r="A448" s="37"/>
      <c r="B448" s="38"/>
      <c r="C448" s="39"/>
      <c r="D448" s="199" t="s">
        <v>206</v>
      </c>
      <c r="E448" s="39"/>
      <c r="F448" s="200" t="s">
        <v>5343</v>
      </c>
      <c r="G448" s="39"/>
      <c r="H448" s="39"/>
      <c r="I448" s="196"/>
      <c r="J448" s="39"/>
      <c r="K448" s="39"/>
      <c r="L448" s="42"/>
      <c r="M448" s="197"/>
      <c r="N448" s="198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206</v>
      </c>
      <c r="AU448" s="20" t="s">
        <v>82</v>
      </c>
    </row>
    <row r="449" spans="1:65" s="2" customFormat="1" ht="19.5">
      <c r="A449" s="37"/>
      <c r="B449" s="38"/>
      <c r="C449" s="39"/>
      <c r="D449" s="194" t="s">
        <v>402</v>
      </c>
      <c r="E449" s="39"/>
      <c r="F449" s="243" t="s">
        <v>5318</v>
      </c>
      <c r="G449" s="39"/>
      <c r="H449" s="39"/>
      <c r="I449" s="196"/>
      <c r="J449" s="39"/>
      <c r="K449" s="39"/>
      <c r="L449" s="42"/>
      <c r="M449" s="197"/>
      <c r="N449" s="198"/>
      <c r="O449" s="67"/>
      <c r="P449" s="67"/>
      <c r="Q449" s="67"/>
      <c r="R449" s="67"/>
      <c r="S449" s="67"/>
      <c r="T449" s="68"/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T449" s="20" t="s">
        <v>402</v>
      </c>
      <c r="AU449" s="20" t="s">
        <v>82</v>
      </c>
    </row>
    <row r="450" spans="1:65" s="2" customFormat="1" ht="16.5" customHeight="1">
      <c r="A450" s="37"/>
      <c r="B450" s="38"/>
      <c r="C450" s="181" t="s">
        <v>937</v>
      </c>
      <c r="D450" s="181" t="s">
        <v>193</v>
      </c>
      <c r="E450" s="182" t="s">
        <v>5344</v>
      </c>
      <c r="F450" s="183" t="s">
        <v>5345</v>
      </c>
      <c r="G450" s="184" t="s">
        <v>301</v>
      </c>
      <c r="H450" s="185">
        <v>74</v>
      </c>
      <c r="I450" s="186"/>
      <c r="J450" s="187">
        <f>ROUND(I450*H450,2)</f>
        <v>0</v>
      </c>
      <c r="K450" s="183" t="s">
        <v>4909</v>
      </c>
      <c r="L450" s="42"/>
      <c r="M450" s="188" t="s">
        <v>19</v>
      </c>
      <c r="N450" s="189" t="s">
        <v>44</v>
      </c>
      <c r="O450" s="67"/>
      <c r="P450" s="190">
        <f>O450*H450</f>
        <v>0</v>
      </c>
      <c r="Q450" s="190">
        <v>0</v>
      </c>
      <c r="R450" s="190">
        <f>Q450*H450</f>
        <v>0</v>
      </c>
      <c r="S450" s="190">
        <v>0</v>
      </c>
      <c r="T450" s="191">
        <f>S450*H450</f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2" t="s">
        <v>292</v>
      </c>
      <c r="AT450" s="192" t="s">
        <v>193</v>
      </c>
      <c r="AU450" s="192" t="s">
        <v>82</v>
      </c>
      <c r="AY450" s="20" t="s">
        <v>191</v>
      </c>
      <c r="BE450" s="193">
        <f>IF(N450="základní",J450,0)</f>
        <v>0</v>
      </c>
      <c r="BF450" s="193">
        <f>IF(N450="snížená",J450,0)</f>
        <v>0</v>
      </c>
      <c r="BG450" s="193">
        <f>IF(N450="zákl. přenesená",J450,0)</f>
        <v>0</v>
      </c>
      <c r="BH450" s="193">
        <f>IF(N450="sníž. přenesená",J450,0)</f>
        <v>0</v>
      </c>
      <c r="BI450" s="193">
        <f>IF(N450="nulová",J450,0)</f>
        <v>0</v>
      </c>
      <c r="BJ450" s="20" t="s">
        <v>80</v>
      </c>
      <c r="BK450" s="193">
        <f>ROUND(I450*H450,2)</f>
        <v>0</v>
      </c>
      <c r="BL450" s="20" t="s">
        <v>292</v>
      </c>
      <c r="BM450" s="192" t="s">
        <v>5346</v>
      </c>
    </row>
    <row r="451" spans="1:65" s="2" customFormat="1" ht="11.25">
      <c r="A451" s="37"/>
      <c r="B451" s="38"/>
      <c r="C451" s="39"/>
      <c r="D451" s="194" t="s">
        <v>199</v>
      </c>
      <c r="E451" s="39"/>
      <c r="F451" s="195" t="s">
        <v>5347</v>
      </c>
      <c r="G451" s="39"/>
      <c r="H451" s="39"/>
      <c r="I451" s="196"/>
      <c r="J451" s="39"/>
      <c r="K451" s="39"/>
      <c r="L451" s="42"/>
      <c r="M451" s="197"/>
      <c r="N451" s="198"/>
      <c r="O451" s="67"/>
      <c r="P451" s="67"/>
      <c r="Q451" s="67"/>
      <c r="R451" s="67"/>
      <c r="S451" s="67"/>
      <c r="T451" s="68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T451" s="20" t="s">
        <v>199</v>
      </c>
      <c r="AU451" s="20" t="s">
        <v>82</v>
      </c>
    </row>
    <row r="452" spans="1:65" s="2" customFormat="1" ht="11.25">
      <c r="A452" s="37"/>
      <c r="B452" s="38"/>
      <c r="C452" s="39"/>
      <c r="D452" s="199" t="s">
        <v>206</v>
      </c>
      <c r="E452" s="39"/>
      <c r="F452" s="200" t="s">
        <v>5348</v>
      </c>
      <c r="G452" s="39"/>
      <c r="H452" s="39"/>
      <c r="I452" s="196"/>
      <c r="J452" s="39"/>
      <c r="K452" s="39"/>
      <c r="L452" s="42"/>
      <c r="M452" s="197"/>
      <c r="N452" s="198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206</v>
      </c>
      <c r="AU452" s="20" t="s">
        <v>82</v>
      </c>
    </row>
    <row r="453" spans="1:65" s="2" customFormat="1" ht="19.5">
      <c r="A453" s="37"/>
      <c r="B453" s="38"/>
      <c r="C453" s="39"/>
      <c r="D453" s="194" t="s">
        <v>402</v>
      </c>
      <c r="E453" s="39"/>
      <c r="F453" s="243" t="s">
        <v>5318</v>
      </c>
      <c r="G453" s="39"/>
      <c r="H453" s="39"/>
      <c r="I453" s="196"/>
      <c r="J453" s="39"/>
      <c r="K453" s="39"/>
      <c r="L453" s="42"/>
      <c r="M453" s="197"/>
      <c r="N453" s="198"/>
      <c r="O453" s="67"/>
      <c r="P453" s="67"/>
      <c r="Q453" s="67"/>
      <c r="R453" s="67"/>
      <c r="S453" s="67"/>
      <c r="T453" s="68"/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T453" s="20" t="s">
        <v>402</v>
      </c>
      <c r="AU453" s="20" t="s">
        <v>82</v>
      </c>
    </row>
    <row r="454" spans="1:65" s="2" customFormat="1" ht="21.75" customHeight="1">
      <c r="A454" s="37"/>
      <c r="B454" s="38"/>
      <c r="C454" s="181" t="s">
        <v>948</v>
      </c>
      <c r="D454" s="181" t="s">
        <v>193</v>
      </c>
      <c r="E454" s="182" t="s">
        <v>5349</v>
      </c>
      <c r="F454" s="183" t="s">
        <v>5350</v>
      </c>
      <c r="G454" s="184" t="s">
        <v>301</v>
      </c>
      <c r="H454" s="185">
        <v>126.5</v>
      </c>
      <c r="I454" s="186"/>
      <c r="J454" s="187">
        <f>ROUND(I454*H454,2)</f>
        <v>0</v>
      </c>
      <c r="K454" s="183" t="s">
        <v>4909</v>
      </c>
      <c r="L454" s="42"/>
      <c r="M454" s="188" t="s">
        <v>19</v>
      </c>
      <c r="N454" s="189" t="s">
        <v>44</v>
      </c>
      <c r="O454" s="67"/>
      <c r="P454" s="190">
        <f>O454*H454</f>
        <v>0</v>
      </c>
      <c r="Q454" s="190">
        <v>0</v>
      </c>
      <c r="R454" s="190">
        <f>Q454*H454</f>
        <v>0</v>
      </c>
      <c r="S454" s="190">
        <v>0</v>
      </c>
      <c r="T454" s="191">
        <f>S454*H454</f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2" t="s">
        <v>292</v>
      </c>
      <c r="AT454" s="192" t="s">
        <v>193</v>
      </c>
      <c r="AU454" s="192" t="s">
        <v>82</v>
      </c>
      <c r="AY454" s="20" t="s">
        <v>191</v>
      </c>
      <c r="BE454" s="193">
        <f>IF(N454="základní",J454,0)</f>
        <v>0</v>
      </c>
      <c r="BF454" s="193">
        <f>IF(N454="snížená",J454,0)</f>
        <v>0</v>
      </c>
      <c r="BG454" s="193">
        <f>IF(N454="zákl. přenesená",J454,0)</f>
        <v>0</v>
      </c>
      <c r="BH454" s="193">
        <f>IF(N454="sníž. přenesená",J454,0)</f>
        <v>0</v>
      </c>
      <c r="BI454" s="193">
        <f>IF(N454="nulová",J454,0)</f>
        <v>0</v>
      </c>
      <c r="BJ454" s="20" t="s">
        <v>80</v>
      </c>
      <c r="BK454" s="193">
        <f>ROUND(I454*H454,2)</f>
        <v>0</v>
      </c>
      <c r="BL454" s="20" t="s">
        <v>292</v>
      </c>
      <c r="BM454" s="192" t="s">
        <v>5351</v>
      </c>
    </row>
    <row r="455" spans="1:65" s="2" customFormat="1" ht="19.5">
      <c r="A455" s="37"/>
      <c r="B455" s="38"/>
      <c r="C455" s="39"/>
      <c r="D455" s="194" t="s">
        <v>199</v>
      </c>
      <c r="E455" s="39"/>
      <c r="F455" s="195" t="s">
        <v>5352</v>
      </c>
      <c r="G455" s="39"/>
      <c r="H455" s="39"/>
      <c r="I455" s="196"/>
      <c r="J455" s="39"/>
      <c r="K455" s="39"/>
      <c r="L455" s="42"/>
      <c r="M455" s="197"/>
      <c r="N455" s="198"/>
      <c r="O455" s="67"/>
      <c r="P455" s="67"/>
      <c r="Q455" s="67"/>
      <c r="R455" s="67"/>
      <c r="S455" s="67"/>
      <c r="T455" s="68"/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T455" s="20" t="s">
        <v>199</v>
      </c>
      <c r="AU455" s="20" t="s">
        <v>82</v>
      </c>
    </row>
    <row r="456" spans="1:65" s="2" customFormat="1" ht="11.25">
      <c r="A456" s="37"/>
      <c r="B456" s="38"/>
      <c r="C456" s="39"/>
      <c r="D456" s="199" t="s">
        <v>206</v>
      </c>
      <c r="E456" s="39"/>
      <c r="F456" s="200" t="s">
        <v>5353</v>
      </c>
      <c r="G456" s="39"/>
      <c r="H456" s="39"/>
      <c r="I456" s="196"/>
      <c r="J456" s="39"/>
      <c r="K456" s="39"/>
      <c r="L456" s="42"/>
      <c r="M456" s="197"/>
      <c r="N456" s="198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206</v>
      </c>
      <c r="AU456" s="20" t="s">
        <v>82</v>
      </c>
    </row>
    <row r="457" spans="1:65" s="13" customFormat="1" ht="11.25">
      <c r="B457" s="201"/>
      <c r="C457" s="202"/>
      <c r="D457" s="194" t="s">
        <v>208</v>
      </c>
      <c r="E457" s="203" t="s">
        <v>19</v>
      </c>
      <c r="F457" s="204" t="s">
        <v>5354</v>
      </c>
      <c r="G457" s="202"/>
      <c r="H457" s="205">
        <v>126.5</v>
      </c>
      <c r="I457" s="206"/>
      <c r="J457" s="202"/>
      <c r="K457" s="202"/>
      <c r="L457" s="207"/>
      <c r="M457" s="208"/>
      <c r="N457" s="209"/>
      <c r="O457" s="209"/>
      <c r="P457" s="209"/>
      <c r="Q457" s="209"/>
      <c r="R457" s="209"/>
      <c r="S457" s="209"/>
      <c r="T457" s="210"/>
      <c r="AT457" s="211" t="s">
        <v>208</v>
      </c>
      <c r="AU457" s="211" t="s">
        <v>82</v>
      </c>
      <c r="AV457" s="13" t="s">
        <v>82</v>
      </c>
      <c r="AW457" s="13" t="s">
        <v>34</v>
      </c>
      <c r="AX457" s="13" t="s">
        <v>73</v>
      </c>
      <c r="AY457" s="211" t="s">
        <v>191</v>
      </c>
    </row>
    <row r="458" spans="1:65" s="14" customFormat="1" ht="11.25">
      <c r="B458" s="212"/>
      <c r="C458" s="213"/>
      <c r="D458" s="194" t="s">
        <v>208</v>
      </c>
      <c r="E458" s="214" t="s">
        <v>19</v>
      </c>
      <c r="F458" s="215" t="s">
        <v>238</v>
      </c>
      <c r="G458" s="213"/>
      <c r="H458" s="216">
        <v>126.5</v>
      </c>
      <c r="I458" s="217"/>
      <c r="J458" s="213"/>
      <c r="K458" s="213"/>
      <c r="L458" s="218"/>
      <c r="M458" s="219"/>
      <c r="N458" s="220"/>
      <c r="O458" s="220"/>
      <c r="P458" s="220"/>
      <c r="Q458" s="220"/>
      <c r="R458" s="220"/>
      <c r="S458" s="220"/>
      <c r="T458" s="221"/>
      <c r="AT458" s="222" t="s">
        <v>208</v>
      </c>
      <c r="AU458" s="222" t="s">
        <v>82</v>
      </c>
      <c r="AV458" s="14" t="s">
        <v>197</v>
      </c>
      <c r="AW458" s="14" t="s">
        <v>34</v>
      </c>
      <c r="AX458" s="14" t="s">
        <v>80</v>
      </c>
      <c r="AY458" s="222" t="s">
        <v>191</v>
      </c>
    </row>
    <row r="459" spans="1:65" s="2" customFormat="1" ht="24.2" customHeight="1">
      <c r="A459" s="37"/>
      <c r="B459" s="38"/>
      <c r="C459" s="181" t="s">
        <v>964</v>
      </c>
      <c r="D459" s="181" t="s">
        <v>193</v>
      </c>
      <c r="E459" s="182" t="s">
        <v>5355</v>
      </c>
      <c r="F459" s="183" t="s">
        <v>5356</v>
      </c>
      <c r="G459" s="184" t="s">
        <v>301</v>
      </c>
      <c r="H459" s="185">
        <v>231.5</v>
      </c>
      <c r="I459" s="186"/>
      <c r="J459" s="187">
        <f>ROUND(I459*H459,2)</f>
        <v>0</v>
      </c>
      <c r="K459" s="183" t="s">
        <v>4909</v>
      </c>
      <c r="L459" s="42"/>
      <c r="M459" s="188" t="s">
        <v>19</v>
      </c>
      <c r="N459" s="189" t="s">
        <v>44</v>
      </c>
      <c r="O459" s="67"/>
      <c r="P459" s="190">
        <f>O459*H459</f>
        <v>0</v>
      </c>
      <c r="Q459" s="190">
        <v>0</v>
      </c>
      <c r="R459" s="190">
        <f>Q459*H459</f>
        <v>0</v>
      </c>
      <c r="S459" s="190">
        <v>0</v>
      </c>
      <c r="T459" s="191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2" t="s">
        <v>292</v>
      </c>
      <c r="AT459" s="192" t="s">
        <v>193</v>
      </c>
      <c r="AU459" s="192" t="s">
        <v>82</v>
      </c>
      <c r="AY459" s="20" t="s">
        <v>191</v>
      </c>
      <c r="BE459" s="193">
        <f>IF(N459="základní",J459,0)</f>
        <v>0</v>
      </c>
      <c r="BF459" s="193">
        <f>IF(N459="snížená",J459,0)</f>
        <v>0</v>
      </c>
      <c r="BG459" s="193">
        <f>IF(N459="zákl. přenesená",J459,0)</f>
        <v>0</v>
      </c>
      <c r="BH459" s="193">
        <f>IF(N459="sníž. přenesená",J459,0)</f>
        <v>0</v>
      </c>
      <c r="BI459" s="193">
        <f>IF(N459="nulová",J459,0)</f>
        <v>0</v>
      </c>
      <c r="BJ459" s="20" t="s">
        <v>80</v>
      </c>
      <c r="BK459" s="193">
        <f>ROUND(I459*H459,2)</f>
        <v>0</v>
      </c>
      <c r="BL459" s="20" t="s">
        <v>292</v>
      </c>
      <c r="BM459" s="192" t="s">
        <v>5357</v>
      </c>
    </row>
    <row r="460" spans="1:65" s="2" customFormat="1" ht="19.5">
      <c r="A460" s="37"/>
      <c r="B460" s="38"/>
      <c r="C460" s="39"/>
      <c r="D460" s="194" t="s">
        <v>199</v>
      </c>
      <c r="E460" s="39"/>
      <c r="F460" s="195" t="s">
        <v>5358</v>
      </c>
      <c r="G460" s="39"/>
      <c r="H460" s="39"/>
      <c r="I460" s="196"/>
      <c r="J460" s="39"/>
      <c r="K460" s="39"/>
      <c r="L460" s="42"/>
      <c r="M460" s="197"/>
      <c r="N460" s="198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199</v>
      </c>
      <c r="AU460" s="20" t="s">
        <v>82</v>
      </c>
    </row>
    <row r="461" spans="1:65" s="2" customFormat="1" ht="11.25">
      <c r="A461" s="37"/>
      <c r="B461" s="38"/>
      <c r="C461" s="39"/>
      <c r="D461" s="199" t="s">
        <v>206</v>
      </c>
      <c r="E461" s="39"/>
      <c r="F461" s="200" t="s">
        <v>5359</v>
      </c>
      <c r="G461" s="39"/>
      <c r="H461" s="39"/>
      <c r="I461" s="196"/>
      <c r="J461" s="39"/>
      <c r="K461" s="39"/>
      <c r="L461" s="42"/>
      <c r="M461" s="197"/>
      <c r="N461" s="198"/>
      <c r="O461" s="67"/>
      <c r="P461" s="67"/>
      <c r="Q461" s="67"/>
      <c r="R461" s="67"/>
      <c r="S461" s="67"/>
      <c r="T461" s="68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T461" s="20" t="s">
        <v>206</v>
      </c>
      <c r="AU461" s="20" t="s">
        <v>82</v>
      </c>
    </row>
    <row r="462" spans="1:65" s="13" customFormat="1" ht="11.25">
      <c r="B462" s="201"/>
      <c r="C462" s="202"/>
      <c r="D462" s="194" t="s">
        <v>208</v>
      </c>
      <c r="E462" s="203" t="s">
        <v>19</v>
      </c>
      <c r="F462" s="204" t="s">
        <v>5360</v>
      </c>
      <c r="G462" s="202"/>
      <c r="H462" s="205">
        <v>231.5</v>
      </c>
      <c r="I462" s="206"/>
      <c r="J462" s="202"/>
      <c r="K462" s="202"/>
      <c r="L462" s="207"/>
      <c r="M462" s="208"/>
      <c r="N462" s="209"/>
      <c r="O462" s="209"/>
      <c r="P462" s="209"/>
      <c r="Q462" s="209"/>
      <c r="R462" s="209"/>
      <c r="S462" s="209"/>
      <c r="T462" s="210"/>
      <c r="AT462" s="211" t="s">
        <v>208</v>
      </c>
      <c r="AU462" s="211" t="s">
        <v>82</v>
      </c>
      <c r="AV462" s="13" t="s">
        <v>82</v>
      </c>
      <c r="AW462" s="13" t="s">
        <v>34</v>
      </c>
      <c r="AX462" s="13" t="s">
        <v>73</v>
      </c>
      <c r="AY462" s="211" t="s">
        <v>191</v>
      </c>
    </row>
    <row r="463" spans="1:65" s="14" customFormat="1" ht="11.25">
      <c r="B463" s="212"/>
      <c r="C463" s="213"/>
      <c r="D463" s="194" t="s">
        <v>208</v>
      </c>
      <c r="E463" s="214" t="s">
        <v>19</v>
      </c>
      <c r="F463" s="215" t="s">
        <v>238</v>
      </c>
      <c r="G463" s="213"/>
      <c r="H463" s="216">
        <v>231.5</v>
      </c>
      <c r="I463" s="217"/>
      <c r="J463" s="213"/>
      <c r="K463" s="213"/>
      <c r="L463" s="218"/>
      <c r="M463" s="219"/>
      <c r="N463" s="220"/>
      <c r="O463" s="220"/>
      <c r="P463" s="220"/>
      <c r="Q463" s="220"/>
      <c r="R463" s="220"/>
      <c r="S463" s="220"/>
      <c r="T463" s="221"/>
      <c r="AT463" s="222" t="s">
        <v>208</v>
      </c>
      <c r="AU463" s="222" t="s">
        <v>82</v>
      </c>
      <c r="AV463" s="14" t="s">
        <v>197</v>
      </c>
      <c r="AW463" s="14" t="s">
        <v>34</v>
      </c>
      <c r="AX463" s="14" t="s">
        <v>80</v>
      </c>
      <c r="AY463" s="222" t="s">
        <v>191</v>
      </c>
    </row>
    <row r="464" spans="1:65" s="2" customFormat="1" ht="24.2" customHeight="1">
      <c r="A464" s="37"/>
      <c r="B464" s="38"/>
      <c r="C464" s="181" t="s">
        <v>971</v>
      </c>
      <c r="D464" s="181" t="s">
        <v>193</v>
      </c>
      <c r="E464" s="182" t="s">
        <v>5361</v>
      </c>
      <c r="F464" s="183" t="s">
        <v>5362</v>
      </c>
      <c r="G464" s="184" t="s">
        <v>301</v>
      </c>
      <c r="H464" s="185">
        <v>32</v>
      </c>
      <c r="I464" s="186"/>
      <c r="J464" s="187">
        <f>ROUND(I464*H464,2)</f>
        <v>0</v>
      </c>
      <c r="K464" s="183" t="s">
        <v>4909</v>
      </c>
      <c r="L464" s="42"/>
      <c r="M464" s="188" t="s">
        <v>19</v>
      </c>
      <c r="N464" s="189" t="s">
        <v>44</v>
      </c>
      <c r="O464" s="67"/>
      <c r="P464" s="190">
        <f>O464*H464</f>
        <v>0</v>
      </c>
      <c r="Q464" s="190">
        <v>0</v>
      </c>
      <c r="R464" s="190">
        <f>Q464*H464</f>
        <v>0</v>
      </c>
      <c r="S464" s="190">
        <v>0</v>
      </c>
      <c r="T464" s="191">
        <f>S464*H464</f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2" t="s">
        <v>292</v>
      </c>
      <c r="AT464" s="192" t="s">
        <v>193</v>
      </c>
      <c r="AU464" s="192" t="s">
        <v>82</v>
      </c>
      <c r="AY464" s="20" t="s">
        <v>191</v>
      </c>
      <c r="BE464" s="193">
        <f>IF(N464="základní",J464,0)</f>
        <v>0</v>
      </c>
      <c r="BF464" s="193">
        <f>IF(N464="snížená",J464,0)</f>
        <v>0</v>
      </c>
      <c r="BG464" s="193">
        <f>IF(N464="zákl. přenesená",J464,0)</f>
        <v>0</v>
      </c>
      <c r="BH464" s="193">
        <f>IF(N464="sníž. přenesená",J464,0)</f>
        <v>0</v>
      </c>
      <c r="BI464" s="193">
        <f>IF(N464="nulová",J464,0)</f>
        <v>0</v>
      </c>
      <c r="BJ464" s="20" t="s">
        <v>80</v>
      </c>
      <c r="BK464" s="193">
        <f>ROUND(I464*H464,2)</f>
        <v>0</v>
      </c>
      <c r="BL464" s="20" t="s">
        <v>292</v>
      </c>
      <c r="BM464" s="192" t="s">
        <v>5363</v>
      </c>
    </row>
    <row r="465" spans="1:65" s="2" customFormat="1" ht="19.5">
      <c r="A465" s="37"/>
      <c r="B465" s="38"/>
      <c r="C465" s="39"/>
      <c r="D465" s="194" t="s">
        <v>199</v>
      </c>
      <c r="E465" s="39"/>
      <c r="F465" s="195" t="s">
        <v>5364</v>
      </c>
      <c r="G465" s="39"/>
      <c r="H465" s="39"/>
      <c r="I465" s="196"/>
      <c r="J465" s="39"/>
      <c r="K465" s="39"/>
      <c r="L465" s="42"/>
      <c r="M465" s="197"/>
      <c r="N465" s="198"/>
      <c r="O465" s="67"/>
      <c r="P465" s="67"/>
      <c r="Q465" s="67"/>
      <c r="R465" s="67"/>
      <c r="S465" s="67"/>
      <c r="T465" s="68"/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T465" s="20" t="s">
        <v>199</v>
      </c>
      <c r="AU465" s="20" t="s">
        <v>82</v>
      </c>
    </row>
    <row r="466" spans="1:65" s="2" customFormat="1" ht="11.25">
      <c r="A466" s="37"/>
      <c r="B466" s="38"/>
      <c r="C466" s="39"/>
      <c r="D466" s="199" t="s">
        <v>206</v>
      </c>
      <c r="E466" s="39"/>
      <c r="F466" s="200" t="s">
        <v>5365</v>
      </c>
      <c r="G466" s="39"/>
      <c r="H466" s="39"/>
      <c r="I466" s="196"/>
      <c r="J466" s="39"/>
      <c r="K466" s="39"/>
      <c r="L466" s="42"/>
      <c r="M466" s="197"/>
      <c r="N466" s="198"/>
      <c r="O466" s="67"/>
      <c r="P466" s="67"/>
      <c r="Q466" s="67"/>
      <c r="R466" s="67"/>
      <c r="S466" s="67"/>
      <c r="T466" s="68"/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T466" s="20" t="s">
        <v>206</v>
      </c>
      <c r="AU466" s="20" t="s">
        <v>82</v>
      </c>
    </row>
    <row r="467" spans="1:65" s="13" customFormat="1" ht="11.25">
      <c r="B467" s="201"/>
      <c r="C467" s="202"/>
      <c r="D467" s="194" t="s">
        <v>208</v>
      </c>
      <c r="E467" s="203" t="s">
        <v>19</v>
      </c>
      <c r="F467" s="204" t="s">
        <v>5366</v>
      </c>
      <c r="G467" s="202"/>
      <c r="H467" s="205">
        <v>32</v>
      </c>
      <c r="I467" s="206"/>
      <c r="J467" s="202"/>
      <c r="K467" s="202"/>
      <c r="L467" s="207"/>
      <c r="M467" s="208"/>
      <c r="N467" s="209"/>
      <c r="O467" s="209"/>
      <c r="P467" s="209"/>
      <c r="Q467" s="209"/>
      <c r="R467" s="209"/>
      <c r="S467" s="209"/>
      <c r="T467" s="210"/>
      <c r="AT467" s="211" t="s">
        <v>208</v>
      </c>
      <c r="AU467" s="211" t="s">
        <v>82</v>
      </c>
      <c r="AV467" s="13" t="s">
        <v>82</v>
      </c>
      <c r="AW467" s="13" t="s">
        <v>34</v>
      </c>
      <c r="AX467" s="13" t="s">
        <v>73</v>
      </c>
      <c r="AY467" s="211" t="s">
        <v>191</v>
      </c>
    </row>
    <row r="468" spans="1:65" s="14" customFormat="1" ht="11.25">
      <c r="B468" s="212"/>
      <c r="C468" s="213"/>
      <c r="D468" s="194" t="s">
        <v>208</v>
      </c>
      <c r="E468" s="214" t="s">
        <v>19</v>
      </c>
      <c r="F468" s="215" t="s">
        <v>238</v>
      </c>
      <c r="G468" s="213"/>
      <c r="H468" s="216">
        <v>32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208</v>
      </c>
      <c r="AU468" s="222" t="s">
        <v>82</v>
      </c>
      <c r="AV468" s="14" t="s">
        <v>197</v>
      </c>
      <c r="AW468" s="14" t="s">
        <v>34</v>
      </c>
      <c r="AX468" s="14" t="s">
        <v>80</v>
      </c>
      <c r="AY468" s="222" t="s">
        <v>191</v>
      </c>
    </row>
    <row r="469" spans="1:65" s="2" customFormat="1" ht="24.2" customHeight="1">
      <c r="A469" s="37"/>
      <c r="B469" s="38"/>
      <c r="C469" s="181" t="s">
        <v>979</v>
      </c>
      <c r="D469" s="181" t="s">
        <v>193</v>
      </c>
      <c r="E469" s="182" t="s">
        <v>5367</v>
      </c>
      <c r="F469" s="183" t="s">
        <v>5368</v>
      </c>
      <c r="G469" s="184" t="s">
        <v>301</v>
      </c>
      <c r="H469" s="185">
        <v>74</v>
      </c>
      <c r="I469" s="186"/>
      <c r="J469" s="187">
        <f>ROUND(I469*H469,2)</f>
        <v>0</v>
      </c>
      <c r="K469" s="183" t="s">
        <v>4909</v>
      </c>
      <c r="L469" s="42"/>
      <c r="M469" s="188" t="s">
        <v>19</v>
      </c>
      <c r="N469" s="189" t="s">
        <v>44</v>
      </c>
      <c r="O469" s="67"/>
      <c r="P469" s="190">
        <f>O469*H469</f>
        <v>0</v>
      </c>
      <c r="Q469" s="190">
        <v>0</v>
      </c>
      <c r="R469" s="190">
        <f>Q469*H469</f>
        <v>0</v>
      </c>
      <c r="S469" s="190">
        <v>0</v>
      </c>
      <c r="T469" s="191">
        <f>S469*H469</f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2" t="s">
        <v>292</v>
      </c>
      <c r="AT469" s="192" t="s">
        <v>193</v>
      </c>
      <c r="AU469" s="192" t="s">
        <v>82</v>
      </c>
      <c r="AY469" s="20" t="s">
        <v>191</v>
      </c>
      <c r="BE469" s="193">
        <f>IF(N469="základní",J469,0)</f>
        <v>0</v>
      </c>
      <c r="BF469" s="193">
        <f>IF(N469="snížená",J469,0)</f>
        <v>0</v>
      </c>
      <c r="BG469" s="193">
        <f>IF(N469="zákl. přenesená",J469,0)</f>
        <v>0</v>
      </c>
      <c r="BH469" s="193">
        <f>IF(N469="sníž. přenesená",J469,0)</f>
        <v>0</v>
      </c>
      <c r="BI469" s="193">
        <f>IF(N469="nulová",J469,0)</f>
        <v>0</v>
      </c>
      <c r="BJ469" s="20" t="s">
        <v>80</v>
      </c>
      <c r="BK469" s="193">
        <f>ROUND(I469*H469,2)</f>
        <v>0</v>
      </c>
      <c r="BL469" s="20" t="s">
        <v>292</v>
      </c>
      <c r="BM469" s="192" t="s">
        <v>5369</v>
      </c>
    </row>
    <row r="470" spans="1:65" s="2" customFormat="1" ht="19.5">
      <c r="A470" s="37"/>
      <c r="B470" s="38"/>
      <c r="C470" s="39"/>
      <c r="D470" s="194" t="s">
        <v>199</v>
      </c>
      <c r="E470" s="39"/>
      <c r="F470" s="195" t="s">
        <v>5370</v>
      </c>
      <c r="G470" s="39"/>
      <c r="H470" s="39"/>
      <c r="I470" s="196"/>
      <c r="J470" s="39"/>
      <c r="K470" s="39"/>
      <c r="L470" s="42"/>
      <c r="M470" s="197"/>
      <c r="N470" s="198"/>
      <c r="O470" s="67"/>
      <c r="P470" s="67"/>
      <c r="Q470" s="67"/>
      <c r="R470" s="67"/>
      <c r="S470" s="67"/>
      <c r="T470" s="68"/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T470" s="20" t="s">
        <v>199</v>
      </c>
      <c r="AU470" s="20" t="s">
        <v>82</v>
      </c>
    </row>
    <row r="471" spans="1:65" s="2" customFormat="1" ht="11.25">
      <c r="A471" s="37"/>
      <c r="B471" s="38"/>
      <c r="C471" s="39"/>
      <c r="D471" s="199" t="s">
        <v>206</v>
      </c>
      <c r="E471" s="39"/>
      <c r="F471" s="200" t="s">
        <v>5371</v>
      </c>
      <c r="G471" s="39"/>
      <c r="H471" s="39"/>
      <c r="I471" s="196"/>
      <c r="J471" s="39"/>
      <c r="K471" s="39"/>
      <c r="L471" s="42"/>
      <c r="M471" s="197"/>
      <c r="N471" s="198"/>
      <c r="O471" s="67"/>
      <c r="P471" s="67"/>
      <c r="Q471" s="67"/>
      <c r="R471" s="67"/>
      <c r="S471" s="67"/>
      <c r="T471" s="68"/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T471" s="20" t="s">
        <v>206</v>
      </c>
      <c r="AU471" s="20" t="s">
        <v>82</v>
      </c>
    </row>
    <row r="472" spans="1:65" s="13" customFormat="1" ht="11.25">
      <c r="B472" s="201"/>
      <c r="C472" s="202"/>
      <c r="D472" s="194" t="s">
        <v>208</v>
      </c>
      <c r="E472" s="203" t="s">
        <v>19</v>
      </c>
      <c r="F472" s="204" t="s">
        <v>5372</v>
      </c>
      <c r="G472" s="202"/>
      <c r="H472" s="205">
        <v>74</v>
      </c>
      <c r="I472" s="206"/>
      <c r="J472" s="202"/>
      <c r="K472" s="202"/>
      <c r="L472" s="207"/>
      <c r="M472" s="208"/>
      <c r="N472" s="209"/>
      <c r="O472" s="209"/>
      <c r="P472" s="209"/>
      <c r="Q472" s="209"/>
      <c r="R472" s="209"/>
      <c r="S472" s="209"/>
      <c r="T472" s="210"/>
      <c r="AT472" s="211" t="s">
        <v>208</v>
      </c>
      <c r="AU472" s="211" t="s">
        <v>82</v>
      </c>
      <c r="AV472" s="13" t="s">
        <v>82</v>
      </c>
      <c r="AW472" s="13" t="s">
        <v>34</v>
      </c>
      <c r="AX472" s="13" t="s">
        <v>73</v>
      </c>
      <c r="AY472" s="211" t="s">
        <v>191</v>
      </c>
    </row>
    <row r="473" spans="1:65" s="14" customFormat="1" ht="11.25">
      <c r="B473" s="212"/>
      <c r="C473" s="213"/>
      <c r="D473" s="194" t="s">
        <v>208</v>
      </c>
      <c r="E473" s="214" t="s">
        <v>19</v>
      </c>
      <c r="F473" s="215" t="s">
        <v>238</v>
      </c>
      <c r="G473" s="213"/>
      <c r="H473" s="216">
        <v>74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208</v>
      </c>
      <c r="AU473" s="222" t="s">
        <v>82</v>
      </c>
      <c r="AV473" s="14" t="s">
        <v>197</v>
      </c>
      <c r="AW473" s="14" t="s">
        <v>34</v>
      </c>
      <c r="AX473" s="14" t="s">
        <v>80</v>
      </c>
      <c r="AY473" s="222" t="s">
        <v>191</v>
      </c>
    </row>
    <row r="474" spans="1:65" s="2" customFormat="1" ht="21.75" customHeight="1">
      <c r="A474" s="37"/>
      <c r="B474" s="38"/>
      <c r="C474" s="181" t="s">
        <v>985</v>
      </c>
      <c r="D474" s="181" t="s">
        <v>193</v>
      </c>
      <c r="E474" s="182" t="s">
        <v>5373</v>
      </c>
      <c r="F474" s="183" t="s">
        <v>5374</v>
      </c>
      <c r="G474" s="184" t="s">
        <v>301</v>
      </c>
      <c r="H474" s="185">
        <v>75</v>
      </c>
      <c r="I474" s="186"/>
      <c r="J474" s="187">
        <f>ROUND(I474*H474,2)</f>
        <v>0</v>
      </c>
      <c r="K474" s="183" t="s">
        <v>19</v>
      </c>
      <c r="L474" s="42"/>
      <c r="M474" s="188" t="s">
        <v>19</v>
      </c>
      <c r="N474" s="189" t="s">
        <v>44</v>
      </c>
      <c r="O474" s="67"/>
      <c r="P474" s="190">
        <f>O474*H474</f>
        <v>0</v>
      </c>
      <c r="Q474" s="190">
        <v>0</v>
      </c>
      <c r="R474" s="190">
        <f>Q474*H474</f>
        <v>0</v>
      </c>
      <c r="S474" s="190">
        <v>0</v>
      </c>
      <c r="T474" s="191">
        <f>S474*H474</f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2" t="s">
        <v>292</v>
      </c>
      <c r="AT474" s="192" t="s">
        <v>193</v>
      </c>
      <c r="AU474" s="192" t="s">
        <v>82</v>
      </c>
      <c r="AY474" s="20" t="s">
        <v>191</v>
      </c>
      <c r="BE474" s="193">
        <f>IF(N474="základní",J474,0)</f>
        <v>0</v>
      </c>
      <c r="BF474" s="193">
        <f>IF(N474="snížená",J474,0)</f>
        <v>0</v>
      </c>
      <c r="BG474" s="193">
        <f>IF(N474="zákl. přenesená",J474,0)</f>
        <v>0</v>
      </c>
      <c r="BH474" s="193">
        <f>IF(N474="sníž. přenesená",J474,0)</f>
        <v>0</v>
      </c>
      <c r="BI474" s="193">
        <f>IF(N474="nulová",J474,0)</f>
        <v>0</v>
      </c>
      <c r="BJ474" s="20" t="s">
        <v>80</v>
      </c>
      <c r="BK474" s="193">
        <f>ROUND(I474*H474,2)</f>
        <v>0</v>
      </c>
      <c r="BL474" s="20" t="s">
        <v>292</v>
      </c>
      <c r="BM474" s="192" t="s">
        <v>5375</v>
      </c>
    </row>
    <row r="475" spans="1:65" s="2" customFormat="1" ht="11.25">
      <c r="A475" s="37"/>
      <c r="B475" s="38"/>
      <c r="C475" s="39"/>
      <c r="D475" s="194" t="s">
        <v>199</v>
      </c>
      <c r="E475" s="39"/>
      <c r="F475" s="195" t="s">
        <v>5374</v>
      </c>
      <c r="G475" s="39"/>
      <c r="H475" s="39"/>
      <c r="I475" s="196"/>
      <c r="J475" s="39"/>
      <c r="K475" s="39"/>
      <c r="L475" s="42"/>
      <c r="M475" s="197"/>
      <c r="N475" s="198"/>
      <c r="O475" s="67"/>
      <c r="P475" s="67"/>
      <c r="Q475" s="67"/>
      <c r="R475" s="67"/>
      <c r="S475" s="67"/>
      <c r="T475" s="68"/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T475" s="20" t="s">
        <v>199</v>
      </c>
      <c r="AU475" s="20" t="s">
        <v>82</v>
      </c>
    </row>
    <row r="476" spans="1:65" s="13" customFormat="1" ht="11.25">
      <c r="B476" s="201"/>
      <c r="C476" s="202"/>
      <c r="D476" s="194" t="s">
        <v>208</v>
      </c>
      <c r="E476" s="203" t="s">
        <v>19</v>
      </c>
      <c r="F476" s="204" t="s">
        <v>5376</v>
      </c>
      <c r="G476" s="202"/>
      <c r="H476" s="205">
        <v>75</v>
      </c>
      <c r="I476" s="206"/>
      <c r="J476" s="202"/>
      <c r="K476" s="202"/>
      <c r="L476" s="207"/>
      <c r="M476" s="208"/>
      <c r="N476" s="209"/>
      <c r="O476" s="209"/>
      <c r="P476" s="209"/>
      <c r="Q476" s="209"/>
      <c r="R476" s="209"/>
      <c r="S476" s="209"/>
      <c r="T476" s="210"/>
      <c r="AT476" s="211" t="s">
        <v>208</v>
      </c>
      <c r="AU476" s="211" t="s">
        <v>82</v>
      </c>
      <c r="AV476" s="13" t="s">
        <v>82</v>
      </c>
      <c r="AW476" s="13" t="s">
        <v>34</v>
      </c>
      <c r="AX476" s="13" t="s">
        <v>73</v>
      </c>
      <c r="AY476" s="211" t="s">
        <v>191</v>
      </c>
    </row>
    <row r="477" spans="1:65" s="14" customFormat="1" ht="11.25">
      <c r="B477" s="212"/>
      <c r="C477" s="213"/>
      <c r="D477" s="194" t="s">
        <v>208</v>
      </c>
      <c r="E477" s="214" t="s">
        <v>19</v>
      </c>
      <c r="F477" s="215" t="s">
        <v>238</v>
      </c>
      <c r="G477" s="213"/>
      <c r="H477" s="216">
        <v>75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208</v>
      </c>
      <c r="AU477" s="222" t="s">
        <v>82</v>
      </c>
      <c r="AV477" s="14" t="s">
        <v>197</v>
      </c>
      <c r="AW477" s="14" t="s">
        <v>34</v>
      </c>
      <c r="AX477" s="14" t="s">
        <v>80</v>
      </c>
      <c r="AY477" s="222" t="s">
        <v>191</v>
      </c>
    </row>
    <row r="478" spans="1:65" s="2" customFormat="1" ht="21.75" customHeight="1">
      <c r="A478" s="37"/>
      <c r="B478" s="38"/>
      <c r="C478" s="181" t="s">
        <v>990</v>
      </c>
      <c r="D478" s="181" t="s">
        <v>193</v>
      </c>
      <c r="E478" s="182" t="s">
        <v>5377</v>
      </c>
      <c r="F478" s="183" t="s">
        <v>5378</v>
      </c>
      <c r="G478" s="184" t="s">
        <v>301</v>
      </c>
      <c r="H478" s="185">
        <v>23</v>
      </c>
      <c r="I478" s="186"/>
      <c r="J478" s="187">
        <f>ROUND(I478*H478,2)</f>
        <v>0</v>
      </c>
      <c r="K478" s="183" t="s">
        <v>19</v>
      </c>
      <c r="L478" s="42"/>
      <c r="M478" s="188" t="s">
        <v>19</v>
      </c>
      <c r="N478" s="189" t="s">
        <v>44</v>
      </c>
      <c r="O478" s="67"/>
      <c r="P478" s="190">
        <f>O478*H478</f>
        <v>0</v>
      </c>
      <c r="Q478" s="190">
        <v>0</v>
      </c>
      <c r="R478" s="190">
        <f>Q478*H478</f>
        <v>0</v>
      </c>
      <c r="S478" s="190">
        <v>0</v>
      </c>
      <c r="T478" s="191">
        <f>S478*H478</f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2" t="s">
        <v>292</v>
      </c>
      <c r="AT478" s="192" t="s">
        <v>193</v>
      </c>
      <c r="AU478" s="192" t="s">
        <v>82</v>
      </c>
      <c r="AY478" s="20" t="s">
        <v>191</v>
      </c>
      <c r="BE478" s="193">
        <f>IF(N478="základní",J478,0)</f>
        <v>0</v>
      </c>
      <c r="BF478" s="193">
        <f>IF(N478="snížená",J478,0)</f>
        <v>0</v>
      </c>
      <c r="BG478" s="193">
        <f>IF(N478="zákl. přenesená",J478,0)</f>
        <v>0</v>
      </c>
      <c r="BH478" s="193">
        <f>IF(N478="sníž. přenesená",J478,0)</f>
        <v>0</v>
      </c>
      <c r="BI478" s="193">
        <f>IF(N478="nulová",J478,0)</f>
        <v>0</v>
      </c>
      <c r="BJ478" s="20" t="s">
        <v>80</v>
      </c>
      <c r="BK478" s="193">
        <f>ROUND(I478*H478,2)</f>
        <v>0</v>
      </c>
      <c r="BL478" s="20" t="s">
        <v>292</v>
      </c>
      <c r="BM478" s="192" t="s">
        <v>5379</v>
      </c>
    </row>
    <row r="479" spans="1:65" s="2" customFormat="1" ht="11.25">
      <c r="A479" s="37"/>
      <c r="B479" s="38"/>
      <c r="C479" s="39"/>
      <c r="D479" s="194" t="s">
        <v>199</v>
      </c>
      <c r="E479" s="39"/>
      <c r="F479" s="195" t="s">
        <v>5378</v>
      </c>
      <c r="G479" s="39"/>
      <c r="H479" s="39"/>
      <c r="I479" s="196"/>
      <c r="J479" s="39"/>
      <c r="K479" s="39"/>
      <c r="L479" s="42"/>
      <c r="M479" s="197"/>
      <c r="N479" s="198"/>
      <c r="O479" s="67"/>
      <c r="P479" s="67"/>
      <c r="Q479" s="67"/>
      <c r="R479" s="67"/>
      <c r="S479" s="67"/>
      <c r="T479" s="68"/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T479" s="20" t="s">
        <v>199</v>
      </c>
      <c r="AU479" s="20" t="s">
        <v>82</v>
      </c>
    </row>
    <row r="480" spans="1:65" s="13" customFormat="1" ht="11.25">
      <c r="B480" s="201"/>
      <c r="C480" s="202"/>
      <c r="D480" s="194" t="s">
        <v>208</v>
      </c>
      <c r="E480" s="203" t="s">
        <v>19</v>
      </c>
      <c r="F480" s="204" t="s">
        <v>5380</v>
      </c>
      <c r="G480" s="202"/>
      <c r="H480" s="205">
        <v>23</v>
      </c>
      <c r="I480" s="206"/>
      <c r="J480" s="202"/>
      <c r="K480" s="202"/>
      <c r="L480" s="207"/>
      <c r="M480" s="208"/>
      <c r="N480" s="209"/>
      <c r="O480" s="209"/>
      <c r="P480" s="209"/>
      <c r="Q480" s="209"/>
      <c r="R480" s="209"/>
      <c r="S480" s="209"/>
      <c r="T480" s="210"/>
      <c r="AT480" s="211" t="s">
        <v>208</v>
      </c>
      <c r="AU480" s="211" t="s">
        <v>82</v>
      </c>
      <c r="AV480" s="13" t="s">
        <v>82</v>
      </c>
      <c r="AW480" s="13" t="s">
        <v>34</v>
      </c>
      <c r="AX480" s="13" t="s">
        <v>73</v>
      </c>
      <c r="AY480" s="211" t="s">
        <v>191</v>
      </c>
    </row>
    <row r="481" spans="1:65" s="14" customFormat="1" ht="11.25">
      <c r="B481" s="212"/>
      <c r="C481" s="213"/>
      <c r="D481" s="194" t="s">
        <v>208</v>
      </c>
      <c r="E481" s="214" t="s">
        <v>19</v>
      </c>
      <c r="F481" s="215" t="s">
        <v>238</v>
      </c>
      <c r="G481" s="213"/>
      <c r="H481" s="216">
        <v>23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208</v>
      </c>
      <c r="AU481" s="222" t="s">
        <v>82</v>
      </c>
      <c r="AV481" s="14" t="s">
        <v>197</v>
      </c>
      <c r="AW481" s="14" t="s">
        <v>34</v>
      </c>
      <c r="AX481" s="14" t="s">
        <v>80</v>
      </c>
      <c r="AY481" s="222" t="s">
        <v>191</v>
      </c>
    </row>
    <row r="482" spans="1:65" s="2" customFormat="1" ht="21.75" customHeight="1">
      <c r="A482" s="37"/>
      <c r="B482" s="38"/>
      <c r="C482" s="181" t="s">
        <v>997</v>
      </c>
      <c r="D482" s="181" t="s">
        <v>193</v>
      </c>
      <c r="E482" s="182" t="s">
        <v>5381</v>
      </c>
      <c r="F482" s="183" t="s">
        <v>5382</v>
      </c>
      <c r="G482" s="184" t="s">
        <v>301</v>
      </c>
      <c r="H482" s="185">
        <v>58</v>
      </c>
      <c r="I482" s="186"/>
      <c r="J482" s="187">
        <f>ROUND(I482*H482,2)</f>
        <v>0</v>
      </c>
      <c r="K482" s="183" t="s">
        <v>19</v>
      </c>
      <c r="L482" s="42"/>
      <c r="M482" s="188" t="s">
        <v>19</v>
      </c>
      <c r="N482" s="189" t="s">
        <v>44</v>
      </c>
      <c r="O482" s="67"/>
      <c r="P482" s="190">
        <f>O482*H482</f>
        <v>0</v>
      </c>
      <c r="Q482" s="190">
        <v>0</v>
      </c>
      <c r="R482" s="190">
        <f>Q482*H482</f>
        <v>0</v>
      </c>
      <c r="S482" s="190">
        <v>0</v>
      </c>
      <c r="T482" s="191">
        <f>S482*H482</f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2" t="s">
        <v>292</v>
      </c>
      <c r="AT482" s="192" t="s">
        <v>193</v>
      </c>
      <c r="AU482" s="192" t="s">
        <v>82</v>
      </c>
      <c r="AY482" s="20" t="s">
        <v>191</v>
      </c>
      <c r="BE482" s="193">
        <f>IF(N482="základní",J482,0)</f>
        <v>0</v>
      </c>
      <c r="BF482" s="193">
        <f>IF(N482="snížená",J482,0)</f>
        <v>0</v>
      </c>
      <c r="BG482" s="193">
        <f>IF(N482="zákl. přenesená",J482,0)</f>
        <v>0</v>
      </c>
      <c r="BH482" s="193">
        <f>IF(N482="sníž. přenesená",J482,0)</f>
        <v>0</v>
      </c>
      <c r="BI482" s="193">
        <f>IF(N482="nulová",J482,0)</f>
        <v>0</v>
      </c>
      <c r="BJ482" s="20" t="s">
        <v>80</v>
      </c>
      <c r="BK482" s="193">
        <f>ROUND(I482*H482,2)</f>
        <v>0</v>
      </c>
      <c r="BL482" s="20" t="s">
        <v>292</v>
      </c>
      <c r="BM482" s="192" t="s">
        <v>5383</v>
      </c>
    </row>
    <row r="483" spans="1:65" s="2" customFormat="1" ht="11.25">
      <c r="A483" s="37"/>
      <c r="B483" s="38"/>
      <c r="C483" s="39"/>
      <c r="D483" s="194" t="s">
        <v>199</v>
      </c>
      <c r="E483" s="39"/>
      <c r="F483" s="195" t="s">
        <v>5382</v>
      </c>
      <c r="G483" s="39"/>
      <c r="H483" s="39"/>
      <c r="I483" s="196"/>
      <c r="J483" s="39"/>
      <c r="K483" s="39"/>
      <c r="L483" s="42"/>
      <c r="M483" s="197"/>
      <c r="N483" s="198"/>
      <c r="O483" s="67"/>
      <c r="P483" s="67"/>
      <c r="Q483" s="67"/>
      <c r="R483" s="67"/>
      <c r="S483" s="67"/>
      <c r="T483" s="68"/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T483" s="20" t="s">
        <v>199</v>
      </c>
      <c r="AU483" s="20" t="s">
        <v>82</v>
      </c>
    </row>
    <row r="484" spans="1:65" s="13" customFormat="1" ht="11.25">
      <c r="B484" s="201"/>
      <c r="C484" s="202"/>
      <c r="D484" s="194" t="s">
        <v>208</v>
      </c>
      <c r="E484" s="203" t="s">
        <v>19</v>
      </c>
      <c r="F484" s="204" t="s">
        <v>5384</v>
      </c>
      <c r="G484" s="202"/>
      <c r="H484" s="205">
        <v>58</v>
      </c>
      <c r="I484" s="206"/>
      <c r="J484" s="202"/>
      <c r="K484" s="202"/>
      <c r="L484" s="207"/>
      <c r="M484" s="208"/>
      <c r="N484" s="209"/>
      <c r="O484" s="209"/>
      <c r="P484" s="209"/>
      <c r="Q484" s="209"/>
      <c r="R484" s="209"/>
      <c r="S484" s="209"/>
      <c r="T484" s="210"/>
      <c r="AT484" s="211" t="s">
        <v>208</v>
      </c>
      <c r="AU484" s="211" t="s">
        <v>82</v>
      </c>
      <c r="AV484" s="13" t="s">
        <v>82</v>
      </c>
      <c r="AW484" s="13" t="s">
        <v>34</v>
      </c>
      <c r="AX484" s="13" t="s">
        <v>73</v>
      </c>
      <c r="AY484" s="211" t="s">
        <v>191</v>
      </c>
    </row>
    <row r="485" spans="1:65" s="14" customFormat="1" ht="11.25">
      <c r="B485" s="212"/>
      <c r="C485" s="213"/>
      <c r="D485" s="194" t="s">
        <v>208</v>
      </c>
      <c r="E485" s="214" t="s">
        <v>19</v>
      </c>
      <c r="F485" s="215" t="s">
        <v>238</v>
      </c>
      <c r="G485" s="213"/>
      <c r="H485" s="216">
        <v>58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208</v>
      </c>
      <c r="AU485" s="222" t="s">
        <v>82</v>
      </c>
      <c r="AV485" s="14" t="s">
        <v>197</v>
      </c>
      <c r="AW485" s="14" t="s">
        <v>34</v>
      </c>
      <c r="AX485" s="14" t="s">
        <v>80</v>
      </c>
      <c r="AY485" s="222" t="s">
        <v>191</v>
      </c>
    </row>
    <row r="486" spans="1:65" s="2" customFormat="1" ht="21.75" customHeight="1">
      <c r="A486" s="37"/>
      <c r="B486" s="38"/>
      <c r="C486" s="181" t="s">
        <v>1003</v>
      </c>
      <c r="D486" s="181" t="s">
        <v>193</v>
      </c>
      <c r="E486" s="182" t="s">
        <v>5385</v>
      </c>
      <c r="F486" s="183" t="s">
        <v>5386</v>
      </c>
      <c r="G486" s="184" t="s">
        <v>301</v>
      </c>
      <c r="H486" s="185">
        <v>31</v>
      </c>
      <c r="I486" s="186"/>
      <c r="J486" s="187">
        <f>ROUND(I486*H486,2)</f>
        <v>0</v>
      </c>
      <c r="K486" s="183" t="s">
        <v>19</v>
      </c>
      <c r="L486" s="42"/>
      <c r="M486" s="188" t="s">
        <v>19</v>
      </c>
      <c r="N486" s="189" t="s">
        <v>44</v>
      </c>
      <c r="O486" s="67"/>
      <c r="P486" s="190">
        <f>O486*H486</f>
        <v>0</v>
      </c>
      <c r="Q486" s="190">
        <v>0</v>
      </c>
      <c r="R486" s="190">
        <f>Q486*H486</f>
        <v>0</v>
      </c>
      <c r="S486" s="190">
        <v>0</v>
      </c>
      <c r="T486" s="191">
        <f>S486*H486</f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2" t="s">
        <v>292</v>
      </c>
      <c r="AT486" s="192" t="s">
        <v>193</v>
      </c>
      <c r="AU486" s="192" t="s">
        <v>82</v>
      </c>
      <c r="AY486" s="20" t="s">
        <v>191</v>
      </c>
      <c r="BE486" s="193">
        <f>IF(N486="základní",J486,0)</f>
        <v>0</v>
      </c>
      <c r="BF486" s="193">
        <f>IF(N486="snížená",J486,0)</f>
        <v>0</v>
      </c>
      <c r="BG486" s="193">
        <f>IF(N486="zákl. přenesená",J486,0)</f>
        <v>0</v>
      </c>
      <c r="BH486" s="193">
        <f>IF(N486="sníž. přenesená",J486,0)</f>
        <v>0</v>
      </c>
      <c r="BI486" s="193">
        <f>IF(N486="nulová",J486,0)</f>
        <v>0</v>
      </c>
      <c r="BJ486" s="20" t="s">
        <v>80</v>
      </c>
      <c r="BK486" s="193">
        <f>ROUND(I486*H486,2)</f>
        <v>0</v>
      </c>
      <c r="BL486" s="20" t="s">
        <v>292</v>
      </c>
      <c r="BM486" s="192" t="s">
        <v>5387</v>
      </c>
    </row>
    <row r="487" spans="1:65" s="2" customFormat="1" ht="11.25">
      <c r="A487" s="37"/>
      <c r="B487" s="38"/>
      <c r="C487" s="39"/>
      <c r="D487" s="194" t="s">
        <v>199</v>
      </c>
      <c r="E487" s="39"/>
      <c r="F487" s="195" t="s">
        <v>5386</v>
      </c>
      <c r="G487" s="39"/>
      <c r="H487" s="39"/>
      <c r="I487" s="196"/>
      <c r="J487" s="39"/>
      <c r="K487" s="39"/>
      <c r="L487" s="42"/>
      <c r="M487" s="197"/>
      <c r="N487" s="198"/>
      <c r="O487" s="67"/>
      <c r="P487" s="67"/>
      <c r="Q487" s="67"/>
      <c r="R487" s="67"/>
      <c r="S487" s="67"/>
      <c r="T487" s="68"/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T487" s="20" t="s">
        <v>199</v>
      </c>
      <c r="AU487" s="20" t="s">
        <v>82</v>
      </c>
    </row>
    <row r="488" spans="1:65" s="13" customFormat="1" ht="11.25">
      <c r="B488" s="201"/>
      <c r="C488" s="202"/>
      <c r="D488" s="194" t="s">
        <v>208</v>
      </c>
      <c r="E488" s="203" t="s">
        <v>19</v>
      </c>
      <c r="F488" s="204" t="s">
        <v>5388</v>
      </c>
      <c r="G488" s="202"/>
      <c r="H488" s="205">
        <v>31</v>
      </c>
      <c r="I488" s="206"/>
      <c r="J488" s="202"/>
      <c r="K488" s="202"/>
      <c r="L488" s="207"/>
      <c r="M488" s="208"/>
      <c r="N488" s="209"/>
      <c r="O488" s="209"/>
      <c r="P488" s="209"/>
      <c r="Q488" s="209"/>
      <c r="R488" s="209"/>
      <c r="S488" s="209"/>
      <c r="T488" s="210"/>
      <c r="AT488" s="211" t="s">
        <v>208</v>
      </c>
      <c r="AU488" s="211" t="s">
        <v>82</v>
      </c>
      <c r="AV488" s="13" t="s">
        <v>82</v>
      </c>
      <c r="AW488" s="13" t="s">
        <v>34</v>
      </c>
      <c r="AX488" s="13" t="s">
        <v>73</v>
      </c>
      <c r="AY488" s="211" t="s">
        <v>191</v>
      </c>
    </row>
    <row r="489" spans="1:65" s="14" customFormat="1" ht="11.25">
      <c r="B489" s="212"/>
      <c r="C489" s="213"/>
      <c r="D489" s="194" t="s">
        <v>208</v>
      </c>
      <c r="E489" s="214" t="s">
        <v>19</v>
      </c>
      <c r="F489" s="215" t="s">
        <v>238</v>
      </c>
      <c r="G489" s="213"/>
      <c r="H489" s="216">
        <v>31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208</v>
      </c>
      <c r="AU489" s="222" t="s">
        <v>82</v>
      </c>
      <c r="AV489" s="14" t="s">
        <v>197</v>
      </c>
      <c r="AW489" s="14" t="s">
        <v>34</v>
      </c>
      <c r="AX489" s="14" t="s">
        <v>80</v>
      </c>
      <c r="AY489" s="222" t="s">
        <v>191</v>
      </c>
    </row>
    <row r="490" spans="1:65" s="2" customFormat="1" ht="16.5" customHeight="1">
      <c r="A490" s="37"/>
      <c r="B490" s="38"/>
      <c r="C490" s="181" t="s">
        <v>1007</v>
      </c>
      <c r="D490" s="181" t="s">
        <v>193</v>
      </c>
      <c r="E490" s="182" t="s">
        <v>5389</v>
      </c>
      <c r="F490" s="183" t="s">
        <v>5390</v>
      </c>
      <c r="G490" s="184" t="s">
        <v>196</v>
      </c>
      <c r="H490" s="185">
        <v>36</v>
      </c>
      <c r="I490" s="186"/>
      <c r="J490" s="187">
        <f>ROUND(I490*H490,2)</f>
        <v>0</v>
      </c>
      <c r="K490" s="183" t="s">
        <v>4909</v>
      </c>
      <c r="L490" s="42"/>
      <c r="M490" s="188" t="s">
        <v>19</v>
      </c>
      <c r="N490" s="189" t="s">
        <v>44</v>
      </c>
      <c r="O490" s="67"/>
      <c r="P490" s="190">
        <f>O490*H490</f>
        <v>0</v>
      </c>
      <c r="Q490" s="190">
        <v>0</v>
      </c>
      <c r="R490" s="190">
        <f>Q490*H490</f>
        <v>0</v>
      </c>
      <c r="S490" s="190">
        <v>0</v>
      </c>
      <c r="T490" s="191">
        <f>S490*H490</f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2" t="s">
        <v>292</v>
      </c>
      <c r="AT490" s="192" t="s">
        <v>193</v>
      </c>
      <c r="AU490" s="192" t="s">
        <v>82</v>
      </c>
      <c r="AY490" s="20" t="s">
        <v>191</v>
      </c>
      <c r="BE490" s="193">
        <f>IF(N490="základní",J490,0)</f>
        <v>0</v>
      </c>
      <c r="BF490" s="193">
        <f>IF(N490="snížená",J490,0)</f>
        <v>0</v>
      </c>
      <c r="BG490" s="193">
        <f>IF(N490="zákl. přenesená",J490,0)</f>
        <v>0</v>
      </c>
      <c r="BH490" s="193">
        <f>IF(N490="sníž. přenesená",J490,0)</f>
        <v>0</v>
      </c>
      <c r="BI490" s="193">
        <f>IF(N490="nulová",J490,0)</f>
        <v>0</v>
      </c>
      <c r="BJ490" s="20" t="s">
        <v>80</v>
      </c>
      <c r="BK490" s="193">
        <f>ROUND(I490*H490,2)</f>
        <v>0</v>
      </c>
      <c r="BL490" s="20" t="s">
        <v>292</v>
      </c>
      <c r="BM490" s="192" t="s">
        <v>5391</v>
      </c>
    </row>
    <row r="491" spans="1:65" s="2" customFormat="1" ht="11.25">
      <c r="A491" s="37"/>
      <c r="B491" s="38"/>
      <c r="C491" s="39"/>
      <c r="D491" s="194" t="s">
        <v>199</v>
      </c>
      <c r="E491" s="39"/>
      <c r="F491" s="195" t="s">
        <v>5392</v>
      </c>
      <c r="G491" s="39"/>
      <c r="H491" s="39"/>
      <c r="I491" s="196"/>
      <c r="J491" s="39"/>
      <c r="K491" s="39"/>
      <c r="L491" s="42"/>
      <c r="M491" s="197"/>
      <c r="N491" s="198"/>
      <c r="O491" s="67"/>
      <c r="P491" s="67"/>
      <c r="Q491" s="67"/>
      <c r="R491" s="67"/>
      <c r="S491" s="67"/>
      <c r="T491" s="68"/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T491" s="20" t="s">
        <v>199</v>
      </c>
      <c r="AU491" s="20" t="s">
        <v>82</v>
      </c>
    </row>
    <row r="492" spans="1:65" s="2" customFormat="1" ht="11.25">
      <c r="A492" s="37"/>
      <c r="B492" s="38"/>
      <c r="C492" s="39"/>
      <c r="D492" s="199" t="s">
        <v>206</v>
      </c>
      <c r="E492" s="39"/>
      <c r="F492" s="200" t="s">
        <v>5393</v>
      </c>
      <c r="G492" s="39"/>
      <c r="H492" s="39"/>
      <c r="I492" s="196"/>
      <c r="J492" s="39"/>
      <c r="K492" s="39"/>
      <c r="L492" s="42"/>
      <c r="M492" s="197"/>
      <c r="N492" s="198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206</v>
      </c>
      <c r="AU492" s="20" t="s">
        <v>82</v>
      </c>
    </row>
    <row r="493" spans="1:65" s="2" customFormat="1" ht="16.5" customHeight="1">
      <c r="A493" s="37"/>
      <c r="B493" s="38"/>
      <c r="C493" s="181" t="s">
        <v>1013</v>
      </c>
      <c r="D493" s="181" t="s">
        <v>193</v>
      </c>
      <c r="E493" s="182" t="s">
        <v>5394</v>
      </c>
      <c r="F493" s="183" t="s">
        <v>5395</v>
      </c>
      <c r="G493" s="184" t="s">
        <v>5396</v>
      </c>
      <c r="H493" s="185">
        <v>14</v>
      </c>
      <c r="I493" s="186"/>
      <c r="J493" s="187">
        <f>ROUND(I493*H493,2)</f>
        <v>0</v>
      </c>
      <c r="K493" s="183" t="s">
        <v>4909</v>
      </c>
      <c r="L493" s="42"/>
      <c r="M493" s="188" t="s">
        <v>19</v>
      </c>
      <c r="N493" s="189" t="s">
        <v>44</v>
      </c>
      <c r="O493" s="67"/>
      <c r="P493" s="190">
        <f>O493*H493</f>
        <v>0</v>
      </c>
      <c r="Q493" s="190">
        <v>0</v>
      </c>
      <c r="R493" s="190">
        <f>Q493*H493</f>
        <v>0</v>
      </c>
      <c r="S493" s="190">
        <v>0</v>
      </c>
      <c r="T493" s="191">
        <f>S493*H493</f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2" t="s">
        <v>292</v>
      </c>
      <c r="AT493" s="192" t="s">
        <v>193</v>
      </c>
      <c r="AU493" s="192" t="s">
        <v>82</v>
      </c>
      <c r="AY493" s="20" t="s">
        <v>191</v>
      </c>
      <c r="BE493" s="193">
        <f>IF(N493="základní",J493,0)</f>
        <v>0</v>
      </c>
      <c r="BF493" s="193">
        <f>IF(N493="snížená",J493,0)</f>
        <v>0</v>
      </c>
      <c r="BG493" s="193">
        <f>IF(N493="zákl. přenesená",J493,0)</f>
        <v>0</v>
      </c>
      <c r="BH493" s="193">
        <f>IF(N493="sníž. přenesená",J493,0)</f>
        <v>0</v>
      </c>
      <c r="BI493" s="193">
        <f>IF(N493="nulová",J493,0)</f>
        <v>0</v>
      </c>
      <c r="BJ493" s="20" t="s">
        <v>80</v>
      </c>
      <c r="BK493" s="193">
        <f>ROUND(I493*H493,2)</f>
        <v>0</v>
      </c>
      <c r="BL493" s="20" t="s">
        <v>292</v>
      </c>
      <c r="BM493" s="192" t="s">
        <v>5397</v>
      </c>
    </row>
    <row r="494" spans="1:65" s="2" customFormat="1" ht="11.25">
      <c r="A494" s="37"/>
      <c r="B494" s="38"/>
      <c r="C494" s="39"/>
      <c r="D494" s="194" t="s">
        <v>199</v>
      </c>
      <c r="E494" s="39"/>
      <c r="F494" s="195" t="s">
        <v>5398</v>
      </c>
      <c r="G494" s="39"/>
      <c r="H494" s="39"/>
      <c r="I494" s="196"/>
      <c r="J494" s="39"/>
      <c r="K494" s="39"/>
      <c r="L494" s="42"/>
      <c r="M494" s="197"/>
      <c r="N494" s="198"/>
      <c r="O494" s="67"/>
      <c r="P494" s="67"/>
      <c r="Q494" s="67"/>
      <c r="R494" s="67"/>
      <c r="S494" s="67"/>
      <c r="T494" s="68"/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T494" s="20" t="s">
        <v>199</v>
      </c>
      <c r="AU494" s="20" t="s">
        <v>82</v>
      </c>
    </row>
    <row r="495" spans="1:65" s="2" customFormat="1" ht="11.25">
      <c r="A495" s="37"/>
      <c r="B495" s="38"/>
      <c r="C495" s="39"/>
      <c r="D495" s="199" t="s">
        <v>206</v>
      </c>
      <c r="E495" s="39"/>
      <c r="F495" s="200" t="s">
        <v>5399</v>
      </c>
      <c r="G495" s="39"/>
      <c r="H495" s="39"/>
      <c r="I495" s="196"/>
      <c r="J495" s="39"/>
      <c r="K495" s="39"/>
      <c r="L495" s="42"/>
      <c r="M495" s="197"/>
      <c r="N495" s="198"/>
      <c r="O495" s="67"/>
      <c r="P495" s="67"/>
      <c r="Q495" s="67"/>
      <c r="R495" s="67"/>
      <c r="S495" s="67"/>
      <c r="T495" s="68"/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T495" s="20" t="s">
        <v>206</v>
      </c>
      <c r="AU495" s="20" t="s">
        <v>82</v>
      </c>
    </row>
    <row r="496" spans="1:65" s="2" customFormat="1" ht="16.5" customHeight="1">
      <c r="A496" s="37"/>
      <c r="B496" s="38"/>
      <c r="C496" s="181" t="s">
        <v>1017</v>
      </c>
      <c r="D496" s="181" t="s">
        <v>193</v>
      </c>
      <c r="E496" s="182" t="s">
        <v>5400</v>
      </c>
      <c r="F496" s="183" t="s">
        <v>5401</v>
      </c>
      <c r="G496" s="184" t="s">
        <v>196</v>
      </c>
      <c r="H496" s="185">
        <v>2</v>
      </c>
      <c r="I496" s="186"/>
      <c r="J496" s="187">
        <f>ROUND(I496*H496,2)</f>
        <v>0</v>
      </c>
      <c r="K496" s="183" t="s">
        <v>4909</v>
      </c>
      <c r="L496" s="42"/>
      <c r="M496" s="188" t="s">
        <v>19</v>
      </c>
      <c r="N496" s="189" t="s">
        <v>44</v>
      </c>
      <c r="O496" s="67"/>
      <c r="P496" s="190">
        <f>O496*H496</f>
        <v>0</v>
      </c>
      <c r="Q496" s="190">
        <v>0</v>
      </c>
      <c r="R496" s="190">
        <f>Q496*H496</f>
        <v>0</v>
      </c>
      <c r="S496" s="190">
        <v>0</v>
      </c>
      <c r="T496" s="191">
        <f>S496*H496</f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2" t="s">
        <v>292</v>
      </c>
      <c r="AT496" s="192" t="s">
        <v>193</v>
      </c>
      <c r="AU496" s="192" t="s">
        <v>82</v>
      </c>
      <c r="AY496" s="20" t="s">
        <v>191</v>
      </c>
      <c r="BE496" s="193">
        <f>IF(N496="základní",J496,0)</f>
        <v>0</v>
      </c>
      <c r="BF496" s="193">
        <f>IF(N496="snížená",J496,0)</f>
        <v>0</v>
      </c>
      <c r="BG496" s="193">
        <f>IF(N496="zákl. přenesená",J496,0)</f>
        <v>0</v>
      </c>
      <c r="BH496" s="193">
        <f>IF(N496="sníž. přenesená",J496,0)</f>
        <v>0</v>
      </c>
      <c r="BI496" s="193">
        <f>IF(N496="nulová",J496,0)</f>
        <v>0</v>
      </c>
      <c r="BJ496" s="20" t="s">
        <v>80</v>
      </c>
      <c r="BK496" s="193">
        <f>ROUND(I496*H496,2)</f>
        <v>0</v>
      </c>
      <c r="BL496" s="20" t="s">
        <v>292</v>
      </c>
      <c r="BM496" s="192" t="s">
        <v>5402</v>
      </c>
    </row>
    <row r="497" spans="1:65" s="2" customFormat="1" ht="11.25">
      <c r="A497" s="37"/>
      <c r="B497" s="38"/>
      <c r="C497" s="39"/>
      <c r="D497" s="194" t="s">
        <v>199</v>
      </c>
      <c r="E497" s="39"/>
      <c r="F497" s="195" t="s">
        <v>5403</v>
      </c>
      <c r="G497" s="39"/>
      <c r="H497" s="39"/>
      <c r="I497" s="196"/>
      <c r="J497" s="39"/>
      <c r="K497" s="39"/>
      <c r="L497" s="42"/>
      <c r="M497" s="197"/>
      <c r="N497" s="198"/>
      <c r="O497" s="67"/>
      <c r="P497" s="67"/>
      <c r="Q497" s="67"/>
      <c r="R497" s="67"/>
      <c r="S497" s="67"/>
      <c r="T497" s="68"/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T497" s="20" t="s">
        <v>199</v>
      </c>
      <c r="AU497" s="20" t="s">
        <v>82</v>
      </c>
    </row>
    <row r="498" spans="1:65" s="2" customFormat="1" ht="11.25">
      <c r="A498" s="37"/>
      <c r="B498" s="38"/>
      <c r="C498" s="39"/>
      <c r="D498" s="199" t="s">
        <v>206</v>
      </c>
      <c r="E498" s="39"/>
      <c r="F498" s="200" t="s">
        <v>5404</v>
      </c>
      <c r="G498" s="39"/>
      <c r="H498" s="39"/>
      <c r="I498" s="196"/>
      <c r="J498" s="39"/>
      <c r="K498" s="39"/>
      <c r="L498" s="42"/>
      <c r="M498" s="197"/>
      <c r="N498" s="198"/>
      <c r="O498" s="67"/>
      <c r="P498" s="67"/>
      <c r="Q498" s="67"/>
      <c r="R498" s="67"/>
      <c r="S498" s="67"/>
      <c r="T498" s="68"/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T498" s="20" t="s">
        <v>206</v>
      </c>
      <c r="AU498" s="20" t="s">
        <v>82</v>
      </c>
    </row>
    <row r="499" spans="1:65" s="2" customFormat="1" ht="16.5" customHeight="1">
      <c r="A499" s="37"/>
      <c r="B499" s="38"/>
      <c r="C499" s="181" t="s">
        <v>1024</v>
      </c>
      <c r="D499" s="181" t="s">
        <v>193</v>
      </c>
      <c r="E499" s="182" t="s">
        <v>5405</v>
      </c>
      <c r="F499" s="183" t="s">
        <v>5406</v>
      </c>
      <c r="G499" s="184" t="s">
        <v>196</v>
      </c>
      <c r="H499" s="185">
        <v>1</v>
      </c>
      <c r="I499" s="186"/>
      <c r="J499" s="187">
        <f>ROUND(I499*H499,2)</f>
        <v>0</v>
      </c>
      <c r="K499" s="183" t="s">
        <v>4909</v>
      </c>
      <c r="L499" s="42"/>
      <c r="M499" s="188" t="s">
        <v>19</v>
      </c>
      <c r="N499" s="189" t="s">
        <v>44</v>
      </c>
      <c r="O499" s="67"/>
      <c r="P499" s="190">
        <f>O499*H499</f>
        <v>0</v>
      </c>
      <c r="Q499" s="190">
        <v>0</v>
      </c>
      <c r="R499" s="190">
        <f>Q499*H499</f>
        <v>0</v>
      </c>
      <c r="S499" s="190">
        <v>0</v>
      </c>
      <c r="T499" s="191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2" t="s">
        <v>292</v>
      </c>
      <c r="AT499" s="192" t="s">
        <v>193</v>
      </c>
      <c r="AU499" s="192" t="s">
        <v>82</v>
      </c>
      <c r="AY499" s="20" t="s">
        <v>191</v>
      </c>
      <c r="BE499" s="193">
        <f>IF(N499="základní",J499,0)</f>
        <v>0</v>
      </c>
      <c r="BF499" s="193">
        <f>IF(N499="snížená",J499,0)</f>
        <v>0</v>
      </c>
      <c r="BG499" s="193">
        <f>IF(N499="zákl. přenesená",J499,0)</f>
        <v>0</v>
      </c>
      <c r="BH499" s="193">
        <f>IF(N499="sníž. přenesená",J499,0)</f>
        <v>0</v>
      </c>
      <c r="BI499" s="193">
        <f>IF(N499="nulová",J499,0)</f>
        <v>0</v>
      </c>
      <c r="BJ499" s="20" t="s">
        <v>80</v>
      </c>
      <c r="BK499" s="193">
        <f>ROUND(I499*H499,2)</f>
        <v>0</v>
      </c>
      <c r="BL499" s="20" t="s">
        <v>292</v>
      </c>
      <c r="BM499" s="192" t="s">
        <v>5407</v>
      </c>
    </row>
    <row r="500" spans="1:65" s="2" customFormat="1" ht="11.25">
      <c r="A500" s="37"/>
      <c r="B500" s="38"/>
      <c r="C500" s="39"/>
      <c r="D500" s="194" t="s">
        <v>199</v>
      </c>
      <c r="E500" s="39"/>
      <c r="F500" s="195" t="s">
        <v>5408</v>
      </c>
      <c r="G500" s="39"/>
      <c r="H500" s="39"/>
      <c r="I500" s="196"/>
      <c r="J500" s="39"/>
      <c r="K500" s="39"/>
      <c r="L500" s="42"/>
      <c r="M500" s="197"/>
      <c r="N500" s="198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199</v>
      </c>
      <c r="AU500" s="20" t="s">
        <v>82</v>
      </c>
    </row>
    <row r="501" spans="1:65" s="2" customFormat="1" ht="11.25">
      <c r="A501" s="37"/>
      <c r="B501" s="38"/>
      <c r="C501" s="39"/>
      <c r="D501" s="199" t="s">
        <v>206</v>
      </c>
      <c r="E501" s="39"/>
      <c r="F501" s="200" t="s">
        <v>5409</v>
      </c>
      <c r="G501" s="39"/>
      <c r="H501" s="39"/>
      <c r="I501" s="196"/>
      <c r="J501" s="39"/>
      <c r="K501" s="39"/>
      <c r="L501" s="42"/>
      <c r="M501" s="197"/>
      <c r="N501" s="198"/>
      <c r="O501" s="67"/>
      <c r="P501" s="67"/>
      <c r="Q501" s="67"/>
      <c r="R501" s="67"/>
      <c r="S501" s="67"/>
      <c r="T501" s="68"/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T501" s="20" t="s">
        <v>206</v>
      </c>
      <c r="AU501" s="20" t="s">
        <v>82</v>
      </c>
    </row>
    <row r="502" spans="1:65" s="2" customFormat="1" ht="19.5">
      <c r="A502" s="37"/>
      <c r="B502" s="38"/>
      <c r="C502" s="39"/>
      <c r="D502" s="194" t="s">
        <v>402</v>
      </c>
      <c r="E502" s="39"/>
      <c r="F502" s="243" t="s">
        <v>5410</v>
      </c>
      <c r="G502" s="39"/>
      <c r="H502" s="39"/>
      <c r="I502" s="196"/>
      <c r="J502" s="39"/>
      <c r="K502" s="39"/>
      <c r="L502" s="42"/>
      <c r="M502" s="197"/>
      <c r="N502" s="198"/>
      <c r="O502" s="67"/>
      <c r="P502" s="67"/>
      <c r="Q502" s="67"/>
      <c r="R502" s="67"/>
      <c r="S502" s="67"/>
      <c r="T502" s="68"/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T502" s="20" t="s">
        <v>402</v>
      </c>
      <c r="AU502" s="20" t="s">
        <v>82</v>
      </c>
    </row>
    <row r="503" spans="1:65" s="2" customFormat="1" ht="16.5" customHeight="1">
      <c r="A503" s="37"/>
      <c r="B503" s="38"/>
      <c r="C503" s="181" t="s">
        <v>1031</v>
      </c>
      <c r="D503" s="181" t="s">
        <v>193</v>
      </c>
      <c r="E503" s="182" t="s">
        <v>5411</v>
      </c>
      <c r="F503" s="183" t="s">
        <v>5412</v>
      </c>
      <c r="G503" s="184" t="s">
        <v>196</v>
      </c>
      <c r="H503" s="185">
        <v>1</v>
      </c>
      <c r="I503" s="186"/>
      <c r="J503" s="187">
        <f>ROUND(I503*H503,2)</f>
        <v>0</v>
      </c>
      <c r="K503" s="183" t="s">
        <v>4909</v>
      </c>
      <c r="L503" s="42"/>
      <c r="M503" s="188" t="s">
        <v>19</v>
      </c>
      <c r="N503" s="189" t="s">
        <v>44</v>
      </c>
      <c r="O503" s="67"/>
      <c r="P503" s="190">
        <f>O503*H503</f>
        <v>0</v>
      </c>
      <c r="Q503" s="190">
        <v>0</v>
      </c>
      <c r="R503" s="190">
        <f>Q503*H503</f>
        <v>0</v>
      </c>
      <c r="S503" s="190">
        <v>0</v>
      </c>
      <c r="T503" s="191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2" t="s">
        <v>292</v>
      </c>
      <c r="AT503" s="192" t="s">
        <v>193</v>
      </c>
      <c r="AU503" s="192" t="s">
        <v>82</v>
      </c>
      <c r="AY503" s="20" t="s">
        <v>191</v>
      </c>
      <c r="BE503" s="193">
        <f>IF(N503="základní",J503,0)</f>
        <v>0</v>
      </c>
      <c r="BF503" s="193">
        <f>IF(N503="snížená",J503,0)</f>
        <v>0</v>
      </c>
      <c r="BG503" s="193">
        <f>IF(N503="zákl. přenesená",J503,0)</f>
        <v>0</v>
      </c>
      <c r="BH503" s="193">
        <f>IF(N503="sníž. přenesená",J503,0)</f>
        <v>0</v>
      </c>
      <c r="BI503" s="193">
        <f>IF(N503="nulová",J503,0)</f>
        <v>0</v>
      </c>
      <c r="BJ503" s="20" t="s">
        <v>80</v>
      </c>
      <c r="BK503" s="193">
        <f>ROUND(I503*H503,2)</f>
        <v>0</v>
      </c>
      <c r="BL503" s="20" t="s">
        <v>292</v>
      </c>
      <c r="BM503" s="192" t="s">
        <v>5413</v>
      </c>
    </row>
    <row r="504" spans="1:65" s="2" customFormat="1" ht="11.25">
      <c r="A504" s="37"/>
      <c r="B504" s="38"/>
      <c r="C504" s="39"/>
      <c r="D504" s="194" t="s">
        <v>199</v>
      </c>
      <c r="E504" s="39"/>
      <c r="F504" s="195" t="s">
        <v>5414</v>
      </c>
      <c r="G504" s="39"/>
      <c r="H504" s="39"/>
      <c r="I504" s="196"/>
      <c r="J504" s="39"/>
      <c r="K504" s="39"/>
      <c r="L504" s="42"/>
      <c r="M504" s="197"/>
      <c r="N504" s="198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199</v>
      </c>
      <c r="AU504" s="20" t="s">
        <v>82</v>
      </c>
    </row>
    <row r="505" spans="1:65" s="2" customFormat="1" ht="11.25">
      <c r="A505" s="37"/>
      <c r="B505" s="38"/>
      <c r="C505" s="39"/>
      <c r="D505" s="199" t="s">
        <v>206</v>
      </c>
      <c r="E505" s="39"/>
      <c r="F505" s="200" t="s">
        <v>5415</v>
      </c>
      <c r="G505" s="39"/>
      <c r="H505" s="39"/>
      <c r="I505" s="196"/>
      <c r="J505" s="39"/>
      <c r="K505" s="39"/>
      <c r="L505" s="42"/>
      <c r="M505" s="197"/>
      <c r="N505" s="198"/>
      <c r="O505" s="67"/>
      <c r="P505" s="67"/>
      <c r="Q505" s="67"/>
      <c r="R505" s="67"/>
      <c r="S505" s="67"/>
      <c r="T505" s="68"/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T505" s="20" t="s">
        <v>206</v>
      </c>
      <c r="AU505" s="20" t="s">
        <v>82</v>
      </c>
    </row>
    <row r="506" spans="1:65" s="2" customFormat="1" ht="19.5">
      <c r="A506" s="37"/>
      <c r="B506" s="38"/>
      <c r="C506" s="39"/>
      <c r="D506" s="194" t="s">
        <v>402</v>
      </c>
      <c r="E506" s="39"/>
      <c r="F506" s="243" t="s">
        <v>5410</v>
      </c>
      <c r="G506" s="39"/>
      <c r="H506" s="39"/>
      <c r="I506" s="196"/>
      <c r="J506" s="39"/>
      <c r="K506" s="39"/>
      <c r="L506" s="42"/>
      <c r="M506" s="197"/>
      <c r="N506" s="198"/>
      <c r="O506" s="67"/>
      <c r="P506" s="67"/>
      <c r="Q506" s="67"/>
      <c r="R506" s="67"/>
      <c r="S506" s="67"/>
      <c r="T506" s="68"/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T506" s="20" t="s">
        <v>402</v>
      </c>
      <c r="AU506" s="20" t="s">
        <v>82</v>
      </c>
    </row>
    <row r="507" spans="1:65" s="2" customFormat="1" ht="16.5" customHeight="1">
      <c r="A507" s="37"/>
      <c r="B507" s="38"/>
      <c r="C507" s="181" t="s">
        <v>1045</v>
      </c>
      <c r="D507" s="181" t="s">
        <v>193</v>
      </c>
      <c r="E507" s="182" t="s">
        <v>5416</v>
      </c>
      <c r="F507" s="183" t="s">
        <v>5417</v>
      </c>
      <c r="G507" s="184" t="s">
        <v>196</v>
      </c>
      <c r="H507" s="185">
        <v>1</v>
      </c>
      <c r="I507" s="186"/>
      <c r="J507" s="187">
        <f>ROUND(I507*H507,2)</f>
        <v>0</v>
      </c>
      <c r="K507" s="183" t="s">
        <v>4909</v>
      </c>
      <c r="L507" s="42"/>
      <c r="M507" s="188" t="s">
        <v>19</v>
      </c>
      <c r="N507" s="189" t="s">
        <v>44</v>
      </c>
      <c r="O507" s="67"/>
      <c r="P507" s="190">
        <f>O507*H507</f>
        <v>0</v>
      </c>
      <c r="Q507" s="190">
        <v>0</v>
      </c>
      <c r="R507" s="190">
        <f>Q507*H507</f>
        <v>0</v>
      </c>
      <c r="S507" s="190">
        <v>0</v>
      </c>
      <c r="T507" s="191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2" t="s">
        <v>292</v>
      </c>
      <c r="AT507" s="192" t="s">
        <v>193</v>
      </c>
      <c r="AU507" s="192" t="s">
        <v>82</v>
      </c>
      <c r="AY507" s="20" t="s">
        <v>191</v>
      </c>
      <c r="BE507" s="193">
        <f>IF(N507="základní",J507,0)</f>
        <v>0</v>
      </c>
      <c r="BF507" s="193">
        <f>IF(N507="snížená",J507,0)</f>
        <v>0</v>
      </c>
      <c r="BG507" s="193">
        <f>IF(N507="zákl. přenesená",J507,0)</f>
        <v>0</v>
      </c>
      <c r="BH507" s="193">
        <f>IF(N507="sníž. přenesená",J507,0)</f>
        <v>0</v>
      </c>
      <c r="BI507" s="193">
        <f>IF(N507="nulová",J507,0)</f>
        <v>0</v>
      </c>
      <c r="BJ507" s="20" t="s">
        <v>80</v>
      </c>
      <c r="BK507" s="193">
        <f>ROUND(I507*H507,2)</f>
        <v>0</v>
      </c>
      <c r="BL507" s="20" t="s">
        <v>292</v>
      </c>
      <c r="BM507" s="192" t="s">
        <v>5418</v>
      </c>
    </row>
    <row r="508" spans="1:65" s="2" customFormat="1" ht="11.25">
      <c r="A508" s="37"/>
      <c r="B508" s="38"/>
      <c r="C508" s="39"/>
      <c r="D508" s="194" t="s">
        <v>199</v>
      </c>
      <c r="E508" s="39"/>
      <c r="F508" s="195" t="s">
        <v>5419</v>
      </c>
      <c r="G508" s="39"/>
      <c r="H508" s="39"/>
      <c r="I508" s="196"/>
      <c r="J508" s="39"/>
      <c r="K508" s="39"/>
      <c r="L508" s="42"/>
      <c r="M508" s="197"/>
      <c r="N508" s="198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199</v>
      </c>
      <c r="AU508" s="20" t="s">
        <v>82</v>
      </c>
    </row>
    <row r="509" spans="1:65" s="2" customFormat="1" ht="11.25">
      <c r="A509" s="37"/>
      <c r="B509" s="38"/>
      <c r="C509" s="39"/>
      <c r="D509" s="199" t="s">
        <v>206</v>
      </c>
      <c r="E509" s="39"/>
      <c r="F509" s="200" t="s">
        <v>5420</v>
      </c>
      <c r="G509" s="39"/>
      <c r="H509" s="39"/>
      <c r="I509" s="196"/>
      <c r="J509" s="39"/>
      <c r="K509" s="39"/>
      <c r="L509" s="42"/>
      <c r="M509" s="197"/>
      <c r="N509" s="198"/>
      <c r="O509" s="67"/>
      <c r="P509" s="67"/>
      <c r="Q509" s="67"/>
      <c r="R509" s="67"/>
      <c r="S509" s="67"/>
      <c r="T509" s="68"/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T509" s="20" t="s">
        <v>206</v>
      </c>
      <c r="AU509" s="20" t="s">
        <v>82</v>
      </c>
    </row>
    <row r="510" spans="1:65" s="2" customFormat="1" ht="16.5" customHeight="1">
      <c r="A510" s="37"/>
      <c r="B510" s="38"/>
      <c r="C510" s="181" t="s">
        <v>1053</v>
      </c>
      <c r="D510" s="181" t="s">
        <v>193</v>
      </c>
      <c r="E510" s="182" t="s">
        <v>5421</v>
      </c>
      <c r="F510" s="183" t="s">
        <v>5422</v>
      </c>
      <c r="G510" s="184" t="s">
        <v>196</v>
      </c>
      <c r="H510" s="185">
        <v>3</v>
      </c>
      <c r="I510" s="186"/>
      <c r="J510" s="187">
        <f>ROUND(I510*H510,2)</f>
        <v>0</v>
      </c>
      <c r="K510" s="183" t="s">
        <v>4909</v>
      </c>
      <c r="L510" s="42"/>
      <c r="M510" s="188" t="s">
        <v>19</v>
      </c>
      <c r="N510" s="189" t="s">
        <v>44</v>
      </c>
      <c r="O510" s="67"/>
      <c r="P510" s="190">
        <f>O510*H510</f>
        <v>0</v>
      </c>
      <c r="Q510" s="190">
        <v>0</v>
      </c>
      <c r="R510" s="190">
        <f>Q510*H510</f>
        <v>0</v>
      </c>
      <c r="S510" s="190">
        <v>0</v>
      </c>
      <c r="T510" s="191">
        <f>S510*H510</f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2" t="s">
        <v>292</v>
      </c>
      <c r="AT510" s="192" t="s">
        <v>193</v>
      </c>
      <c r="AU510" s="192" t="s">
        <v>82</v>
      </c>
      <c r="AY510" s="20" t="s">
        <v>191</v>
      </c>
      <c r="BE510" s="193">
        <f>IF(N510="základní",J510,0)</f>
        <v>0</v>
      </c>
      <c r="BF510" s="193">
        <f>IF(N510="snížená",J510,0)</f>
        <v>0</v>
      </c>
      <c r="BG510" s="193">
        <f>IF(N510="zákl. přenesená",J510,0)</f>
        <v>0</v>
      </c>
      <c r="BH510" s="193">
        <f>IF(N510="sníž. přenesená",J510,0)</f>
        <v>0</v>
      </c>
      <c r="BI510" s="193">
        <f>IF(N510="nulová",J510,0)</f>
        <v>0</v>
      </c>
      <c r="BJ510" s="20" t="s">
        <v>80</v>
      </c>
      <c r="BK510" s="193">
        <f>ROUND(I510*H510,2)</f>
        <v>0</v>
      </c>
      <c r="BL510" s="20" t="s">
        <v>292</v>
      </c>
      <c r="BM510" s="192" t="s">
        <v>5423</v>
      </c>
    </row>
    <row r="511" spans="1:65" s="2" customFormat="1" ht="11.25">
      <c r="A511" s="37"/>
      <c r="B511" s="38"/>
      <c r="C511" s="39"/>
      <c r="D511" s="194" t="s">
        <v>199</v>
      </c>
      <c r="E511" s="39"/>
      <c r="F511" s="195" t="s">
        <v>5424</v>
      </c>
      <c r="G511" s="39"/>
      <c r="H511" s="39"/>
      <c r="I511" s="196"/>
      <c r="J511" s="39"/>
      <c r="K511" s="39"/>
      <c r="L511" s="42"/>
      <c r="M511" s="197"/>
      <c r="N511" s="198"/>
      <c r="O511" s="67"/>
      <c r="P511" s="67"/>
      <c r="Q511" s="67"/>
      <c r="R511" s="67"/>
      <c r="S511" s="67"/>
      <c r="T511" s="68"/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T511" s="20" t="s">
        <v>199</v>
      </c>
      <c r="AU511" s="20" t="s">
        <v>82</v>
      </c>
    </row>
    <row r="512" spans="1:65" s="2" customFormat="1" ht="11.25">
      <c r="A512" s="37"/>
      <c r="B512" s="38"/>
      <c r="C512" s="39"/>
      <c r="D512" s="199" t="s">
        <v>206</v>
      </c>
      <c r="E512" s="39"/>
      <c r="F512" s="200" t="s">
        <v>5425</v>
      </c>
      <c r="G512" s="39"/>
      <c r="H512" s="39"/>
      <c r="I512" s="196"/>
      <c r="J512" s="39"/>
      <c r="K512" s="39"/>
      <c r="L512" s="42"/>
      <c r="M512" s="197"/>
      <c r="N512" s="198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206</v>
      </c>
      <c r="AU512" s="20" t="s">
        <v>82</v>
      </c>
    </row>
    <row r="513" spans="1:65" s="2" customFormat="1" ht="16.5" customHeight="1">
      <c r="A513" s="37"/>
      <c r="B513" s="38"/>
      <c r="C513" s="181" t="s">
        <v>1059</v>
      </c>
      <c r="D513" s="181" t="s">
        <v>193</v>
      </c>
      <c r="E513" s="182" t="s">
        <v>5426</v>
      </c>
      <c r="F513" s="183" t="s">
        <v>5427</v>
      </c>
      <c r="G513" s="184" t="s">
        <v>196</v>
      </c>
      <c r="H513" s="185">
        <v>1</v>
      </c>
      <c r="I513" s="186"/>
      <c r="J513" s="187">
        <f>ROUND(I513*H513,2)</f>
        <v>0</v>
      </c>
      <c r="K513" s="183" t="s">
        <v>4909</v>
      </c>
      <c r="L513" s="42"/>
      <c r="M513" s="188" t="s">
        <v>19</v>
      </c>
      <c r="N513" s="189" t="s">
        <v>44</v>
      </c>
      <c r="O513" s="67"/>
      <c r="P513" s="190">
        <f>O513*H513</f>
        <v>0</v>
      </c>
      <c r="Q513" s="190">
        <v>0</v>
      </c>
      <c r="R513" s="190">
        <f>Q513*H513</f>
        <v>0</v>
      </c>
      <c r="S513" s="190">
        <v>0</v>
      </c>
      <c r="T513" s="191">
        <f>S513*H513</f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2" t="s">
        <v>292</v>
      </c>
      <c r="AT513" s="192" t="s">
        <v>193</v>
      </c>
      <c r="AU513" s="192" t="s">
        <v>82</v>
      </c>
      <c r="AY513" s="20" t="s">
        <v>191</v>
      </c>
      <c r="BE513" s="193">
        <f>IF(N513="základní",J513,0)</f>
        <v>0</v>
      </c>
      <c r="BF513" s="193">
        <f>IF(N513="snížená",J513,0)</f>
        <v>0</v>
      </c>
      <c r="BG513" s="193">
        <f>IF(N513="zákl. přenesená",J513,0)</f>
        <v>0</v>
      </c>
      <c r="BH513" s="193">
        <f>IF(N513="sníž. přenesená",J513,0)</f>
        <v>0</v>
      </c>
      <c r="BI513" s="193">
        <f>IF(N513="nulová",J513,0)</f>
        <v>0</v>
      </c>
      <c r="BJ513" s="20" t="s">
        <v>80</v>
      </c>
      <c r="BK513" s="193">
        <f>ROUND(I513*H513,2)</f>
        <v>0</v>
      </c>
      <c r="BL513" s="20" t="s">
        <v>292</v>
      </c>
      <c r="BM513" s="192" t="s">
        <v>5428</v>
      </c>
    </row>
    <row r="514" spans="1:65" s="2" customFormat="1" ht="11.25">
      <c r="A514" s="37"/>
      <c r="B514" s="38"/>
      <c r="C514" s="39"/>
      <c r="D514" s="194" t="s">
        <v>199</v>
      </c>
      <c r="E514" s="39"/>
      <c r="F514" s="195" t="s">
        <v>5429</v>
      </c>
      <c r="G514" s="39"/>
      <c r="H514" s="39"/>
      <c r="I514" s="196"/>
      <c r="J514" s="39"/>
      <c r="K514" s="39"/>
      <c r="L514" s="42"/>
      <c r="M514" s="197"/>
      <c r="N514" s="198"/>
      <c r="O514" s="67"/>
      <c r="P514" s="67"/>
      <c r="Q514" s="67"/>
      <c r="R514" s="67"/>
      <c r="S514" s="67"/>
      <c r="T514" s="68"/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T514" s="20" t="s">
        <v>199</v>
      </c>
      <c r="AU514" s="20" t="s">
        <v>82</v>
      </c>
    </row>
    <row r="515" spans="1:65" s="2" customFormat="1" ht="11.25">
      <c r="A515" s="37"/>
      <c r="B515" s="38"/>
      <c r="C515" s="39"/>
      <c r="D515" s="199" t="s">
        <v>206</v>
      </c>
      <c r="E515" s="39"/>
      <c r="F515" s="200" t="s">
        <v>5430</v>
      </c>
      <c r="G515" s="39"/>
      <c r="H515" s="39"/>
      <c r="I515" s="196"/>
      <c r="J515" s="39"/>
      <c r="K515" s="39"/>
      <c r="L515" s="42"/>
      <c r="M515" s="197"/>
      <c r="N515" s="198"/>
      <c r="O515" s="67"/>
      <c r="P515" s="67"/>
      <c r="Q515" s="67"/>
      <c r="R515" s="67"/>
      <c r="S515" s="67"/>
      <c r="T515" s="68"/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T515" s="20" t="s">
        <v>206</v>
      </c>
      <c r="AU515" s="20" t="s">
        <v>82</v>
      </c>
    </row>
    <row r="516" spans="1:65" s="2" customFormat="1" ht="16.5" customHeight="1">
      <c r="A516" s="37"/>
      <c r="B516" s="38"/>
      <c r="C516" s="181" t="s">
        <v>1066</v>
      </c>
      <c r="D516" s="181" t="s">
        <v>193</v>
      </c>
      <c r="E516" s="182" t="s">
        <v>5431</v>
      </c>
      <c r="F516" s="183" t="s">
        <v>5432</v>
      </c>
      <c r="G516" s="184" t="s">
        <v>196</v>
      </c>
      <c r="H516" s="185">
        <v>2</v>
      </c>
      <c r="I516" s="186"/>
      <c r="J516" s="187">
        <f>ROUND(I516*H516,2)</f>
        <v>0</v>
      </c>
      <c r="K516" s="183" t="s">
        <v>19</v>
      </c>
      <c r="L516" s="42"/>
      <c r="M516" s="188" t="s">
        <v>19</v>
      </c>
      <c r="N516" s="189" t="s">
        <v>44</v>
      </c>
      <c r="O516" s="67"/>
      <c r="P516" s="190">
        <f>O516*H516</f>
        <v>0</v>
      </c>
      <c r="Q516" s="190">
        <v>0</v>
      </c>
      <c r="R516" s="190">
        <f>Q516*H516</f>
        <v>0</v>
      </c>
      <c r="S516" s="190">
        <v>0</v>
      </c>
      <c r="T516" s="191">
        <f>S516*H516</f>
        <v>0</v>
      </c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R516" s="192" t="s">
        <v>292</v>
      </c>
      <c r="AT516" s="192" t="s">
        <v>193</v>
      </c>
      <c r="AU516" s="192" t="s">
        <v>82</v>
      </c>
      <c r="AY516" s="20" t="s">
        <v>191</v>
      </c>
      <c r="BE516" s="193">
        <f>IF(N516="základní",J516,0)</f>
        <v>0</v>
      </c>
      <c r="BF516" s="193">
        <f>IF(N516="snížená",J516,0)</f>
        <v>0</v>
      </c>
      <c r="BG516" s="193">
        <f>IF(N516="zákl. přenesená",J516,0)</f>
        <v>0</v>
      </c>
      <c r="BH516" s="193">
        <f>IF(N516="sníž. přenesená",J516,0)</f>
        <v>0</v>
      </c>
      <c r="BI516" s="193">
        <f>IF(N516="nulová",J516,0)</f>
        <v>0</v>
      </c>
      <c r="BJ516" s="20" t="s">
        <v>80</v>
      </c>
      <c r="BK516" s="193">
        <f>ROUND(I516*H516,2)</f>
        <v>0</v>
      </c>
      <c r="BL516" s="20" t="s">
        <v>292</v>
      </c>
      <c r="BM516" s="192" t="s">
        <v>5433</v>
      </c>
    </row>
    <row r="517" spans="1:65" s="2" customFormat="1" ht="11.25">
      <c r="A517" s="37"/>
      <c r="B517" s="38"/>
      <c r="C517" s="39"/>
      <c r="D517" s="194" t="s">
        <v>199</v>
      </c>
      <c r="E517" s="39"/>
      <c r="F517" s="195" t="s">
        <v>5434</v>
      </c>
      <c r="G517" s="39"/>
      <c r="H517" s="39"/>
      <c r="I517" s="196"/>
      <c r="J517" s="39"/>
      <c r="K517" s="39"/>
      <c r="L517" s="42"/>
      <c r="M517" s="197"/>
      <c r="N517" s="198"/>
      <c r="O517" s="67"/>
      <c r="P517" s="67"/>
      <c r="Q517" s="67"/>
      <c r="R517" s="67"/>
      <c r="S517" s="67"/>
      <c r="T517" s="68"/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T517" s="20" t="s">
        <v>199</v>
      </c>
      <c r="AU517" s="20" t="s">
        <v>82</v>
      </c>
    </row>
    <row r="518" spans="1:65" s="2" customFormat="1" ht="16.5" customHeight="1">
      <c r="A518" s="37"/>
      <c r="B518" s="38"/>
      <c r="C518" s="181" t="s">
        <v>1073</v>
      </c>
      <c r="D518" s="181" t="s">
        <v>193</v>
      </c>
      <c r="E518" s="182" t="s">
        <v>5435</v>
      </c>
      <c r="F518" s="183" t="s">
        <v>5436</v>
      </c>
      <c r="G518" s="184" t="s">
        <v>196</v>
      </c>
      <c r="H518" s="185">
        <v>1</v>
      </c>
      <c r="I518" s="186"/>
      <c r="J518" s="187">
        <f>ROUND(I518*H518,2)</f>
        <v>0</v>
      </c>
      <c r="K518" s="183" t="s">
        <v>4909</v>
      </c>
      <c r="L518" s="42"/>
      <c r="M518" s="188" t="s">
        <v>19</v>
      </c>
      <c r="N518" s="189" t="s">
        <v>44</v>
      </c>
      <c r="O518" s="67"/>
      <c r="P518" s="190">
        <f>O518*H518</f>
        <v>0</v>
      </c>
      <c r="Q518" s="190">
        <v>0</v>
      </c>
      <c r="R518" s="190">
        <f>Q518*H518</f>
        <v>0</v>
      </c>
      <c r="S518" s="190">
        <v>0</v>
      </c>
      <c r="T518" s="191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2" t="s">
        <v>292</v>
      </c>
      <c r="AT518" s="192" t="s">
        <v>193</v>
      </c>
      <c r="AU518" s="192" t="s">
        <v>82</v>
      </c>
      <c r="AY518" s="20" t="s">
        <v>191</v>
      </c>
      <c r="BE518" s="193">
        <f>IF(N518="základní",J518,0)</f>
        <v>0</v>
      </c>
      <c r="BF518" s="193">
        <f>IF(N518="snížená",J518,0)</f>
        <v>0</v>
      </c>
      <c r="BG518" s="193">
        <f>IF(N518="zákl. přenesená",J518,0)</f>
        <v>0</v>
      </c>
      <c r="BH518" s="193">
        <f>IF(N518="sníž. přenesená",J518,0)</f>
        <v>0</v>
      </c>
      <c r="BI518" s="193">
        <f>IF(N518="nulová",J518,0)</f>
        <v>0</v>
      </c>
      <c r="BJ518" s="20" t="s">
        <v>80</v>
      </c>
      <c r="BK518" s="193">
        <f>ROUND(I518*H518,2)</f>
        <v>0</v>
      </c>
      <c r="BL518" s="20" t="s">
        <v>292</v>
      </c>
      <c r="BM518" s="192" t="s">
        <v>5437</v>
      </c>
    </row>
    <row r="519" spans="1:65" s="2" customFormat="1" ht="11.25">
      <c r="A519" s="37"/>
      <c r="B519" s="38"/>
      <c r="C519" s="39"/>
      <c r="D519" s="194" t="s">
        <v>199</v>
      </c>
      <c r="E519" s="39"/>
      <c r="F519" s="195" t="s">
        <v>5438</v>
      </c>
      <c r="G519" s="39"/>
      <c r="H519" s="39"/>
      <c r="I519" s="196"/>
      <c r="J519" s="39"/>
      <c r="K519" s="39"/>
      <c r="L519" s="42"/>
      <c r="M519" s="197"/>
      <c r="N519" s="198"/>
      <c r="O519" s="67"/>
      <c r="P519" s="67"/>
      <c r="Q519" s="67"/>
      <c r="R519" s="67"/>
      <c r="S519" s="67"/>
      <c r="T519" s="68"/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T519" s="20" t="s">
        <v>199</v>
      </c>
      <c r="AU519" s="20" t="s">
        <v>82</v>
      </c>
    </row>
    <row r="520" spans="1:65" s="2" customFormat="1" ht="11.25">
      <c r="A520" s="37"/>
      <c r="B520" s="38"/>
      <c r="C520" s="39"/>
      <c r="D520" s="199" t="s">
        <v>206</v>
      </c>
      <c r="E520" s="39"/>
      <c r="F520" s="200" t="s">
        <v>5439</v>
      </c>
      <c r="G520" s="39"/>
      <c r="H520" s="39"/>
      <c r="I520" s="196"/>
      <c r="J520" s="39"/>
      <c r="K520" s="39"/>
      <c r="L520" s="42"/>
      <c r="M520" s="197"/>
      <c r="N520" s="198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206</v>
      </c>
      <c r="AU520" s="20" t="s">
        <v>82</v>
      </c>
    </row>
    <row r="521" spans="1:65" s="2" customFormat="1" ht="16.5" customHeight="1">
      <c r="A521" s="37"/>
      <c r="B521" s="38"/>
      <c r="C521" s="181" t="s">
        <v>1080</v>
      </c>
      <c r="D521" s="181" t="s">
        <v>193</v>
      </c>
      <c r="E521" s="182" t="s">
        <v>5440</v>
      </c>
      <c r="F521" s="183" t="s">
        <v>5441</v>
      </c>
      <c r="G521" s="184" t="s">
        <v>196</v>
      </c>
      <c r="H521" s="185">
        <v>6</v>
      </c>
      <c r="I521" s="186"/>
      <c r="J521" s="187">
        <f>ROUND(I521*H521,2)</f>
        <v>0</v>
      </c>
      <c r="K521" s="183" t="s">
        <v>4909</v>
      </c>
      <c r="L521" s="42"/>
      <c r="M521" s="188" t="s">
        <v>19</v>
      </c>
      <c r="N521" s="189" t="s">
        <v>44</v>
      </c>
      <c r="O521" s="67"/>
      <c r="P521" s="190">
        <f>O521*H521</f>
        <v>0</v>
      </c>
      <c r="Q521" s="190">
        <v>0</v>
      </c>
      <c r="R521" s="190">
        <f>Q521*H521</f>
        <v>0</v>
      </c>
      <c r="S521" s="190">
        <v>0</v>
      </c>
      <c r="T521" s="191">
        <f>S521*H521</f>
        <v>0</v>
      </c>
      <c r="U521" s="37"/>
      <c r="V521" s="37"/>
      <c r="W521" s="37"/>
      <c r="X521" s="37"/>
      <c r="Y521" s="37"/>
      <c r="Z521" s="37"/>
      <c r="AA521" s="37"/>
      <c r="AB521" s="37"/>
      <c r="AC521" s="37"/>
      <c r="AD521" s="37"/>
      <c r="AE521" s="37"/>
      <c r="AR521" s="192" t="s">
        <v>292</v>
      </c>
      <c r="AT521" s="192" t="s">
        <v>193</v>
      </c>
      <c r="AU521" s="192" t="s">
        <v>82</v>
      </c>
      <c r="AY521" s="20" t="s">
        <v>191</v>
      </c>
      <c r="BE521" s="193">
        <f>IF(N521="základní",J521,0)</f>
        <v>0</v>
      </c>
      <c r="BF521" s="193">
        <f>IF(N521="snížená",J521,0)</f>
        <v>0</v>
      </c>
      <c r="BG521" s="193">
        <f>IF(N521="zákl. přenesená",J521,0)</f>
        <v>0</v>
      </c>
      <c r="BH521" s="193">
        <f>IF(N521="sníž. přenesená",J521,0)</f>
        <v>0</v>
      </c>
      <c r="BI521" s="193">
        <f>IF(N521="nulová",J521,0)</f>
        <v>0</v>
      </c>
      <c r="BJ521" s="20" t="s">
        <v>80</v>
      </c>
      <c r="BK521" s="193">
        <f>ROUND(I521*H521,2)</f>
        <v>0</v>
      </c>
      <c r="BL521" s="20" t="s">
        <v>292</v>
      </c>
      <c r="BM521" s="192" t="s">
        <v>5442</v>
      </c>
    </row>
    <row r="522" spans="1:65" s="2" customFormat="1" ht="11.25">
      <c r="A522" s="37"/>
      <c r="B522" s="38"/>
      <c r="C522" s="39"/>
      <c r="D522" s="194" t="s">
        <v>199</v>
      </c>
      <c r="E522" s="39"/>
      <c r="F522" s="195" t="s">
        <v>5443</v>
      </c>
      <c r="G522" s="39"/>
      <c r="H522" s="39"/>
      <c r="I522" s="196"/>
      <c r="J522" s="39"/>
      <c r="K522" s="39"/>
      <c r="L522" s="42"/>
      <c r="M522" s="197"/>
      <c r="N522" s="198"/>
      <c r="O522" s="67"/>
      <c r="P522" s="67"/>
      <c r="Q522" s="67"/>
      <c r="R522" s="67"/>
      <c r="S522" s="67"/>
      <c r="T522" s="68"/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T522" s="20" t="s">
        <v>199</v>
      </c>
      <c r="AU522" s="20" t="s">
        <v>82</v>
      </c>
    </row>
    <row r="523" spans="1:65" s="2" customFormat="1" ht="11.25">
      <c r="A523" s="37"/>
      <c r="B523" s="38"/>
      <c r="C523" s="39"/>
      <c r="D523" s="199" t="s">
        <v>206</v>
      </c>
      <c r="E523" s="39"/>
      <c r="F523" s="200" t="s">
        <v>5444</v>
      </c>
      <c r="G523" s="39"/>
      <c r="H523" s="39"/>
      <c r="I523" s="196"/>
      <c r="J523" s="39"/>
      <c r="K523" s="39"/>
      <c r="L523" s="42"/>
      <c r="M523" s="197"/>
      <c r="N523" s="198"/>
      <c r="O523" s="67"/>
      <c r="P523" s="67"/>
      <c r="Q523" s="67"/>
      <c r="R523" s="67"/>
      <c r="S523" s="67"/>
      <c r="T523" s="68"/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T523" s="20" t="s">
        <v>206</v>
      </c>
      <c r="AU523" s="20" t="s">
        <v>82</v>
      </c>
    </row>
    <row r="524" spans="1:65" s="2" customFormat="1" ht="16.5" customHeight="1">
      <c r="A524" s="37"/>
      <c r="B524" s="38"/>
      <c r="C524" s="181" t="s">
        <v>1086</v>
      </c>
      <c r="D524" s="181" t="s">
        <v>193</v>
      </c>
      <c r="E524" s="182" t="s">
        <v>5445</v>
      </c>
      <c r="F524" s="183" t="s">
        <v>5446</v>
      </c>
      <c r="G524" s="184" t="s">
        <v>196</v>
      </c>
      <c r="H524" s="185">
        <v>16</v>
      </c>
      <c r="I524" s="186"/>
      <c r="J524" s="187">
        <f>ROUND(I524*H524,2)</f>
        <v>0</v>
      </c>
      <c r="K524" s="183" t="s">
        <v>4909</v>
      </c>
      <c r="L524" s="42"/>
      <c r="M524" s="188" t="s">
        <v>19</v>
      </c>
      <c r="N524" s="189" t="s">
        <v>44</v>
      </c>
      <c r="O524" s="67"/>
      <c r="P524" s="190">
        <f>O524*H524</f>
        <v>0</v>
      </c>
      <c r="Q524" s="190">
        <v>0</v>
      </c>
      <c r="R524" s="190">
        <f>Q524*H524</f>
        <v>0</v>
      </c>
      <c r="S524" s="190">
        <v>0</v>
      </c>
      <c r="T524" s="191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2" t="s">
        <v>292</v>
      </c>
      <c r="AT524" s="192" t="s">
        <v>193</v>
      </c>
      <c r="AU524" s="192" t="s">
        <v>82</v>
      </c>
      <c r="AY524" s="20" t="s">
        <v>191</v>
      </c>
      <c r="BE524" s="193">
        <f>IF(N524="základní",J524,0)</f>
        <v>0</v>
      </c>
      <c r="BF524" s="193">
        <f>IF(N524="snížená",J524,0)</f>
        <v>0</v>
      </c>
      <c r="BG524" s="193">
        <f>IF(N524="zákl. přenesená",J524,0)</f>
        <v>0</v>
      </c>
      <c r="BH524" s="193">
        <f>IF(N524="sníž. přenesená",J524,0)</f>
        <v>0</v>
      </c>
      <c r="BI524" s="193">
        <f>IF(N524="nulová",J524,0)</f>
        <v>0</v>
      </c>
      <c r="BJ524" s="20" t="s">
        <v>80</v>
      </c>
      <c r="BK524" s="193">
        <f>ROUND(I524*H524,2)</f>
        <v>0</v>
      </c>
      <c r="BL524" s="20" t="s">
        <v>292</v>
      </c>
      <c r="BM524" s="192" t="s">
        <v>5447</v>
      </c>
    </row>
    <row r="525" spans="1:65" s="2" customFormat="1" ht="11.25">
      <c r="A525" s="37"/>
      <c r="B525" s="38"/>
      <c r="C525" s="39"/>
      <c r="D525" s="194" t="s">
        <v>199</v>
      </c>
      <c r="E525" s="39"/>
      <c r="F525" s="195" t="s">
        <v>5448</v>
      </c>
      <c r="G525" s="39"/>
      <c r="H525" s="39"/>
      <c r="I525" s="196"/>
      <c r="J525" s="39"/>
      <c r="K525" s="39"/>
      <c r="L525" s="42"/>
      <c r="M525" s="197"/>
      <c r="N525" s="198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199</v>
      </c>
      <c r="AU525" s="20" t="s">
        <v>82</v>
      </c>
    </row>
    <row r="526" spans="1:65" s="2" customFormat="1" ht="11.25">
      <c r="A526" s="37"/>
      <c r="B526" s="38"/>
      <c r="C526" s="39"/>
      <c r="D526" s="199" t="s">
        <v>206</v>
      </c>
      <c r="E526" s="39"/>
      <c r="F526" s="200" t="s">
        <v>5449</v>
      </c>
      <c r="G526" s="39"/>
      <c r="H526" s="39"/>
      <c r="I526" s="196"/>
      <c r="J526" s="39"/>
      <c r="K526" s="39"/>
      <c r="L526" s="42"/>
      <c r="M526" s="197"/>
      <c r="N526" s="198"/>
      <c r="O526" s="67"/>
      <c r="P526" s="67"/>
      <c r="Q526" s="67"/>
      <c r="R526" s="67"/>
      <c r="S526" s="67"/>
      <c r="T526" s="68"/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T526" s="20" t="s">
        <v>206</v>
      </c>
      <c r="AU526" s="20" t="s">
        <v>82</v>
      </c>
    </row>
    <row r="527" spans="1:65" s="2" customFormat="1" ht="16.5" customHeight="1">
      <c r="A527" s="37"/>
      <c r="B527" s="38"/>
      <c r="C527" s="181" t="s">
        <v>1094</v>
      </c>
      <c r="D527" s="181" t="s">
        <v>193</v>
      </c>
      <c r="E527" s="182" t="s">
        <v>5450</v>
      </c>
      <c r="F527" s="183" t="s">
        <v>5451</v>
      </c>
      <c r="G527" s="184" t="s">
        <v>196</v>
      </c>
      <c r="H527" s="185">
        <v>18</v>
      </c>
      <c r="I527" s="186"/>
      <c r="J527" s="187">
        <f>ROUND(I527*H527,2)</f>
        <v>0</v>
      </c>
      <c r="K527" s="183" t="s">
        <v>4909</v>
      </c>
      <c r="L527" s="42"/>
      <c r="M527" s="188" t="s">
        <v>19</v>
      </c>
      <c r="N527" s="189" t="s">
        <v>44</v>
      </c>
      <c r="O527" s="67"/>
      <c r="P527" s="190">
        <f>O527*H527</f>
        <v>0</v>
      </c>
      <c r="Q527" s="190">
        <v>0</v>
      </c>
      <c r="R527" s="190">
        <f>Q527*H527</f>
        <v>0</v>
      </c>
      <c r="S527" s="190">
        <v>0</v>
      </c>
      <c r="T527" s="191">
        <f>S527*H527</f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2" t="s">
        <v>292</v>
      </c>
      <c r="AT527" s="192" t="s">
        <v>193</v>
      </c>
      <c r="AU527" s="192" t="s">
        <v>82</v>
      </c>
      <c r="AY527" s="20" t="s">
        <v>191</v>
      </c>
      <c r="BE527" s="193">
        <f>IF(N527="základní",J527,0)</f>
        <v>0</v>
      </c>
      <c r="BF527" s="193">
        <f>IF(N527="snížená",J527,0)</f>
        <v>0</v>
      </c>
      <c r="BG527" s="193">
        <f>IF(N527="zákl. přenesená",J527,0)</f>
        <v>0</v>
      </c>
      <c r="BH527" s="193">
        <f>IF(N527="sníž. přenesená",J527,0)</f>
        <v>0</v>
      </c>
      <c r="BI527" s="193">
        <f>IF(N527="nulová",J527,0)</f>
        <v>0</v>
      </c>
      <c r="BJ527" s="20" t="s">
        <v>80</v>
      </c>
      <c r="BK527" s="193">
        <f>ROUND(I527*H527,2)</f>
        <v>0</v>
      </c>
      <c r="BL527" s="20" t="s">
        <v>292</v>
      </c>
      <c r="BM527" s="192" t="s">
        <v>5452</v>
      </c>
    </row>
    <row r="528" spans="1:65" s="2" customFormat="1" ht="11.25">
      <c r="A528" s="37"/>
      <c r="B528" s="38"/>
      <c r="C528" s="39"/>
      <c r="D528" s="194" t="s">
        <v>199</v>
      </c>
      <c r="E528" s="39"/>
      <c r="F528" s="195" t="s">
        <v>5453</v>
      </c>
      <c r="G528" s="39"/>
      <c r="H528" s="39"/>
      <c r="I528" s="196"/>
      <c r="J528" s="39"/>
      <c r="K528" s="39"/>
      <c r="L528" s="42"/>
      <c r="M528" s="197"/>
      <c r="N528" s="198"/>
      <c r="O528" s="67"/>
      <c r="P528" s="67"/>
      <c r="Q528" s="67"/>
      <c r="R528" s="67"/>
      <c r="S528" s="67"/>
      <c r="T528" s="68"/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T528" s="20" t="s">
        <v>199</v>
      </c>
      <c r="AU528" s="20" t="s">
        <v>82</v>
      </c>
    </row>
    <row r="529" spans="1:65" s="2" customFormat="1" ht="11.25">
      <c r="A529" s="37"/>
      <c r="B529" s="38"/>
      <c r="C529" s="39"/>
      <c r="D529" s="199" t="s">
        <v>206</v>
      </c>
      <c r="E529" s="39"/>
      <c r="F529" s="200" t="s">
        <v>5454</v>
      </c>
      <c r="G529" s="39"/>
      <c r="H529" s="39"/>
      <c r="I529" s="196"/>
      <c r="J529" s="39"/>
      <c r="K529" s="39"/>
      <c r="L529" s="42"/>
      <c r="M529" s="197"/>
      <c r="N529" s="198"/>
      <c r="O529" s="67"/>
      <c r="P529" s="67"/>
      <c r="Q529" s="67"/>
      <c r="R529" s="67"/>
      <c r="S529" s="67"/>
      <c r="T529" s="68"/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T529" s="20" t="s">
        <v>206</v>
      </c>
      <c r="AU529" s="20" t="s">
        <v>82</v>
      </c>
    </row>
    <row r="530" spans="1:65" s="2" customFormat="1" ht="16.5" customHeight="1">
      <c r="A530" s="37"/>
      <c r="B530" s="38"/>
      <c r="C530" s="181" t="s">
        <v>1101</v>
      </c>
      <c r="D530" s="181" t="s">
        <v>193</v>
      </c>
      <c r="E530" s="182" t="s">
        <v>5455</v>
      </c>
      <c r="F530" s="183" t="s">
        <v>5456</v>
      </c>
      <c r="G530" s="184" t="s">
        <v>196</v>
      </c>
      <c r="H530" s="185">
        <v>4</v>
      </c>
      <c r="I530" s="186"/>
      <c r="J530" s="187">
        <f>ROUND(I530*H530,2)</f>
        <v>0</v>
      </c>
      <c r="K530" s="183" t="s">
        <v>4909</v>
      </c>
      <c r="L530" s="42"/>
      <c r="M530" s="188" t="s">
        <v>19</v>
      </c>
      <c r="N530" s="189" t="s">
        <v>44</v>
      </c>
      <c r="O530" s="67"/>
      <c r="P530" s="190">
        <f>O530*H530</f>
        <v>0</v>
      </c>
      <c r="Q530" s="190">
        <v>0</v>
      </c>
      <c r="R530" s="190">
        <f>Q530*H530</f>
        <v>0</v>
      </c>
      <c r="S530" s="190">
        <v>0</v>
      </c>
      <c r="T530" s="191">
        <f>S530*H530</f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2" t="s">
        <v>292</v>
      </c>
      <c r="AT530" s="192" t="s">
        <v>193</v>
      </c>
      <c r="AU530" s="192" t="s">
        <v>82</v>
      </c>
      <c r="AY530" s="20" t="s">
        <v>191</v>
      </c>
      <c r="BE530" s="193">
        <f>IF(N530="základní",J530,0)</f>
        <v>0</v>
      </c>
      <c r="BF530" s="193">
        <f>IF(N530="snížená",J530,0)</f>
        <v>0</v>
      </c>
      <c r="BG530" s="193">
        <f>IF(N530="zákl. přenesená",J530,0)</f>
        <v>0</v>
      </c>
      <c r="BH530" s="193">
        <f>IF(N530="sníž. přenesená",J530,0)</f>
        <v>0</v>
      </c>
      <c r="BI530" s="193">
        <f>IF(N530="nulová",J530,0)</f>
        <v>0</v>
      </c>
      <c r="BJ530" s="20" t="s">
        <v>80</v>
      </c>
      <c r="BK530" s="193">
        <f>ROUND(I530*H530,2)</f>
        <v>0</v>
      </c>
      <c r="BL530" s="20" t="s">
        <v>292</v>
      </c>
      <c r="BM530" s="192" t="s">
        <v>5457</v>
      </c>
    </row>
    <row r="531" spans="1:65" s="2" customFormat="1" ht="11.25">
      <c r="A531" s="37"/>
      <c r="B531" s="38"/>
      <c r="C531" s="39"/>
      <c r="D531" s="194" t="s">
        <v>199</v>
      </c>
      <c r="E531" s="39"/>
      <c r="F531" s="195" t="s">
        <v>5458</v>
      </c>
      <c r="G531" s="39"/>
      <c r="H531" s="39"/>
      <c r="I531" s="196"/>
      <c r="J531" s="39"/>
      <c r="K531" s="39"/>
      <c r="L531" s="42"/>
      <c r="M531" s="197"/>
      <c r="N531" s="198"/>
      <c r="O531" s="67"/>
      <c r="P531" s="67"/>
      <c r="Q531" s="67"/>
      <c r="R531" s="67"/>
      <c r="S531" s="67"/>
      <c r="T531" s="68"/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T531" s="20" t="s">
        <v>199</v>
      </c>
      <c r="AU531" s="20" t="s">
        <v>82</v>
      </c>
    </row>
    <row r="532" spans="1:65" s="2" customFormat="1" ht="11.25">
      <c r="A532" s="37"/>
      <c r="B532" s="38"/>
      <c r="C532" s="39"/>
      <c r="D532" s="199" t="s">
        <v>206</v>
      </c>
      <c r="E532" s="39"/>
      <c r="F532" s="200" t="s">
        <v>5459</v>
      </c>
      <c r="G532" s="39"/>
      <c r="H532" s="39"/>
      <c r="I532" s="196"/>
      <c r="J532" s="39"/>
      <c r="K532" s="39"/>
      <c r="L532" s="42"/>
      <c r="M532" s="197"/>
      <c r="N532" s="198"/>
      <c r="O532" s="67"/>
      <c r="P532" s="67"/>
      <c r="Q532" s="67"/>
      <c r="R532" s="67"/>
      <c r="S532" s="67"/>
      <c r="T532" s="68"/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T532" s="20" t="s">
        <v>206</v>
      </c>
      <c r="AU532" s="20" t="s">
        <v>82</v>
      </c>
    </row>
    <row r="533" spans="1:65" s="2" customFormat="1" ht="16.5" customHeight="1">
      <c r="A533" s="37"/>
      <c r="B533" s="38"/>
      <c r="C533" s="181" t="s">
        <v>1106</v>
      </c>
      <c r="D533" s="181" t="s">
        <v>193</v>
      </c>
      <c r="E533" s="182" t="s">
        <v>5460</v>
      </c>
      <c r="F533" s="183" t="s">
        <v>5461</v>
      </c>
      <c r="G533" s="184" t="s">
        <v>196</v>
      </c>
      <c r="H533" s="185">
        <v>6</v>
      </c>
      <c r="I533" s="186"/>
      <c r="J533" s="187">
        <f>ROUND(I533*H533,2)</f>
        <v>0</v>
      </c>
      <c r="K533" s="183" t="s">
        <v>4909</v>
      </c>
      <c r="L533" s="42"/>
      <c r="M533" s="188" t="s">
        <v>19</v>
      </c>
      <c r="N533" s="189" t="s">
        <v>44</v>
      </c>
      <c r="O533" s="67"/>
      <c r="P533" s="190">
        <f>O533*H533</f>
        <v>0</v>
      </c>
      <c r="Q533" s="190">
        <v>0</v>
      </c>
      <c r="R533" s="190">
        <f>Q533*H533</f>
        <v>0</v>
      </c>
      <c r="S533" s="190">
        <v>0</v>
      </c>
      <c r="T533" s="191">
        <f>S533*H533</f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2" t="s">
        <v>292</v>
      </c>
      <c r="AT533" s="192" t="s">
        <v>193</v>
      </c>
      <c r="AU533" s="192" t="s">
        <v>82</v>
      </c>
      <c r="AY533" s="20" t="s">
        <v>191</v>
      </c>
      <c r="BE533" s="193">
        <f>IF(N533="základní",J533,0)</f>
        <v>0</v>
      </c>
      <c r="BF533" s="193">
        <f>IF(N533="snížená",J533,0)</f>
        <v>0</v>
      </c>
      <c r="BG533" s="193">
        <f>IF(N533="zákl. přenesená",J533,0)</f>
        <v>0</v>
      </c>
      <c r="BH533" s="193">
        <f>IF(N533="sníž. přenesená",J533,0)</f>
        <v>0</v>
      </c>
      <c r="BI533" s="193">
        <f>IF(N533="nulová",J533,0)</f>
        <v>0</v>
      </c>
      <c r="BJ533" s="20" t="s">
        <v>80</v>
      </c>
      <c r="BK533" s="193">
        <f>ROUND(I533*H533,2)</f>
        <v>0</v>
      </c>
      <c r="BL533" s="20" t="s">
        <v>292</v>
      </c>
      <c r="BM533" s="192" t="s">
        <v>5462</v>
      </c>
    </row>
    <row r="534" spans="1:65" s="2" customFormat="1" ht="11.25">
      <c r="A534" s="37"/>
      <c r="B534" s="38"/>
      <c r="C534" s="39"/>
      <c r="D534" s="194" t="s">
        <v>199</v>
      </c>
      <c r="E534" s="39"/>
      <c r="F534" s="195" t="s">
        <v>5463</v>
      </c>
      <c r="G534" s="39"/>
      <c r="H534" s="39"/>
      <c r="I534" s="196"/>
      <c r="J534" s="39"/>
      <c r="K534" s="39"/>
      <c r="L534" s="42"/>
      <c r="M534" s="197"/>
      <c r="N534" s="198"/>
      <c r="O534" s="67"/>
      <c r="P534" s="67"/>
      <c r="Q534" s="67"/>
      <c r="R534" s="67"/>
      <c r="S534" s="67"/>
      <c r="T534" s="68"/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T534" s="20" t="s">
        <v>199</v>
      </c>
      <c r="AU534" s="20" t="s">
        <v>82</v>
      </c>
    </row>
    <row r="535" spans="1:65" s="2" customFormat="1" ht="11.25">
      <c r="A535" s="37"/>
      <c r="B535" s="38"/>
      <c r="C535" s="39"/>
      <c r="D535" s="199" t="s">
        <v>206</v>
      </c>
      <c r="E535" s="39"/>
      <c r="F535" s="200" t="s">
        <v>5464</v>
      </c>
      <c r="G535" s="39"/>
      <c r="H535" s="39"/>
      <c r="I535" s="196"/>
      <c r="J535" s="39"/>
      <c r="K535" s="39"/>
      <c r="L535" s="42"/>
      <c r="M535" s="197"/>
      <c r="N535" s="198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206</v>
      </c>
      <c r="AU535" s="20" t="s">
        <v>82</v>
      </c>
    </row>
    <row r="536" spans="1:65" s="2" customFormat="1" ht="16.5" customHeight="1">
      <c r="A536" s="37"/>
      <c r="B536" s="38"/>
      <c r="C536" s="181" t="s">
        <v>1112</v>
      </c>
      <c r="D536" s="181" t="s">
        <v>193</v>
      </c>
      <c r="E536" s="182" t="s">
        <v>5465</v>
      </c>
      <c r="F536" s="183" t="s">
        <v>5466</v>
      </c>
      <c r="G536" s="184" t="s">
        <v>196</v>
      </c>
      <c r="H536" s="185">
        <v>4</v>
      </c>
      <c r="I536" s="186"/>
      <c r="J536" s="187">
        <f>ROUND(I536*H536,2)</f>
        <v>0</v>
      </c>
      <c r="K536" s="183" t="s">
        <v>19</v>
      </c>
      <c r="L536" s="42"/>
      <c r="M536" s="188" t="s">
        <v>19</v>
      </c>
      <c r="N536" s="189" t="s">
        <v>44</v>
      </c>
      <c r="O536" s="67"/>
      <c r="P536" s="190">
        <f>O536*H536</f>
        <v>0</v>
      </c>
      <c r="Q536" s="190">
        <v>0</v>
      </c>
      <c r="R536" s="190">
        <f>Q536*H536</f>
        <v>0</v>
      </c>
      <c r="S536" s="190">
        <v>0</v>
      </c>
      <c r="T536" s="191">
        <f>S536*H536</f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2" t="s">
        <v>292</v>
      </c>
      <c r="AT536" s="192" t="s">
        <v>193</v>
      </c>
      <c r="AU536" s="192" t="s">
        <v>82</v>
      </c>
      <c r="AY536" s="20" t="s">
        <v>191</v>
      </c>
      <c r="BE536" s="193">
        <f>IF(N536="základní",J536,0)</f>
        <v>0</v>
      </c>
      <c r="BF536" s="193">
        <f>IF(N536="snížená",J536,0)</f>
        <v>0</v>
      </c>
      <c r="BG536" s="193">
        <f>IF(N536="zákl. přenesená",J536,0)</f>
        <v>0</v>
      </c>
      <c r="BH536" s="193">
        <f>IF(N536="sníž. přenesená",J536,0)</f>
        <v>0</v>
      </c>
      <c r="BI536" s="193">
        <f>IF(N536="nulová",J536,0)</f>
        <v>0</v>
      </c>
      <c r="BJ536" s="20" t="s">
        <v>80</v>
      </c>
      <c r="BK536" s="193">
        <f>ROUND(I536*H536,2)</f>
        <v>0</v>
      </c>
      <c r="BL536" s="20" t="s">
        <v>292</v>
      </c>
      <c r="BM536" s="192" t="s">
        <v>5467</v>
      </c>
    </row>
    <row r="537" spans="1:65" s="2" customFormat="1" ht="11.25">
      <c r="A537" s="37"/>
      <c r="B537" s="38"/>
      <c r="C537" s="39"/>
      <c r="D537" s="194" t="s">
        <v>199</v>
      </c>
      <c r="E537" s="39"/>
      <c r="F537" s="195" t="s">
        <v>5466</v>
      </c>
      <c r="G537" s="39"/>
      <c r="H537" s="39"/>
      <c r="I537" s="196"/>
      <c r="J537" s="39"/>
      <c r="K537" s="39"/>
      <c r="L537" s="42"/>
      <c r="M537" s="197"/>
      <c r="N537" s="198"/>
      <c r="O537" s="67"/>
      <c r="P537" s="67"/>
      <c r="Q537" s="67"/>
      <c r="R537" s="67"/>
      <c r="S537" s="67"/>
      <c r="T537" s="68"/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T537" s="20" t="s">
        <v>199</v>
      </c>
      <c r="AU537" s="20" t="s">
        <v>82</v>
      </c>
    </row>
    <row r="538" spans="1:65" s="2" customFormat="1" ht="16.5" customHeight="1">
      <c r="A538" s="37"/>
      <c r="B538" s="38"/>
      <c r="C538" s="181" t="s">
        <v>1121</v>
      </c>
      <c r="D538" s="181" t="s">
        <v>193</v>
      </c>
      <c r="E538" s="182" t="s">
        <v>5468</v>
      </c>
      <c r="F538" s="183" t="s">
        <v>5469</v>
      </c>
      <c r="G538" s="184" t="s">
        <v>196</v>
      </c>
      <c r="H538" s="185">
        <v>7</v>
      </c>
      <c r="I538" s="186"/>
      <c r="J538" s="187">
        <f>ROUND(I538*H538,2)</f>
        <v>0</v>
      </c>
      <c r="K538" s="183" t="s">
        <v>19</v>
      </c>
      <c r="L538" s="42"/>
      <c r="M538" s="188" t="s">
        <v>19</v>
      </c>
      <c r="N538" s="189" t="s">
        <v>44</v>
      </c>
      <c r="O538" s="67"/>
      <c r="P538" s="190">
        <f>O538*H538</f>
        <v>0</v>
      </c>
      <c r="Q538" s="190">
        <v>0</v>
      </c>
      <c r="R538" s="190">
        <f>Q538*H538</f>
        <v>0</v>
      </c>
      <c r="S538" s="190">
        <v>0</v>
      </c>
      <c r="T538" s="191">
        <f>S538*H538</f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2" t="s">
        <v>292</v>
      </c>
      <c r="AT538" s="192" t="s">
        <v>193</v>
      </c>
      <c r="AU538" s="192" t="s">
        <v>82</v>
      </c>
      <c r="AY538" s="20" t="s">
        <v>191</v>
      </c>
      <c r="BE538" s="193">
        <f>IF(N538="základní",J538,0)</f>
        <v>0</v>
      </c>
      <c r="BF538" s="193">
        <f>IF(N538="snížená",J538,0)</f>
        <v>0</v>
      </c>
      <c r="BG538" s="193">
        <f>IF(N538="zákl. přenesená",J538,0)</f>
        <v>0</v>
      </c>
      <c r="BH538" s="193">
        <f>IF(N538="sníž. přenesená",J538,0)</f>
        <v>0</v>
      </c>
      <c r="BI538" s="193">
        <f>IF(N538="nulová",J538,0)</f>
        <v>0</v>
      </c>
      <c r="BJ538" s="20" t="s">
        <v>80</v>
      </c>
      <c r="BK538" s="193">
        <f>ROUND(I538*H538,2)</f>
        <v>0</v>
      </c>
      <c r="BL538" s="20" t="s">
        <v>292</v>
      </c>
      <c r="BM538" s="192" t="s">
        <v>5470</v>
      </c>
    </row>
    <row r="539" spans="1:65" s="2" customFormat="1" ht="11.25">
      <c r="A539" s="37"/>
      <c r="B539" s="38"/>
      <c r="C539" s="39"/>
      <c r="D539" s="194" t="s">
        <v>199</v>
      </c>
      <c r="E539" s="39"/>
      <c r="F539" s="195" t="s">
        <v>5469</v>
      </c>
      <c r="G539" s="39"/>
      <c r="H539" s="39"/>
      <c r="I539" s="196"/>
      <c r="J539" s="39"/>
      <c r="K539" s="39"/>
      <c r="L539" s="42"/>
      <c r="M539" s="197"/>
      <c r="N539" s="198"/>
      <c r="O539" s="67"/>
      <c r="P539" s="67"/>
      <c r="Q539" s="67"/>
      <c r="R539" s="67"/>
      <c r="S539" s="67"/>
      <c r="T539" s="68"/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T539" s="20" t="s">
        <v>199</v>
      </c>
      <c r="AU539" s="20" t="s">
        <v>82</v>
      </c>
    </row>
    <row r="540" spans="1:65" s="2" customFormat="1" ht="16.5" customHeight="1">
      <c r="A540" s="37"/>
      <c r="B540" s="38"/>
      <c r="C540" s="181" t="s">
        <v>1128</v>
      </c>
      <c r="D540" s="181" t="s">
        <v>193</v>
      </c>
      <c r="E540" s="182" t="s">
        <v>5471</v>
      </c>
      <c r="F540" s="183" t="s">
        <v>5472</v>
      </c>
      <c r="G540" s="184" t="s">
        <v>196</v>
      </c>
      <c r="H540" s="185">
        <v>7</v>
      </c>
      <c r="I540" s="186"/>
      <c r="J540" s="187">
        <f>ROUND(I540*H540,2)</f>
        <v>0</v>
      </c>
      <c r="K540" s="183" t="s">
        <v>19</v>
      </c>
      <c r="L540" s="42"/>
      <c r="M540" s="188" t="s">
        <v>19</v>
      </c>
      <c r="N540" s="189" t="s">
        <v>44</v>
      </c>
      <c r="O540" s="67"/>
      <c r="P540" s="190">
        <f>O540*H540</f>
        <v>0</v>
      </c>
      <c r="Q540" s="190">
        <v>0</v>
      </c>
      <c r="R540" s="190">
        <f>Q540*H540</f>
        <v>0</v>
      </c>
      <c r="S540" s="190">
        <v>0</v>
      </c>
      <c r="T540" s="191">
        <f>S540*H540</f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2" t="s">
        <v>292</v>
      </c>
      <c r="AT540" s="192" t="s">
        <v>193</v>
      </c>
      <c r="AU540" s="192" t="s">
        <v>82</v>
      </c>
      <c r="AY540" s="20" t="s">
        <v>191</v>
      </c>
      <c r="BE540" s="193">
        <f>IF(N540="základní",J540,0)</f>
        <v>0</v>
      </c>
      <c r="BF540" s="193">
        <f>IF(N540="snížená",J540,0)</f>
        <v>0</v>
      </c>
      <c r="BG540" s="193">
        <f>IF(N540="zákl. přenesená",J540,0)</f>
        <v>0</v>
      </c>
      <c r="BH540" s="193">
        <f>IF(N540="sníž. přenesená",J540,0)</f>
        <v>0</v>
      </c>
      <c r="BI540" s="193">
        <f>IF(N540="nulová",J540,0)</f>
        <v>0</v>
      </c>
      <c r="BJ540" s="20" t="s">
        <v>80</v>
      </c>
      <c r="BK540" s="193">
        <f>ROUND(I540*H540,2)</f>
        <v>0</v>
      </c>
      <c r="BL540" s="20" t="s">
        <v>292</v>
      </c>
      <c r="BM540" s="192" t="s">
        <v>5473</v>
      </c>
    </row>
    <row r="541" spans="1:65" s="2" customFormat="1" ht="11.25">
      <c r="A541" s="37"/>
      <c r="B541" s="38"/>
      <c r="C541" s="39"/>
      <c r="D541" s="194" t="s">
        <v>199</v>
      </c>
      <c r="E541" s="39"/>
      <c r="F541" s="195" t="s">
        <v>5472</v>
      </c>
      <c r="G541" s="39"/>
      <c r="H541" s="39"/>
      <c r="I541" s="196"/>
      <c r="J541" s="39"/>
      <c r="K541" s="39"/>
      <c r="L541" s="42"/>
      <c r="M541" s="197"/>
      <c r="N541" s="198"/>
      <c r="O541" s="67"/>
      <c r="P541" s="67"/>
      <c r="Q541" s="67"/>
      <c r="R541" s="67"/>
      <c r="S541" s="67"/>
      <c r="T541" s="68"/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T541" s="20" t="s">
        <v>199</v>
      </c>
      <c r="AU541" s="20" t="s">
        <v>82</v>
      </c>
    </row>
    <row r="542" spans="1:65" s="2" customFormat="1" ht="16.5" customHeight="1">
      <c r="A542" s="37"/>
      <c r="B542" s="38"/>
      <c r="C542" s="181" t="s">
        <v>1135</v>
      </c>
      <c r="D542" s="181" t="s">
        <v>193</v>
      </c>
      <c r="E542" s="182" t="s">
        <v>5474</v>
      </c>
      <c r="F542" s="183" t="s">
        <v>5475</v>
      </c>
      <c r="G542" s="184" t="s">
        <v>196</v>
      </c>
      <c r="H542" s="185">
        <v>1</v>
      </c>
      <c r="I542" s="186"/>
      <c r="J542" s="187">
        <f>ROUND(I542*H542,2)</f>
        <v>0</v>
      </c>
      <c r="K542" s="183" t="s">
        <v>19</v>
      </c>
      <c r="L542" s="42"/>
      <c r="M542" s="188" t="s">
        <v>19</v>
      </c>
      <c r="N542" s="189" t="s">
        <v>44</v>
      </c>
      <c r="O542" s="67"/>
      <c r="P542" s="190">
        <f>O542*H542</f>
        <v>0</v>
      </c>
      <c r="Q542" s="190">
        <v>0</v>
      </c>
      <c r="R542" s="190">
        <f>Q542*H542</f>
        <v>0</v>
      </c>
      <c r="S542" s="190">
        <v>0</v>
      </c>
      <c r="T542" s="191">
        <f>S542*H542</f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2" t="s">
        <v>292</v>
      </c>
      <c r="AT542" s="192" t="s">
        <v>193</v>
      </c>
      <c r="AU542" s="192" t="s">
        <v>82</v>
      </c>
      <c r="AY542" s="20" t="s">
        <v>191</v>
      </c>
      <c r="BE542" s="193">
        <f>IF(N542="základní",J542,0)</f>
        <v>0</v>
      </c>
      <c r="BF542" s="193">
        <f>IF(N542="snížená",J542,0)</f>
        <v>0</v>
      </c>
      <c r="BG542" s="193">
        <f>IF(N542="zákl. přenesená",J542,0)</f>
        <v>0</v>
      </c>
      <c r="BH542" s="193">
        <f>IF(N542="sníž. přenesená",J542,0)</f>
        <v>0</v>
      </c>
      <c r="BI542" s="193">
        <f>IF(N542="nulová",J542,0)</f>
        <v>0</v>
      </c>
      <c r="BJ542" s="20" t="s">
        <v>80</v>
      </c>
      <c r="BK542" s="193">
        <f>ROUND(I542*H542,2)</f>
        <v>0</v>
      </c>
      <c r="BL542" s="20" t="s">
        <v>292</v>
      </c>
      <c r="BM542" s="192" t="s">
        <v>5476</v>
      </c>
    </row>
    <row r="543" spans="1:65" s="2" customFormat="1" ht="11.25">
      <c r="A543" s="37"/>
      <c r="B543" s="38"/>
      <c r="C543" s="39"/>
      <c r="D543" s="194" t="s">
        <v>199</v>
      </c>
      <c r="E543" s="39"/>
      <c r="F543" s="195" t="s">
        <v>5475</v>
      </c>
      <c r="G543" s="39"/>
      <c r="H543" s="39"/>
      <c r="I543" s="196"/>
      <c r="J543" s="39"/>
      <c r="K543" s="39"/>
      <c r="L543" s="42"/>
      <c r="M543" s="197"/>
      <c r="N543" s="198"/>
      <c r="O543" s="67"/>
      <c r="P543" s="67"/>
      <c r="Q543" s="67"/>
      <c r="R543" s="67"/>
      <c r="S543" s="67"/>
      <c r="T543" s="68"/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T543" s="20" t="s">
        <v>199</v>
      </c>
      <c r="AU543" s="20" t="s">
        <v>82</v>
      </c>
    </row>
    <row r="544" spans="1:65" s="2" customFormat="1" ht="16.5" customHeight="1">
      <c r="A544" s="37"/>
      <c r="B544" s="38"/>
      <c r="C544" s="181" t="s">
        <v>1143</v>
      </c>
      <c r="D544" s="181" t="s">
        <v>193</v>
      </c>
      <c r="E544" s="182" t="s">
        <v>5477</v>
      </c>
      <c r="F544" s="183" t="s">
        <v>5478</v>
      </c>
      <c r="G544" s="184" t="s">
        <v>196</v>
      </c>
      <c r="H544" s="185">
        <v>3</v>
      </c>
      <c r="I544" s="186"/>
      <c r="J544" s="187">
        <f>ROUND(I544*H544,2)</f>
        <v>0</v>
      </c>
      <c r="K544" s="183" t="s">
        <v>19</v>
      </c>
      <c r="L544" s="42"/>
      <c r="M544" s="188" t="s">
        <v>19</v>
      </c>
      <c r="N544" s="189" t="s">
        <v>44</v>
      </c>
      <c r="O544" s="67"/>
      <c r="P544" s="190">
        <f>O544*H544</f>
        <v>0</v>
      </c>
      <c r="Q544" s="190">
        <v>0</v>
      </c>
      <c r="R544" s="190">
        <f>Q544*H544</f>
        <v>0</v>
      </c>
      <c r="S544" s="190">
        <v>0</v>
      </c>
      <c r="T544" s="191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2" t="s">
        <v>292</v>
      </c>
      <c r="AT544" s="192" t="s">
        <v>193</v>
      </c>
      <c r="AU544" s="192" t="s">
        <v>82</v>
      </c>
      <c r="AY544" s="20" t="s">
        <v>191</v>
      </c>
      <c r="BE544" s="193">
        <f>IF(N544="základní",J544,0)</f>
        <v>0</v>
      </c>
      <c r="BF544" s="193">
        <f>IF(N544="snížená",J544,0)</f>
        <v>0</v>
      </c>
      <c r="BG544" s="193">
        <f>IF(N544="zákl. přenesená",J544,0)</f>
        <v>0</v>
      </c>
      <c r="BH544" s="193">
        <f>IF(N544="sníž. přenesená",J544,0)</f>
        <v>0</v>
      </c>
      <c r="BI544" s="193">
        <f>IF(N544="nulová",J544,0)</f>
        <v>0</v>
      </c>
      <c r="BJ544" s="20" t="s">
        <v>80</v>
      </c>
      <c r="BK544" s="193">
        <f>ROUND(I544*H544,2)</f>
        <v>0</v>
      </c>
      <c r="BL544" s="20" t="s">
        <v>292</v>
      </c>
      <c r="BM544" s="192" t="s">
        <v>5479</v>
      </c>
    </row>
    <row r="545" spans="1:65" s="2" customFormat="1" ht="11.25">
      <c r="A545" s="37"/>
      <c r="B545" s="38"/>
      <c r="C545" s="39"/>
      <c r="D545" s="194" t="s">
        <v>199</v>
      </c>
      <c r="E545" s="39"/>
      <c r="F545" s="195" t="s">
        <v>5478</v>
      </c>
      <c r="G545" s="39"/>
      <c r="H545" s="39"/>
      <c r="I545" s="196"/>
      <c r="J545" s="39"/>
      <c r="K545" s="39"/>
      <c r="L545" s="42"/>
      <c r="M545" s="197"/>
      <c r="N545" s="198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199</v>
      </c>
      <c r="AU545" s="20" t="s">
        <v>82</v>
      </c>
    </row>
    <row r="546" spans="1:65" s="2" customFormat="1" ht="29.25">
      <c r="A546" s="37"/>
      <c r="B546" s="38"/>
      <c r="C546" s="39"/>
      <c r="D546" s="194" t="s">
        <v>402</v>
      </c>
      <c r="E546" s="39"/>
      <c r="F546" s="243" t="s">
        <v>5480</v>
      </c>
      <c r="G546" s="39"/>
      <c r="H546" s="39"/>
      <c r="I546" s="196"/>
      <c r="J546" s="39"/>
      <c r="K546" s="39"/>
      <c r="L546" s="42"/>
      <c r="M546" s="197"/>
      <c r="N546" s="198"/>
      <c r="O546" s="67"/>
      <c r="P546" s="67"/>
      <c r="Q546" s="67"/>
      <c r="R546" s="67"/>
      <c r="S546" s="67"/>
      <c r="T546" s="68"/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T546" s="20" t="s">
        <v>402</v>
      </c>
      <c r="AU546" s="20" t="s">
        <v>82</v>
      </c>
    </row>
    <row r="547" spans="1:65" s="2" customFormat="1" ht="16.5" customHeight="1">
      <c r="A547" s="37"/>
      <c r="B547" s="38"/>
      <c r="C547" s="181" t="s">
        <v>1150</v>
      </c>
      <c r="D547" s="181" t="s">
        <v>193</v>
      </c>
      <c r="E547" s="182" t="s">
        <v>5481</v>
      </c>
      <c r="F547" s="183" t="s">
        <v>5482</v>
      </c>
      <c r="G547" s="184" t="s">
        <v>196</v>
      </c>
      <c r="H547" s="185">
        <v>2</v>
      </c>
      <c r="I547" s="186"/>
      <c r="J547" s="187">
        <f>ROUND(I547*H547,2)</f>
        <v>0</v>
      </c>
      <c r="K547" s="183" t="s">
        <v>19</v>
      </c>
      <c r="L547" s="42"/>
      <c r="M547" s="188" t="s">
        <v>19</v>
      </c>
      <c r="N547" s="189" t="s">
        <v>44</v>
      </c>
      <c r="O547" s="67"/>
      <c r="P547" s="190">
        <f>O547*H547</f>
        <v>0</v>
      </c>
      <c r="Q547" s="190">
        <v>0</v>
      </c>
      <c r="R547" s="190">
        <f>Q547*H547</f>
        <v>0</v>
      </c>
      <c r="S547" s="190">
        <v>0</v>
      </c>
      <c r="T547" s="191">
        <f>S547*H547</f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2" t="s">
        <v>292</v>
      </c>
      <c r="AT547" s="192" t="s">
        <v>193</v>
      </c>
      <c r="AU547" s="192" t="s">
        <v>82</v>
      </c>
      <c r="AY547" s="20" t="s">
        <v>191</v>
      </c>
      <c r="BE547" s="193">
        <f>IF(N547="základní",J547,0)</f>
        <v>0</v>
      </c>
      <c r="BF547" s="193">
        <f>IF(N547="snížená",J547,0)</f>
        <v>0</v>
      </c>
      <c r="BG547" s="193">
        <f>IF(N547="zákl. přenesená",J547,0)</f>
        <v>0</v>
      </c>
      <c r="BH547" s="193">
        <f>IF(N547="sníž. přenesená",J547,0)</f>
        <v>0</v>
      </c>
      <c r="BI547" s="193">
        <f>IF(N547="nulová",J547,0)</f>
        <v>0</v>
      </c>
      <c r="BJ547" s="20" t="s">
        <v>80</v>
      </c>
      <c r="BK547" s="193">
        <f>ROUND(I547*H547,2)</f>
        <v>0</v>
      </c>
      <c r="BL547" s="20" t="s">
        <v>292</v>
      </c>
      <c r="BM547" s="192" t="s">
        <v>5483</v>
      </c>
    </row>
    <row r="548" spans="1:65" s="2" customFormat="1" ht="11.25">
      <c r="A548" s="37"/>
      <c r="B548" s="38"/>
      <c r="C548" s="39"/>
      <c r="D548" s="194" t="s">
        <v>199</v>
      </c>
      <c r="E548" s="39"/>
      <c r="F548" s="195" t="s">
        <v>5482</v>
      </c>
      <c r="G548" s="39"/>
      <c r="H548" s="39"/>
      <c r="I548" s="196"/>
      <c r="J548" s="39"/>
      <c r="K548" s="39"/>
      <c r="L548" s="42"/>
      <c r="M548" s="197"/>
      <c r="N548" s="198"/>
      <c r="O548" s="67"/>
      <c r="P548" s="67"/>
      <c r="Q548" s="67"/>
      <c r="R548" s="67"/>
      <c r="S548" s="67"/>
      <c r="T548" s="68"/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T548" s="20" t="s">
        <v>199</v>
      </c>
      <c r="AU548" s="20" t="s">
        <v>82</v>
      </c>
    </row>
    <row r="549" spans="1:65" s="2" customFormat="1" ht="19.5">
      <c r="A549" s="37"/>
      <c r="B549" s="38"/>
      <c r="C549" s="39"/>
      <c r="D549" s="194" t="s">
        <v>402</v>
      </c>
      <c r="E549" s="39"/>
      <c r="F549" s="243" t="s">
        <v>5484</v>
      </c>
      <c r="G549" s="39"/>
      <c r="H549" s="39"/>
      <c r="I549" s="196"/>
      <c r="J549" s="39"/>
      <c r="K549" s="39"/>
      <c r="L549" s="42"/>
      <c r="M549" s="197"/>
      <c r="N549" s="198"/>
      <c r="O549" s="67"/>
      <c r="P549" s="67"/>
      <c r="Q549" s="67"/>
      <c r="R549" s="67"/>
      <c r="S549" s="67"/>
      <c r="T549" s="68"/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T549" s="20" t="s">
        <v>402</v>
      </c>
      <c r="AU549" s="20" t="s">
        <v>82</v>
      </c>
    </row>
    <row r="550" spans="1:65" s="2" customFormat="1" ht="16.5" customHeight="1">
      <c r="A550" s="37"/>
      <c r="B550" s="38"/>
      <c r="C550" s="181" t="s">
        <v>1157</v>
      </c>
      <c r="D550" s="181" t="s">
        <v>193</v>
      </c>
      <c r="E550" s="182" t="s">
        <v>5485</v>
      </c>
      <c r="F550" s="183" t="s">
        <v>5486</v>
      </c>
      <c r="G550" s="184" t="s">
        <v>196</v>
      </c>
      <c r="H550" s="185">
        <v>2</v>
      </c>
      <c r="I550" s="186"/>
      <c r="J550" s="187">
        <f>ROUND(I550*H550,2)</f>
        <v>0</v>
      </c>
      <c r="K550" s="183" t="s">
        <v>19</v>
      </c>
      <c r="L550" s="42"/>
      <c r="M550" s="188" t="s">
        <v>19</v>
      </c>
      <c r="N550" s="189" t="s">
        <v>44</v>
      </c>
      <c r="O550" s="67"/>
      <c r="P550" s="190">
        <f>O550*H550</f>
        <v>0</v>
      </c>
      <c r="Q550" s="190">
        <v>0</v>
      </c>
      <c r="R550" s="190">
        <f>Q550*H550</f>
        <v>0</v>
      </c>
      <c r="S550" s="190">
        <v>0</v>
      </c>
      <c r="T550" s="191">
        <f>S550*H550</f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2" t="s">
        <v>292</v>
      </c>
      <c r="AT550" s="192" t="s">
        <v>193</v>
      </c>
      <c r="AU550" s="192" t="s">
        <v>82</v>
      </c>
      <c r="AY550" s="20" t="s">
        <v>191</v>
      </c>
      <c r="BE550" s="193">
        <f>IF(N550="základní",J550,0)</f>
        <v>0</v>
      </c>
      <c r="BF550" s="193">
        <f>IF(N550="snížená",J550,0)</f>
        <v>0</v>
      </c>
      <c r="BG550" s="193">
        <f>IF(N550="zákl. přenesená",J550,0)</f>
        <v>0</v>
      </c>
      <c r="BH550" s="193">
        <f>IF(N550="sníž. přenesená",J550,0)</f>
        <v>0</v>
      </c>
      <c r="BI550" s="193">
        <f>IF(N550="nulová",J550,0)</f>
        <v>0</v>
      </c>
      <c r="BJ550" s="20" t="s">
        <v>80</v>
      </c>
      <c r="BK550" s="193">
        <f>ROUND(I550*H550,2)</f>
        <v>0</v>
      </c>
      <c r="BL550" s="20" t="s">
        <v>292</v>
      </c>
      <c r="BM550" s="192" t="s">
        <v>5487</v>
      </c>
    </row>
    <row r="551" spans="1:65" s="2" customFormat="1" ht="11.25">
      <c r="A551" s="37"/>
      <c r="B551" s="38"/>
      <c r="C551" s="39"/>
      <c r="D551" s="194" t="s">
        <v>199</v>
      </c>
      <c r="E551" s="39"/>
      <c r="F551" s="195" t="s">
        <v>5486</v>
      </c>
      <c r="G551" s="39"/>
      <c r="H551" s="39"/>
      <c r="I551" s="196"/>
      <c r="J551" s="39"/>
      <c r="K551" s="39"/>
      <c r="L551" s="42"/>
      <c r="M551" s="197"/>
      <c r="N551" s="198"/>
      <c r="O551" s="67"/>
      <c r="P551" s="67"/>
      <c r="Q551" s="67"/>
      <c r="R551" s="67"/>
      <c r="S551" s="67"/>
      <c r="T551" s="68"/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T551" s="20" t="s">
        <v>199</v>
      </c>
      <c r="AU551" s="20" t="s">
        <v>82</v>
      </c>
    </row>
    <row r="552" spans="1:65" s="2" customFormat="1" ht="29.25">
      <c r="A552" s="37"/>
      <c r="B552" s="38"/>
      <c r="C552" s="39"/>
      <c r="D552" s="194" t="s">
        <v>402</v>
      </c>
      <c r="E552" s="39"/>
      <c r="F552" s="243" t="s">
        <v>5480</v>
      </c>
      <c r="G552" s="39"/>
      <c r="H552" s="39"/>
      <c r="I552" s="196"/>
      <c r="J552" s="39"/>
      <c r="K552" s="39"/>
      <c r="L552" s="42"/>
      <c r="M552" s="197"/>
      <c r="N552" s="198"/>
      <c r="O552" s="67"/>
      <c r="P552" s="67"/>
      <c r="Q552" s="67"/>
      <c r="R552" s="67"/>
      <c r="S552" s="67"/>
      <c r="T552" s="68"/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T552" s="20" t="s">
        <v>402</v>
      </c>
      <c r="AU552" s="20" t="s">
        <v>82</v>
      </c>
    </row>
    <row r="553" spans="1:65" s="2" customFormat="1" ht="16.5" customHeight="1">
      <c r="A553" s="37"/>
      <c r="B553" s="38"/>
      <c r="C553" s="181" t="s">
        <v>1165</v>
      </c>
      <c r="D553" s="181" t="s">
        <v>193</v>
      </c>
      <c r="E553" s="182" t="s">
        <v>5488</v>
      </c>
      <c r="F553" s="183" t="s">
        <v>5489</v>
      </c>
      <c r="G553" s="184" t="s">
        <v>196</v>
      </c>
      <c r="H553" s="185">
        <v>3</v>
      </c>
      <c r="I553" s="186"/>
      <c r="J553" s="187">
        <f>ROUND(I553*H553,2)</f>
        <v>0</v>
      </c>
      <c r="K553" s="183" t="s">
        <v>4909</v>
      </c>
      <c r="L553" s="42"/>
      <c r="M553" s="188" t="s">
        <v>19</v>
      </c>
      <c r="N553" s="189" t="s">
        <v>44</v>
      </c>
      <c r="O553" s="67"/>
      <c r="P553" s="190">
        <f>O553*H553</f>
        <v>0</v>
      </c>
      <c r="Q553" s="190">
        <v>0</v>
      </c>
      <c r="R553" s="190">
        <f>Q553*H553</f>
        <v>0</v>
      </c>
      <c r="S553" s="190">
        <v>0</v>
      </c>
      <c r="T553" s="191">
        <f>S553*H553</f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2" t="s">
        <v>292</v>
      </c>
      <c r="AT553" s="192" t="s">
        <v>193</v>
      </c>
      <c r="AU553" s="192" t="s">
        <v>82</v>
      </c>
      <c r="AY553" s="20" t="s">
        <v>191</v>
      </c>
      <c r="BE553" s="193">
        <f>IF(N553="základní",J553,0)</f>
        <v>0</v>
      </c>
      <c r="BF553" s="193">
        <f>IF(N553="snížená",J553,0)</f>
        <v>0</v>
      </c>
      <c r="BG553" s="193">
        <f>IF(N553="zákl. přenesená",J553,0)</f>
        <v>0</v>
      </c>
      <c r="BH553" s="193">
        <f>IF(N553="sníž. přenesená",J553,0)</f>
        <v>0</v>
      </c>
      <c r="BI553" s="193">
        <f>IF(N553="nulová",J553,0)</f>
        <v>0</v>
      </c>
      <c r="BJ553" s="20" t="s">
        <v>80</v>
      </c>
      <c r="BK553" s="193">
        <f>ROUND(I553*H553,2)</f>
        <v>0</v>
      </c>
      <c r="BL553" s="20" t="s">
        <v>292</v>
      </c>
      <c r="BM553" s="192" t="s">
        <v>5490</v>
      </c>
    </row>
    <row r="554" spans="1:65" s="2" customFormat="1" ht="11.25">
      <c r="A554" s="37"/>
      <c r="B554" s="38"/>
      <c r="C554" s="39"/>
      <c r="D554" s="194" t="s">
        <v>199</v>
      </c>
      <c r="E554" s="39"/>
      <c r="F554" s="195" t="s">
        <v>5491</v>
      </c>
      <c r="G554" s="39"/>
      <c r="H554" s="39"/>
      <c r="I554" s="196"/>
      <c r="J554" s="39"/>
      <c r="K554" s="39"/>
      <c r="L554" s="42"/>
      <c r="M554" s="197"/>
      <c r="N554" s="198"/>
      <c r="O554" s="67"/>
      <c r="P554" s="67"/>
      <c r="Q554" s="67"/>
      <c r="R554" s="67"/>
      <c r="S554" s="67"/>
      <c r="T554" s="68"/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T554" s="20" t="s">
        <v>199</v>
      </c>
      <c r="AU554" s="20" t="s">
        <v>82</v>
      </c>
    </row>
    <row r="555" spans="1:65" s="2" customFormat="1" ht="11.25">
      <c r="A555" s="37"/>
      <c r="B555" s="38"/>
      <c r="C555" s="39"/>
      <c r="D555" s="199" t="s">
        <v>206</v>
      </c>
      <c r="E555" s="39"/>
      <c r="F555" s="200" t="s">
        <v>5492</v>
      </c>
      <c r="G555" s="39"/>
      <c r="H555" s="39"/>
      <c r="I555" s="196"/>
      <c r="J555" s="39"/>
      <c r="K555" s="39"/>
      <c r="L555" s="42"/>
      <c r="M555" s="197"/>
      <c r="N555" s="198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206</v>
      </c>
      <c r="AU555" s="20" t="s">
        <v>82</v>
      </c>
    </row>
    <row r="556" spans="1:65" s="2" customFormat="1" ht="16.5" customHeight="1">
      <c r="A556" s="37"/>
      <c r="B556" s="38"/>
      <c r="C556" s="181" t="s">
        <v>1173</v>
      </c>
      <c r="D556" s="181" t="s">
        <v>193</v>
      </c>
      <c r="E556" s="182" t="s">
        <v>5493</v>
      </c>
      <c r="F556" s="183" t="s">
        <v>5494</v>
      </c>
      <c r="G556" s="184" t="s">
        <v>196</v>
      </c>
      <c r="H556" s="185">
        <v>1</v>
      </c>
      <c r="I556" s="186"/>
      <c r="J556" s="187">
        <f>ROUND(I556*H556,2)</f>
        <v>0</v>
      </c>
      <c r="K556" s="183" t="s">
        <v>4909</v>
      </c>
      <c r="L556" s="42"/>
      <c r="M556" s="188" t="s">
        <v>19</v>
      </c>
      <c r="N556" s="189" t="s">
        <v>44</v>
      </c>
      <c r="O556" s="67"/>
      <c r="P556" s="190">
        <f>O556*H556</f>
        <v>0</v>
      </c>
      <c r="Q556" s="190">
        <v>0</v>
      </c>
      <c r="R556" s="190">
        <f>Q556*H556</f>
        <v>0</v>
      </c>
      <c r="S556" s="190">
        <v>0</v>
      </c>
      <c r="T556" s="191">
        <f>S556*H556</f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2" t="s">
        <v>292</v>
      </c>
      <c r="AT556" s="192" t="s">
        <v>193</v>
      </c>
      <c r="AU556" s="192" t="s">
        <v>82</v>
      </c>
      <c r="AY556" s="20" t="s">
        <v>191</v>
      </c>
      <c r="BE556" s="193">
        <f>IF(N556="základní",J556,0)</f>
        <v>0</v>
      </c>
      <c r="BF556" s="193">
        <f>IF(N556="snížená",J556,0)</f>
        <v>0</v>
      </c>
      <c r="BG556" s="193">
        <f>IF(N556="zákl. přenesená",J556,0)</f>
        <v>0</v>
      </c>
      <c r="BH556" s="193">
        <f>IF(N556="sníž. přenesená",J556,0)</f>
        <v>0</v>
      </c>
      <c r="BI556" s="193">
        <f>IF(N556="nulová",J556,0)</f>
        <v>0</v>
      </c>
      <c r="BJ556" s="20" t="s">
        <v>80</v>
      </c>
      <c r="BK556" s="193">
        <f>ROUND(I556*H556,2)</f>
        <v>0</v>
      </c>
      <c r="BL556" s="20" t="s">
        <v>292</v>
      </c>
      <c r="BM556" s="192" t="s">
        <v>5495</v>
      </c>
    </row>
    <row r="557" spans="1:65" s="2" customFormat="1" ht="11.25">
      <c r="A557" s="37"/>
      <c r="B557" s="38"/>
      <c r="C557" s="39"/>
      <c r="D557" s="194" t="s">
        <v>199</v>
      </c>
      <c r="E557" s="39"/>
      <c r="F557" s="195" t="s">
        <v>5496</v>
      </c>
      <c r="G557" s="39"/>
      <c r="H557" s="39"/>
      <c r="I557" s="196"/>
      <c r="J557" s="39"/>
      <c r="K557" s="39"/>
      <c r="L557" s="42"/>
      <c r="M557" s="197"/>
      <c r="N557" s="198"/>
      <c r="O557" s="67"/>
      <c r="P557" s="67"/>
      <c r="Q557" s="67"/>
      <c r="R557" s="67"/>
      <c r="S557" s="67"/>
      <c r="T557" s="68"/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T557" s="20" t="s">
        <v>199</v>
      </c>
      <c r="AU557" s="20" t="s">
        <v>82</v>
      </c>
    </row>
    <row r="558" spans="1:65" s="2" customFormat="1" ht="11.25">
      <c r="A558" s="37"/>
      <c r="B558" s="38"/>
      <c r="C558" s="39"/>
      <c r="D558" s="199" t="s">
        <v>206</v>
      </c>
      <c r="E558" s="39"/>
      <c r="F558" s="200" t="s">
        <v>5497</v>
      </c>
      <c r="G558" s="39"/>
      <c r="H558" s="39"/>
      <c r="I558" s="196"/>
      <c r="J558" s="39"/>
      <c r="K558" s="39"/>
      <c r="L558" s="42"/>
      <c r="M558" s="197"/>
      <c r="N558" s="198"/>
      <c r="O558" s="67"/>
      <c r="P558" s="67"/>
      <c r="Q558" s="67"/>
      <c r="R558" s="67"/>
      <c r="S558" s="67"/>
      <c r="T558" s="68"/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T558" s="20" t="s">
        <v>206</v>
      </c>
      <c r="AU558" s="20" t="s">
        <v>82</v>
      </c>
    </row>
    <row r="559" spans="1:65" s="2" customFormat="1" ht="16.5" customHeight="1">
      <c r="A559" s="37"/>
      <c r="B559" s="38"/>
      <c r="C559" s="181" t="s">
        <v>1179</v>
      </c>
      <c r="D559" s="181" t="s">
        <v>193</v>
      </c>
      <c r="E559" s="182" t="s">
        <v>5498</v>
      </c>
      <c r="F559" s="183" t="s">
        <v>5499</v>
      </c>
      <c r="G559" s="184" t="s">
        <v>196</v>
      </c>
      <c r="H559" s="185">
        <v>1</v>
      </c>
      <c r="I559" s="186"/>
      <c r="J559" s="187">
        <f>ROUND(I559*H559,2)</f>
        <v>0</v>
      </c>
      <c r="K559" s="183" t="s">
        <v>19</v>
      </c>
      <c r="L559" s="42"/>
      <c r="M559" s="188" t="s">
        <v>19</v>
      </c>
      <c r="N559" s="189" t="s">
        <v>44</v>
      </c>
      <c r="O559" s="67"/>
      <c r="P559" s="190">
        <f>O559*H559</f>
        <v>0</v>
      </c>
      <c r="Q559" s="190">
        <v>0</v>
      </c>
      <c r="R559" s="190">
        <f>Q559*H559</f>
        <v>0</v>
      </c>
      <c r="S559" s="190">
        <v>0</v>
      </c>
      <c r="T559" s="191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2" t="s">
        <v>292</v>
      </c>
      <c r="AT559" s="192" t="s">
        <v>193</v>
      </c>
      <c r="AU559" s="192" t="s">
        <v>82</v>
      </c>
      <c r="AY559" s="20" t="s">
        <v>191</v>
      </c>
      <c r="BE559" s="193">
        <f>IF(N559="základní",J559,0)</f>
        <v>0</v>
      </c>
      <c r="BF559" s="193">
        <f>IF(N559="snížená",J559,0)</f>
        <v>0</v>
      </c>
      <c r="BG559" s="193">
        <f>IF(N559="zákl. přenesená",J559,0)</f>
        <v>0</v>
      </c>
      <c r="BH559" s="193">
        <f>IF(N559="sníž. přenesená",J559,0)</f>
        <v>0</v>
      </c>
      <c r="BI559" s="193">
        <f>IF(N559="nulová",J559,0)</f>
        <v>0</v>
      </c>
      <c r="BJ559" s="20" t="s">
        <v>80</v>
      </c>
      <c r="BK559" s="193">
        <f>ROUND(I559*H559,2)</f>
        <v>0</v>
      </c>
      <c r="BL559" s="20" t="s">
        <v>292</v>
      </c>
      <c r="BM559" s="192" t="s">
        <v>5500</v>
      </c>
    </row>
    <row r="560" spans="1:65" s="2" customFormat="1" ht="11.25">
      <c r="A560" s="37"/>
      <c r="B560" s="38"/>
      <c r="C560" s="39"/>
      <c r="D560" s="194" t="s">
        <v>199</v>
      </c>
      <c r="E560" s="39"/>
      <c r="F560" s="195" t="s">
        <v>5501</v>
      </c>
      <c r="G560" s="39"/>
      <c r="H560" s="39"/>
      <c r="I560" s="196"/>
      <c r="J560" s="39"/>
      <c r="K560" s="39"/>
      <c r="L560" s="42"/>
      <c r="M560" s="197"/>
      <c r="N560" s="198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199</v>
      </c>
      <c r="AU560" s="20" t="s">
        <v>82</v>
      </c>
    </row>
    <row r="561" spans="1:65" s="2" customFormat="1" ht="24.2" customHeight="1">
      <c r="A561" s="37"/>
      <c r="B561" s="38"/>
      <c r="C561" s="181" t="s">
        <v>1187</v>
      </c>
      <c r="D561" s="181" t="s">
        <v>193</v>
      </c>
      <c r="E561" s="182" t="s">
        <v>5502</v>
      </c>
      <c r="F561" s="183" t="s">
        <v>5503</v>
      </c>
      <c r="G561" s="184" t="s">
        <v>1355</v>
      </c>
      <c r="H561" s="185">
        <v>2</v>
      </c>
      <c r="I561" s="186"/>
      <c r="J561" s="187">
        <f>ROUND(I561*H561,2)</f>
        <v>0</v>
      </c>
      <c r="K561" s="183" t="s">
        <v>19</v>
      </c>
      <c r="L561" s="42"/>
      <c r="M561" s="188" t="s">
        <v>19</v>
      </c>
      <c r="N561" s="189" t="s">
        <v>44</v>
      </c>
      <c r="O561" s="67"/>
      <c r="P561" s="190">
        <f>O561*H561</f>
        <v>0</v>
      </c>
      <c r="Q561" s="190">
        <v>0</v>
      </c>
      <c r="R561" s="190">
        <f>Q561*H561</f>
        <v>0</v>
      </c>
      <c r="S561" s="190">
        <v>0</v>
      </c>
      <c r="T561" s="191">
        <f>S561*H561</f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2" t="s">
        <v>292</v>
      </c>
      <c r="AT561" s="192" t="s">
        <v>193</v>
      </c>
      <c r="AU561" s="192" t="s">
        <v>82</v>
      </c>
      <c r="AY561" s="20" t="s">
        <v>191</v>
      </c>
      <c r="BE561" s="193">
        <f>IF(N561="základní",J561,0)</f>
        <v>0</v>
      </c>
      <c r="BF561" s="193">
        <f>IF(N561="snížená",J561,0)</f>
        <v>0</v>
      </c>
      <c r="BG561" s="193">
        <f>IF(N561="zákl. přenesená",J561,0)</f>
        <v>0</v>
      </c>
      <c r="BH561" s="193">
        <f>IF(N561="sníž. přenesená",J561,0)</f>
        <v>0</v>
      </c>
      <c r="BI561" s="193">
        <f>IF(N561="nulová",J561,0)</f>
        <v>0</v>
      </c>
      <c r="BJ561" s="20" t="s">
        <v>80</v>
      </c>
      <c r="BK561" s="193">
        <f>ROUND(I561*H561,2)</f>
        <v>0</v>
      </c>
      <c r="BL561" s="20" t="s">
        <v>292</v>
      </c>
      <c r="BM561" s="192" t="s">
        <v>5504</v>
      </c>
    </row>
    <row r="562" spans="1:65" s="2" customFormat="1" ht="19.5">
      <c r="A562" s="37"/>
      <c r="B562" s="38"/>
      <c r="C562" s="39"/>
      <c r="D562" s="194" t="s">
        <v>199</v>
      </c>
      <c r="E562" s="39"/>
      <c r="F562" s="195" t="s">
        <v>5503</v>
      </c>
      <c r="G562" s="39"/>
      <c r="H562" s="39"/>
      <c r="I562" s="196"/>
      <c r="J562" s="39"/>
      <c r="K562" s="39"/>
      <c r="L562" s="42"/>
      <c r="M562" s="197"/>
      <c r="N562" s="198"/>
      <c r="O562" s="67"/>
      <c r="P562" s="67"/>
      <c r="Q562" s="67"/>
      <c r="R562" s="67"/>
      <c r="S562" s="67"/>
      <c r="T562" s="68"/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T562" s="20" t="s">
        <v>199</v>
      </c>
      <c r="AU562" s="20" t="s">
        <v>82</v>
      </c>
    </row>
    <row r="563" spans="1:65" s="2" customFormat="1" ht="16.5" customHeight="1">
      <c r="A563" s="37"/>
      <c r="B563" s="38"/>
      <c r="C563" s="181" t="s">
        <v>1194</v>
      </c>
      <c r="D563" s="181" t="s">
        <v>193</v>
      </c>
      <c r="E563" s="182" t="s">
        <v>5505</v>
      </c>
      <c r="F563" s="183" t="s">
        <v>5506</v>
      </c>
      <c r="G563" s="184" t="s">
        <v>1355</v>
      </c>
      <c r="H563" s="185">
        <v>1</v>
      </c>
      <c r="I563" s="186"/>
      <c r="J563" s="187">
        <f>ROUND(I563*H563,2)</f>
        <v>0</v>
      </c>
      <c r="K563" s="183" t="s">
        <v>19</v>
      </c>
      <c r="L563" s="42"/>
      <c r="M563" s="188" t="s">
        <v>19</v>
      </c>
      <c r="N563" s="189" t="s">
        <v>44</v>
      </c>
      <c r="O563" s="67"/>
      <c r="P563" s="190">
        <f>O563*H563</f>
        <v>0</v>
      </c>
      <c r="Q563" s="190">
        <v>0</v>
      </c>
      <c r="R563" s="190">
        <f>Q563*H563</f>
        <v>0</v>
      </c>
      <c r="S563" s="190">
        <v>0</v>
      </c>
      <c r="T563" s="191">
        <f>S563*H563</f>
        <v>0</v>
      </c>
      <c r="U563" s="37"/>
      <c r="V563" s="37"/>
      <c r="W563" s="37"/>
      <c r="X563" s="37"/>
      <c r="Y563" s="37"/>
      <c r="Z563" s="37"/>
      <c r="AA563" s="37"/>
      <c r="AB563" s="37"/>
      <c r="AC563" s="37"/>
      <c r="AD563" s="37"/>
      <c r="AE563" s="37"/>
      <c r="AR563" s="192" t="s">
        <v>292</v>
      </c>
      <c r="AT563" s="192" t="s">
        <v>193</v>
      </c>
      <c r="AU563" s="192" t="s">
        <v>82</v>
      </c>
      <c r="AY563" s="20" t="s">
        <v>191</v>
      </c>
      <c r="BE563" s="193">
        <f>IF(N563="základní",J563,0)</f>
        <v>0</v>
      </c>
      <c r="BF563" s="193">
        <f>IF(N563="snížená",J563,0)</f>
        <v>0</v>
      </c>
      <c r="BG563" s="193">
        <f>IF(N563="zákl. přenesená",J563,0)</f>
        <v>0</v>
      </c>
      <c r="BH563" s="193">
        <f>IF(N563="sníž. přenesená",J563,0)</f>
        <v>0</v>
      </c>
      <c r="BI563" s="193">
        <f>IF(N563="nulová",J563,0)</f>
        <v>0</v>
      </c>
      <c r="BJ563" s="20" t="s">
        <v>80</v>
      </c>
      <c r="BK563" s="193">
        <f>ROUND(I563*H563,2)</f>
        <v>0</v>
      </c>
      <c r="BL563" s="20" t="s">
        <v>292</v>
      </c>
      <c r="BM563" s="192" t="s">
        <v>5507</v>
      </c>
    </row>
    <row r="564" spans="1:65" s="2" customFormat="1" ht="11.25">
      <c r="A564" s="37"/>
      <c r="B564" s="38"/>
      <c r="C564" s="39"/>
      <c r="D564" s="194" t="s">
        <v>199</v>
      </c>
      <c r="E564" s="39"/>
      <c r="F564" s="195" t="s">
        <v>5506</v>
      </c>
      <c r="G564" s="39"/>
      <c r="H564" s="39"/>
      <c r="I564" s="196"/>
      <c r="J564" s="39"/>
      <c r="K564" s="39"/>
      <c r="L564" s="42"/>
      <c r="M564" s="197"/>
      <c r="N564" s="198"/>
      <c r="O564" s="67"/>
      <c r="P564" s="67"/>
      <c r="Q564" s="67"/>
      <c r="R564" s="67"/>
      <c r="S564" s="67"/>
      <c r="T564" s="68"/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T564" s="20" t="s">
        <v>199</v>
      </c>
      <c r="AU564" s="20" t="s">
        <v>82</v>
      </c>
    </row>
    <row r="565" spans="1:65" s="2" customFormat="1" ht="24.2" customHeight="1">
      <c r="A565" s="37"/>
      <c r="B565" s="38"/>
      <c r="C565" s="181" t="s">
        <v>1202</v>
      </c>
      <c r="D565" s="181" t="s">
        <v>193</v>
      </c>
      <c r="E565" s="182" t="s">
        <v>5508</v>
      </c>
      <c r="F565" s="183" t="s">
        <v>5509</v>
      </c>
      <c r="G565" s="184" t="s">
        <v>1355</v>
      </c>
      <c r="H565" s="185">
        <v>20</v>
      </c>
      <c r="I565" s="186"/>
      <c r="J565" s="187">
        <f>ROUND(I565*H565,2)</f>
        <v>0</v>
      </c>
      <c r="K565" s="183" t="s">
        <v>19</v>
      </c>
      <c r="L565" s="42"/>
      <c r="M565" s="188" t="s">
        <v>19</v>
      </c>
      <c r="N565" s="189" t="s">
        <v>44</v>
      </c>
      <c r="O565" s="67"/>
      <c r="P565" s="190">
        <f>O565*H565</f>
        <v>0</v>
      </c>
      <c r="Q565" s="190">
        <v>0</v>
      </c>
      <c r="R565" s="190">
        <f>Q565*H565</f>
        <v>0</v>
      </c>
      <c r="S565" s="190">
        <v>0</v>
      </c>
      <c r="T565" s="191">
        <f>S565*H565</f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2" t="s">
        <v>292</v>
      </c>
      <c r="AT565" s="192" t="s">
        <v>193</v>
      </c>
      <c r="AU565" s="192" t="s">
        <v>82</v>
      </c>
      <c r="AY565" s="20" t="s">
        <v>191</v>
      </c>
      <c r="BE565" s="193">
        <f>IF(N565="základní",J565,0)</f>
        <v>0</v>
      </c>
      <c r="BF565" s="193">
        <f>IF(N565="snížená",J565,0)</f>
        <v>0</v>
      </c>
      <c r="BG565" s="193">
        <f>IF(N565="zákl. přenesená",J565,0)</f>
        <v>0</v>
      </c>
      <c r="BH565" s="193">
        <f>IF(N565="sníž. přenesená",J565,0)</f>
        <v>0</v>
      </c>
      <c r="BI565" s="193">
        <f>IF(N565="nulová",J565,0)</f>
        <v>0</v>
      </c>
      <c r="BJ565" s="20" t="s">
        <v>80</v>
      </c>
      <c r="BK565" s="193">
        <f>ROUND(I565*H565,2)</f>
        <v>0</v>
      </c>
      <c r="BL565" s="20" t="s">
        <v>292</v>
      </c>
      <c r="BM565" s="192" t="s">
        <v>5510</v>
      </c>
    </row>
    <row r="566" spans="1:65" s="2" customFormat="1" ht="11.25">
      <c r="A566" s="37"/>
      <c r="B566" s="38"/>
      <c r="C566" s="39"/>
      <c r="D566" s="194" t="s">
        <v>199</v>
      </c>
      <c r="E566" s="39"/>
      <c r="F566" s="195" t="s">
        <v>5509</v>
      </c>
      <c r="G566" s="39"/>
      <c r="H566" s="39"/>
      <c r="I566" s="196"/>
      <c r="J566" s="39"/>
      <c r="K566" s="39"/>
      <c r="L566" s="42"/>
      <c r="M566" s="197"/>
      <c r="N566" s="198"/>
      <c r="O566" s="67"/>
      <c r="P566" s="67"/>
      <c r="Q566" s="67"/>
      <c r="R566" s="67"/>
      <c r="S566" s="67"/>
      <c r="T566" s="68"/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T566" s="20" t="s">
        <v>199</v>
      </c>
      <c r="AU566" s="20" t="s">
        <v>82</v>
      </c>
    </row>
    <row r="567" spans="1:65" s="2" customFormat="1" ht="16.5" customHeight="1">
      <c r="A567" s="37"/>
      <c r="B567" s="38"/>
      <c r="C567" s="181" t="s">
        <v>1210</v>
      </c>
      <c r="D567" s="181" t="s">
        <v>193</v>
      </c>
      <c r="E567" s="182" t="s">
        <v>5511</v>
      </c>
      <c r="F567" s="183" t="s">
        <v>5512</v>
      </c>
      <c r="G567" s="184" t="s">
        <v>3574</v>
      </c>
      <c r="H567" s="185">
        <v>415</v>
      </c>
      <c r="I567" s="186"/>
      <c r="J567" s="187">
        <f>ROUND(I567*H567,2)</f>
        <v>0</v>
      </c>
      <c r="K567" s="183" t="s">
        <v>19</v>
      </c>
      <c r="L567" s="42"/>
      <c r="M567" s="188" t="s">
        <v>19</v>
      </c>
      <c r="N567" s="189" t="s">
        <v>44</v>
      </c>
      <c r="O567" s="67"/>
      <c r="P567" s="190">
        <f>O567*H567</f>
        <v>0</v>
      </c>
      <c r="Q567" s="190">
        <v>0</v>
      </c>
      <c r="R567" s="190">
        <f>Q567*H567</f>
        <v>0</v>
      </c>
      <c r="S567" s="190">
        <v>0</v>
      </c>
      <c r="T567" s="191">
        <f>S567*H567</f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2" t="s">
        <v>292</v>
      </c>
      <c r="AT567" s="192" t="s">
        <v>193</v>
      </c>
      <c r="AU567" s="192" t="s">
        <v>82</v>
      </c>
      <c r="AY567" s="20" t="s">
        <v>191</v>
      </c>
      <c r="BE567" s="193">
        <f>IF(N567="základní",J567,0)</f>
        <v>0</v>
      </c>
      <c r="BF567" s="193">
        <f>IF(N567="snížená",J567,0)</f>
        <v>0</v>
      </c>
      <c r="BG567" s="193">
        <f>IF(N567="zákl. přenesená",J567,0)</f>
        <v>0</v>
      </c>
      <c r="BH567" s="193">
        <f>IF(N567="sníž. přenesená",J567,0)</f>
        <v>0</v>
      </c>
      <c r="BI567" s="193">
        <f>IF(N567="nulová",J567,0)</f>
        <v>0</v>
      </c>
      <c r="BJ567" s="20" t="s">
        <v>80</v>
      </c>
      <c r="BK567" s="193">
        <f>ROUND(I567*H567,2)</f>
        <v>0</v>
      </c>
      <c r="BL567" s="20" t="s">
        <v>292</v>
      </c>
      <c r="BM567" s="192" t="s">
        <v>5513</v>
      </c>
    </row>
    <row r="568" spans="1:65" s="2" customFormat="1" ht="11.25">
      <c r="A568" s="37"/>
      <c r="B568" s="38"/>
      <c r="C568" s="39"/>
      <c r="D568" s="194" t="s">
        <v>199</v>
      </c>
      <c r="E568" s="39"/>
      <c r="F568" s="195" t="s">
        <v>5512</v>
      </c>
      <c r="G568" s="39"/>
      <c r="H568" s="39"/>
      <c r="I568" s="196"/>
      <c r="J568" s="39"/>
      <c r="K568" s="39"/>
      <c r="L568" s="42"/>
      <c r="M568" s="197"/>
      <c r="N568" s="198"/>
      <c r="O568" s="67"/>
      <c r="P568" s="67"/>
      <c r="Q568" s="67"/>
      <c r="R568" s="67"/>
      <c r="S568" s="67"/>
      <c r="T568" s="68"/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T568" s="20" t="s">
        <v>199</v>
      </c>
      <c r="AU568" s="20" t="s">
        <v>82</v>
      </c>
    </row>
    <row r="569" spans="1:65" s="2" customFormat="1" ht="16.5" customHeight="1">
      <c r="A569" s="37"/>
      <c r="B569" s="38"/>
      <c r="C569" s="181" t="s">
        <v>1217</v>
      </c>
      <c r="D569" s="181" t="s">
        <v>193</v>
      </c>
      <c r="E569" s="182" t="s">
        <v>5514</v>
      </c>
      <c r="F569" s="183" t="s">
        <v>5515</v>
      </c>
      <c r="G569" s="184" t="s">
        <v>1355</v>
      </c>
      <c r="H569" s="185">
        <v>20</v>
      </c>
      <c r="I569" s="186"/>
      <c r="J569" s="187">
        <f>ROUND(I569*H569,2)</f>
        <v>0</v>
      </c>
      <c r="K569" s="183" t="s">
        <v>19</v>
      </c>
      <c r="L569" s="42"/>
      <c r="M569" s="188" t="s">
        <v>19</v>
      </c>
      <c r="N569" s="189" t="s">
        <v>44</v>
      </c>
      <c r="O569" s="67"/>
      <c r="P569" s="190">
        <f>O569*H569</f>
        <v>0</v>
      </c>
      <c r="Q569" s="190">
        <v>0</v>
      </c>
      <c r="R569" s="190">
        <f>Q569*H569</f>
        <v>0</v>
      </c>
      <c r="S569" s="190">
        <v>0</v>
      </c>
      <c r="T569" s="191">
        <f>S569*H569</f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2" t="s">
        <v>292</v>
      </c>
      <c r="AT569" s="192" t="s">
        <v>193</v>
      </c>
      <c r="AU569" s="192" t="s">
        <v>82</v>
      </c>
      <c r="AY569" s="20" t="s">
        <v>191</v>
      </c>
      <c r="BE569" s="193">
        <f>IF(N569="základní",J569,0)</f>
        <v>0</v>
      </c>
      <c r="BF569" s="193">
        <f>IF(N569="snížená",J569,0)</f>
        <v>0</v>
      </c>
      <c r="BG569" s="193">
        <f>IF(N569="zákl. přenesená",J569,0)</f>
        <v>0</v>
      </c>
      <c r="BH569" s="193">
        <f>IF(N569="sníž. přenesená",J569,0)</f>
        <v>0</v>
      </c>
      <c r="BI569" s="193">
        <f>IF(N569="nulová",J569,0)</f>
        <v>0</v>
      </c>
      <c r="BJ569" s="20" t="s">
        <v>80</v>
      </c>
      <c r="BK569" s="193">
        <f>ROUND(I569*H569,2)</f>
        <v>0</v>
      </c>
      <c r="BL569" s="20" t="s">
        <v>292</v>
      </c>
      <c r="BM569" s="192" t="s">
        <v>5516</v>
      </c>
    </row>
    <row r="570" spans="1:65" s="2" customFormat="1" ht="11.25">
      <c r="A570" s="37"/>
      <c r="B570" s="38"/>
      <c r="C570" s="39"/>
      <c r="D570" s="194" t="s">
        <v>199</v>
      </c>
      <c r="E570" s="39"/>
      <c r="F570" s="195" t="s">
        <v>5517</v>
      </c>
      <c r="G570" s="39"/>
      <c r="H570" s="39"/>
      <c r="I570" s="196"/>
      <c r="J570" s="39"/>
      <c r="K570" s="39"/>
      <c r="L570" s="42"/>
      <c r="M570" s="197"/>
      <c r="N570" s="198"/>
      <c r="O570" s="67"/>
      <c r="P570" s="67"/>
      <c r="Q570" s="67"/>
      <c r="R570" s="67"/>
      <c r="S570" s="67"/>
      <c r="T570" s="68"/>
      <c r="U570" s="37"/>
      <c r="V570" s="37"/>
      <c r="W570" s="37"/>
      <c r="X570" s="37"/>
      <c r="Y570" s="37"/>
      <c r="Z570" s="37"/>
      <c r="AA570" s="37"/>
      <c r="AB570" s="37"/>
      <c r="AC570" s="37"/>
      <c r="AD570" s="37"/>
      <c r="AE570" s="37"/>
      <c r="AT570" s="20" t="s">
        <v>199</v>
      </c>
      <c r="AU570" s="20" t="s">
        <v>82</v>
      </c>
    </row>
    <row r="571" spans="1:65" s="2" customFormat="1" ht="29.25">
      <c r="A571" s="37"/>
      <c r="B571" s="38"/>
      <c r="C571" s="39"/>
      <c r="D571" s="194" t="s">
        <v>402</v>
      </c>
      <c r="E571" s="39"/>
      <c r="F571" s="243" t="s">
        <v>5518</v>
      </c>
      <c r="G571" s="39"/>
      <c r="H571" s="39"/>
      <c r="I571" s="196"/>
      <c r="J571" s="39"/>
      <c r="K571" s="39"/>
      <c r="L571" s="42"/>
      <c r="M571" s="197"/>
      <c r="N571" s="198"/>
      <c r="O571" s="67"/>
      <c r="P571" s="67"/>
      <c r="Q571" s="67"/>
      <c r="R571" s="67"/>
      <c r="S571" s="67"/>
      <c r="T571" s="68"/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T571" s="20" t="s">
        <v>402</v>
      </c>
      <c r="AU571" s="20" t="s">
        <v>82</v>
      </c>
    </row>
    <row r="572" spans="1:65" s="2" customFormat="1" ht="16.5" customHeight="1">
      <c r="A572" s="37"/>
      <c r="B572" s="38"/>
      <c r="C572" s="181" t="s">
        <v>1227</v>
      </c>
      <c r="D572" s="181" t="s">
        <v>193</v>
      </c>
      <c r="E572" s="182" t="s">
        <v>5519</v>
      </c>
      <c r="F572" s="183" t="s">
        <v>5520</v>
      </c>
      <c r="G572" s="184" t="s">
        <v>1355</v>
      </c>
      <c r="H572" s="185">
        <v>1</v>
      </c>
      <c r="I572" s="186"/>
      <c r="J572" s="187">
        <f>ROUND(I572*H572,2)</f>
        <v>0</v>
      </c>
      <c r="K572" s="183" t="s">
        <v>19</v>
      </c>
      <c r="L572" s="42"/>
      <c r="M572" s="188" t="s">
        <v>19</v>
      </c>
      <c r="N572" s="189" t="s">
        <v>44</v>
      </c>
      <c r="O572" s="67"/>
      <c r="P572" s="190">
        <f>O572*H572</f>
        <v>0</v>
      </c>
      <c r="Q572" s="190">
        <v>0</v>
      </c>
      <c r="R572" s="190">
        <f>Q572*H572</f>
        <v>0</v>
      </c>
      <c r="S572" s="190">
        <v>0</v>
      </c>
      <c r="T572" s="191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2" t="s">
        <v>292</v>
      </c>
      <c r="AT572" s="192" t="s">
        <v>193</v>
      </c>
      <c r="AU572" s="192" t="s">
        <v>82</v>
      </c>
      <c r="AY572" s="20" t="s">
        <v>191</v>
      </c>
      <c r="BE572" s="193">
        <f>IF(N572="základní",J572,0)</f>
        <v>0</v>
      </c>
      <c r="BF572" s="193">
        <f>IF(N572="snížená",J572,0)</f>
        <v>0</v>
      </c>
      <c r="BG572" s="193">
        <f>IF(N572="zákl. přenesená",J572,0)</f>
        <v>0</v>
      </c>
      <c r="BH572" s="193">
        <f>IF(N572="sníž. přenesená",J572,0)</f>
        <v>0</v>
      </c>
      <c r="BI572" s="193">
        <f>IF(N572="nulová",J572,0)</f>
        <v>0</v>
      </c>
      <c r="BJ572" s="20" t="s">
        <v>80</v>
      </c>
      <c r="BK572" s="193">
        <f>ROUND(I572*H572,2)</f>
        <v>0</v>
      </c>
      <c r="BL572" s="20" t="s">
        <v>292</v>
      </c>
      <c r="BM572" s="192" t="s">
        <v>5521</v>
      </c>
    </row>
    <row r="573" spans="1:65" s="2" customFormat="1" ht="11.25">
      <c r="A573" s="37"/>
      <c r="B573" s="38"/>
      <c r="C573" s="39"/>
      <c r="D573" s="194" t="s">
        <v>199</v>
      </c>
      <c r="E573" s="39"/>
      <c r="F573" s="195" t="s">
        <v>5520</v>
      </c>
      <c r="G573" s="39"/>
      <c r="H573" s="39"/>
      <c r="I573" s="196"/>
      <c r="J573" s="39"/>
      <c r="K573" s="39"/>
      <c r="L573" s="42"/>
      <c r="M573" s="197"/>
      <c r="N573" s="198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199</v>
      </c>
      <c r="AU573" s="20" t="s">
        <v>82</v>
      </c>
    </row>
    <row r="574" spans="1:65" s="2" customFormat="1" ht="39">
      <c r="A574" s="37"/>
      <c r="B574" s="38"/>
      <c r="C574" s="39"/>
      <c r="D574" s="194" t="s">
        <v>402</v>
      </c>
      <c r="E574" s="39"/>
      <c r="F574" s="243" t="s">
        <v>5522</v>
      </c>
      <c r="G574" s="39"/>
      <c r="H574" s="39"/>
      <c r="I574" s="196"/>
      <c r="J574" s="39"/>
      <c r="K574" s="39"/>
      <c r="L574" s="42"/>
      <c r="M574" s="197"/>
      <c r="N574" s="198"/>
      <c r="O574" s="67"/>
      <c r="P574" s="67"/>
      <c r="Q574" s="67"/>
      <c r="R574" s="67"/>
      <c r="S574" s="67"/>
      <c r="T574" s="68"/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T574" s="20" t="s">
        <v>402</v>
      </c>
      <c r="AU574" s="20" t="s">
        <v>82</v>
      </c>
    </row>
    <row r="575" spans="1:65" s="2" customFormat="1" ht="16.5" customHeight="1">
      <c r="A575" s="37"/>
      <c r="B575" s="38"/>
      <c r="C575" s="181" t="s">
        <v>1236</v>
      </c>
      <c r="D575" s="181" t="s">
        <v>193</v>
      </c>
      <c r="E575" s="182" t="s">
        <v>5523</v>
      </c>
      <c r="F575" s="183" t="s">
        <v>5524</v>
      </c>
      <c r="G575" s="184" t="s">
        <v>301</v>
      </c>
      <c r="H575" s="185">
        <v>14</v>
      </c>
      <c r="I575" s="186"/>
      <c r="J575" s="187">
        <f>ROUND(I575*H575,2)</f>
        <v>0</v>
      </c>
      <c r="K575" s="183" t="s">
        <v>4909</v>
      </c>
      <c r="L575" s="42"/>
      <c r="M575" s="188" t="s">
        <v>19</v>
      </c>
      <c r="N575" s="189" t="s">
        <v>44</v>
      </c>
      <c r="O575" s="67"/>
      <c r="P575" s="190">
        <f>O575*H575</f>
        <v>0</v>
      </c>
      <c r="Q575" s="190">
        <v>0</v>
      </c>
      <c r="R575" s="190">
        <f>Q575*H575</f>
        <v>0</v>
      </c>
      <c r="S575" s="190">
        <v>0</v>
      </c>
      <c r="T575" s="191">
        <f>S575*H575</f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2" t="s">
        <v>292</v>
      </c>
      <c r="AT575" s="192" t="s">
        <v>193</v>
      </c>
      <c r="AU575" s="192" t="s">
        <v>82</v>
      </c>
      <c r="AY575" s="20" t="s">
        <v>191</v>
      </c>
      <c r="BE575" s="193">
        <f>IF(N575="základní",J575,0)</f>
        <v>0</v>
      </c>
      <c r="BF575" s="193">
        <f>IF(N575="snížená",J575,0)</f>
        <v>0</v>
      </c>
      <c r="BG575" s="193">
        <f>IF(N575="zákl. přenesená",J575,0)</f>
        <v>0</v>
      </c>
      <c r="BH575" s="193">
        <f>IF(N575="sníž. přenesená",J575,0)</f>
        <v>0</v>
      </c>
      <c r="BI575" s="193">
        <f>IF(N575="nulová",J575,0)</f>
        <v>0</v>
      </c>
      <c r="BJ575" s="20" t="s">
        <v>80</v>
      </c>
      <c r="BK575" s="193">
        <f>ROUND(I575*H575,2)</f>
        <v>0</v>
      </c>
      <c r="BL575" s="20" t="s">
        <v>292</v>
      </c>
      <c r="BM575" s="192" t="s">
        <v>5525</v>
      </c>
    </row>
    <row r="576" spans="1:65" s="2" customFormat="1" ht="11.25">
      <c r="A576" s="37"/>
      <c r="B576" s="38"/>
      <c r="C576" s="39"/>
      <c r="D576" s="194" t="s">
        <v>199</v>
      </c>
      <c r="E576" s="39"/>
      <c r="F576" s="195" t="s">
        <v>5526</v>
      </c>
      <c r="G576" s="39"/>
      <c r="H576" s="39"/>
      <c r="I576" s="196"/>
      <c r="J576" s="39"/>
      <c r="K576" s="39"/>
      <c r="L576" s="42"/>
      <c r="M576" s="197"/>
      <c r="N576" s="198"/>
      <c r="O576" s="67"/>
      <c r="P576" s="67"/>
      <c r="Q576" s="67"/>
      <c r="R576" s="67"/>
      <c r="S576" s="67"/>
      <c r="T576" s="68"/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T576" s="20" t="s">
        <v>199</v>
      </c>
      <c r="AU576" s="20" t="s">
        <v>82</v>
      </c>
    </row>
    <row r="577" spans="1:65" s="2" customFormat="1" ht="11.25">
      <c r="A577" s="37"/>
      <c r="B577" s="38"/>
      <c r="C577" s="39"/>
      <c r="D577" s="199" t="s">
        <v>206</v>
      </c>
      <c r="E577" s="39"/>
      <c r="F577" s="200" t="s">
        <v>5527</v>
      </c>
      <c r="G577" s="39"/>
      <c r="H577" s="39"/>
      <c r="I577" s="196"/>
      <c r="J577" s="39"/>
      <c r="K577" s="39"/>
      <c r="L577" s="42"/>
      <c r="M577" s="197"/>
      <c r="N577" s="198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206</v>
      </c>
      <c r="AU577" s="20" t="s">
        <v>82</v>
      </c>
    </row>
    <row r="578" spans="1:65" s="2" customFormat="1" ht="16.5" customHeight="1">
      <c r="A578" s="37"/>
      <c r="B578" s="38"/>
      <c r="C578" s="181" t="s">
        <v>1245</v>
      </c>
      <c r="D578" s="181" t="s">
        <v>193</v>
      </c>
      <c r="E578" s="182" t="s">
        <v>5528</v>
      </c>
      <c r="F578" s="183" t="s">
        <v>5529</v>
      </c>
      <c r="G578" s="184" t="s">
        <v>301</v>
      </c>
      <c r="H578" s="185">
        <v>665</v>
      </c>
      <c r="I578" s="186"/>
      <c r="J578" s="187">
        <f>ROUND(I578*H578,2)</f>
        <v>0</v>
      </c>
      <c r="K578" s="183" t="s">
        <v>4909</v>
      </c>
      <c r="L578" s="42"/>
      <c r="M578" s="188" t="s">
        <v>19</v>
      </c>
      <c r="N578" s="189" t="s">
        <v>44</v>
      </c>
      <c r="O578" s="67"/>
      <c r="P578" s="190">
        <f>O578*H578</f>
        <v>0</v>
      </c>
      <c r="Q578" s="190">
        <v>0</v>
      </c>
      <c r="R578" s="190">
        <f>Q578*H578</f>
        <v>0</v>
      </c>
      <c r="S578" s="190">
        <v>0</v>
      </c>
      <c r="T578" s="191">
        <f>S578*H578</f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2" t="s">
        <v>292</v>
      </c>
      <c r="AT578" s="192" t="s">
        <v>193</v>
      </c>
      <c r="AU578" s="192" t="s">
        <v>82</v>
      </c>
      <c r="AY578" s="20" t="s">
        <v>191</v>
      </c>
      <c r="BE578" s="193">
        <f>IF(N578="základní",J578,0)</f>
        <v>0</v>
      </c>
      <c r="BF578" s="193">
        <f>IF(N578="snížená",J578,0)</f>
        <v>0</v>
      </c>
      <c r="BG578" s="193">
        <f>IF(N578="zákl. přenesená",J578,0)</f>
        <v>0</v>
      </c>
      <c r="BH578" s="193">
        <f>IF(N578="sníž. přenesená",J578,0)</f>
        <v>0</v>
      </c>
      <c r="BI578" s="193">
        <f>IF(N578="nulová",J578,0)</f>
        <v>0</v>
      </c>
      <c r="BJ578" s="20" t="s">
        <v>80</v>
      </c>
      <c r="BK578" s="193">
        <f>ROUND(I578*H578,2)</f>
        <v>0</v>
      </c>
      <c r="BL578" s="20" t="s">
        <v>292</v>
      </c>
      <c r="BM578" s="192" t="s">
        <v>5530</v>
      </c>
    </row>
    <row r="579" spans="1:65" s="2" customFormat="1" ht="11.25">
      <c r="A579" s="37"/>
      <c r="B579" s="38"/>
      <c r="C579" s="39"/>
      <c r="D579" s="194" t="s">
        <v>199</v>
      </c>
      <c r="E579" s="39"/>
      <c r="F579" s="195" t="s">
        <v>5531</v>
      </c>
      <c r="G579" s="39"/>
      <c r="H579" s="39"/>
      <c r="I579" s="196"/>
      <c r="J579" s="39"/>
      <c r="K579" s="39"/>
      <c r="L579" s="42"/>
      <c r="M579" s="197"/>
      <c r="N579" s="198"/>
      <c r="O579" s="67"/>
      <c r="P579" s="67"/>
      <c r="Q579" s="67"/>
      <c r="R579" s="67"/>
      <c r="S579" s="67"/>
      <c r="T579" s="68"/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T579" s="20" t="s">
        <v>199</v>
      </c>
      <c r="AU579" s="20" t="s">
        <v>82</v>
      </c>
    </row>
    <row r="580" spans="1:65" s="2" customFormat="1" ht="11.25">
      <c r="A580" s="37"/>
      <c r="B580" s="38"/>
      <c r="C580" s="39"/>
      <c r="D580" s="199" t="s">
        <v>206</v>
      </c>
      <c r="E580" s="39"/>
      <c r="F580" s="200" t="s">
        <v>5532</v>
      </c>
      <c r="G580" s="39"/>
      <c r="H580" s="39"/>
      <c r="I580" s="196"/>
      <c r="J580" s="39"/>
      <c r="K580" s="39"/>
      <c r="L580" s="42"/>
      <c r="M580" s="197"/>
      <c r="N580" s="198"/>
      <c r="O580" s="67"/>
      <c r="P580" s="67"/>
      <c r="Q580" s="67"/>
      <c r="R580" s="67"/>
      <c r="S580" s="67"/>
      <c r="T580" s="68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T580" s="20" t="s">
        <v>206</v>
      </c>
      <c r="AU580" s="20" t="s">
        <v>82</v>
      </c>
    </row>
    <row r="581" spans="1:65" s="2" customFormat="1" ht="16.5" customHeight="1">
      <c r="A581" s="37"/>
      <c r="B581" s="38"/>
      <c r="C581" s="181" t="s">
        <v>1252</v>
      </c>
      <c r="D581" s="181" t="s">
        <v>193</v>
      </c>
      <c r="E581" s="182" t="s">
        <v>5533</v>
      </c>
      <c r="F581" s="183" t="s">
        <v>5534</v>
      </c>
      <c r="G581" s="184" t="s">
        <v>301</v>
      </c>
      <c r="H581" s="185">
        <v>456</v>
      </c>
      <c r="I581" s="186"/>
      <c r="J581" s="187">
        <f>ROUND(I581*H581,2)</f>
        <v>0</v>
      </c>
      <c r="K581" s="183" t="s">
        <v>4909</v>
      </c>
      <c r="L581" s="42"/>
      <c r="M581" s="188" t="s">
        <v>19</v>
      </c>
      <c r="N581" s="189" t="s">
        <v>44</v>
      </c>
      <c r="O581" s="67"/>
      <c r="P581" s="190">
        <f>O581*H581</f>
        <v>0</v>
      </c>
      <c r="Q581" s="190">
        <v>0</v>
      </c>
      <c r="R581" s="190">
        <f>Q581*H581</f>
        <v>0</v>
      </c>
      <c r="S581" s="190">
        <v>0</v>
      </c>
      <c r="T581" s="191">
        <f>S581*H581</f>
        <v>0</v>
      </c>
      <c r="U581" s="37"/>
      <c r="V581" s="37"/>
      <c r="W581" s="37"/>
      <c r="X581" s="37"/>
      <c r="Y581" s="37"/>
      <c r="Z581" s="37"/>
      <c r="AA581" s="37"/>
      <c r="AB581" s="37"/>
      <c r="AC581" s="37"/>
      <c r="AD581" s="37"/>
      <c r="AE581" s="37"/>
      <c r="AR581" s="192" t="s">
        <v>292</v>
      </c>
      <c r="AT581" s="192" t="s">
        <v>193</v>
      </c>
      <c r="AU581" s="192" t="s">
        <v>82</v>
      </c>
      <c r="AY581" s="20" t="s">
        <v>191</v>
      </c>
      <c r="BE581" s="193">
        <f>IF(N581="základní",J581,0)</f>
        <v>0</v>
      </c>
      <c r="BF581" s="193">
        <f>IF(N581="snížená",J581,0)</f>
        <v>0</v>
      </c>
      <c r="BG581" s="193">
        <f>IF(N581="zákl. přenesená",J581,0)</f>
        <v>0</v>
      </c>
      <c r="BH581" s="193">
        <f>IF(N581="sníž. přenesená",J581,0)</f>
        <v>0</v>
      </c>
      <c r="BI581" s="193">
        <f>IF(N581="nulová",J581,0)</f>
        <v>0</v>
      </c>
      <c r="BJ581" s="20" t="s">
        <v>80</v>
      </c>
      <c r="BK581" s="193">
        <f>ROUND(I581*H581,2)</f>
        <v>0</v>
      </c>
      <c r="BL581" s="20" t="s">
        <v>292</v>
      </c>
      <c r="BM581" s="192" t="s">
        <v>5535</v>
      </c>
    </row>
    <row r="582" spans="1:65" s="2" customFormat="1" ht="11.25">
      <c r="A582" s="37"/>
      <c r="B582" s="38"/>
      <c r="C582" s="39"/>
      <c r="D582" s="194" t="s">
        <v>199</v>
      </c>
      <c r="E582" s="39"/>
      <c r="F582" s="195" t="s">
        <v>5536</v>
      </c>
      <c r="G582" s="39"/>
      <c r="H582" s="39"/>
      <c r="I582" s="196"/>
      <c r="J582" s="39"/>
      <c r="K582" s="39"/>
      <c r="L582" s="42"/>
      <c r="M582" s="197"/>
      <c r="N582" s="198"/>
      <c r="O582" s="67"/>
      <c r="P582" s="67"/>
      <c r="Q582" s="67"/>
      <c r="R582" s="67"/>
      <c r="S582" s="67"/>
      <c r="T582" s="68"/>
      <c r="U582" s="37"/>
      <c r="V582" s="37"/>
      <c r="W582" s="37"/>
      <c r="X582" s="37"/>
      <c r="Y582" s="37"/>
      <c r="Z582" s="37"/>
      <c r="AA582" s="37"/>
      <c r="AB582" s="37"/>
      <c r="AC582" s="37"/>
      <c r="AD582" s="37"/>
      <c r="AE582" s="37"/>
      <c r="AT582" s="20" t="s">
        <v>199</v>
      </c>
      <c r="AU582" s="20" t="s">
        <v>82</v>
      </c>
    </row>
    <row r="583" spans="1:65" s="2" customFormat="1" ht="11.25">
      <c r="A583" s="37"/>
      <c r="B583" s="38"/>
      <c r="C583" s="39"/>
      <c r="D583" s="199" t="s">
        <v>206</v>
      </c>
      <c r="E583" s="39"/>
      <c r="F583" s="200" t="s">
        <v>5537</v>
      </c>
      <c r="G583" s="39"/>
      <c r="H583" s="39"/>
      <c r="I583" s="196"/>
      <c r="J583" s="39"/>
      <c r="K583" s="39"/>
      <c r="L583" s="42"/>
      <c r="M583" s="197"/>
      <c r="N583" s="198"/>
      <c r="O583" s="67"/>
      <c r="P583" s="67"/>
      <c r="Q583" s="67"/>
      <c r="R583" s="67"/>
      <c r="S583" s="67"/>
      <c r="T583" s="68"/>
      <c r="U583" s="37"/>
      <c r="V583" s="37"/>
      <c r="W583" s="37"/>
      <c r="X583" s="37"/>
      <c r="Y583" s="37"/>
      <c r="Z583" s="37"/>
      <c r="AA583" s="37"/>
      <c r="AB583" s="37"/>
      <c r="AC583" s="37"/>
      <c r="AD583" s="37"/>
      <c r="AE583" s="37"/>
      <c r="AT583" s="20" t="s">
        <v>206</v>
      </c>
      <c r="AU583" s="20" t="s">
        <v>82</v>
      </c>
    </row>
    <row r="584" spans="1:65" s="2" customFormat="1" ht="16.5" customHeight="1">
      <c r="A584" s="37"/>
      <c r="B584" s="38"/>
      <c r="C584" s="181" t="s">
        <v>1273</v>
      </c>
      <c r="D584" s="181" t="s">
        <v>193</v>
      </c>
      <c r="E584" s="182" t="s">
        <v>5538</v>
      </c>
      <c r="F584" s="183" t="s">
        <v>5539</v>
      </c>
      <c r="G584" s="184" t="s">
        <v>301</v>
      </c>
      <c r="H584" s="185">
        <v>195</v>
      </c>
      <c r="I584" s="186"/>
      <c r="J584" s="187">
        <f>ROUND(I584*H584,2)</f>
        <v>0</v>
      </c>
      <c r="K584" s="183" t="s">
        <v>4909</v>
      </c>
      <c r="L584" s="42"/>
      <c r="M584" s="188" t="s">
        <v>19</v>
      </c>
      <c r="N584" s="189" t="s">
        <v>44</v>
      </c>
      <c r="O584" s="67"/>
      <c r="P584" s="190">
        <f>O584*H584</f>
        <v>0</v>
      </c>
      <c r="Q584" s="190">
        <v>0</v>
      </c>
      <c r="R584" s="190">
        <f>Q584*H584</f>
        <v>0</v>
      </c>
      <c r="S584" s="190">
        <v>0</v>
      </c>
      <c r="T584" s="191">
        <f>S584*H584</f>
        <v>0</v>
      </c>
      <c r="U584" s="37"/>
      <c r="V584" s="37"/>
      <c r="W584" s="37"/>
      <c r="X584" s="37"/>
      <c r="Y584" s="37"/>
      <c r="Z584" s="37"/>
      <c r="AA584" s="37"/>
      <c r="AB584" s="37"/>
      <c r="AC584" s="37"/>
      <c r="AD584" s="37"/>
      <c r="AE584" s="37"/>
      <c r="AR584" s="192" t="s">
        <v>292</v>
      </c>
      <c r="AT584" s="192" t="s">
        <v>193</v>
      </c>
      <c r="AU584" s="192" t="s">
        <v>82</v>
      </c>
      <c r="AY584" s="20" t="s">
        <v>191</v>
      </c>
      <c r="BE584" s="193">
        <f>IF(N584="základní",J584,0)</f>
        <v>0</v>
      </c>
      <c r="BF584" s="193">
        <f>IF(N584="snížená",J584,0)</f>
        <v>0</v>
      </c>
      <c r="BG584" s="193">
        <f>IF(N584="zákl. přenesená",J584,0)</f>
        <v>0</v>
      </c>
      <c r="BH584" s="193">
        <f>IF(N584="sníž. přenesená",J584,0)</f>
        <v>0</v>
      </c>
      <c r="BI584" s="193">
        <f>IF(N584="nulová",J584,0)</f>
        <v>0</v>
      </c>
      <c r="BJ584" s="20" t="s">
        <v>80</v>
      </c>
      <c r="BK584" s="193">
        <f>ROUND(I584*H584,2)</f>
        <v>0</v>
      </c>
      <c r="BL584" s="20" t="s">
        <v>292</v>
      </c>
      <c r="BM584" s="192" t="s">
        <v>5540</v>
      </c>
    </row>
    <row r="585" spans="1:65" s="2" customFormat="1" ht="11.25">
      <c r="A585" s="37"/>
      <c r="B585" s="38"/>
      <c r="C585" s="39"/>
      <c r="D585" s="194" t="s">
        <v>199</v>
      </c>
      <c r="E585" s="39"/>
      <c r="F585" s="195" t="s">
        <v>5541</v>
      </c>
      <c r="G585" s="39"/>
      <c r="H585" s="39"/>
      <c r="I585" s="196"/>
      <c r="J585" s="39"/>
      <c r="K585" s="39"/>
      <c r="L585" s="42"/>
      <c r="M585" s="197"/>
      <c r="N585" s="198"/>
      <c r="O585" s="67"/>
      <c r="P585" s="67"/>
      <c r="Q585" s="67"/>
      <c r="R585" s="67"/>
      <c r="S585" s="67"/>
      <c r="T585" s="68"/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T585" s="20" t="s">
        <v>199</v>
      </c>
      <c r="AU585" s="20" t="s">
        <v>82</v>
      </c>
    </row>
    <row r="586" spans="1:65" s="2" customFormat="1" ht="11.25">
      <c r="A586" s="37"/>
      <c r="B586" s="38"/>
      <c r="C586" s="39"/>
      <c r="D586" s="199" t="s">
        <v>206</v>
      </c>
      <c r="E586" s="39"/>
      <c r="F586" s="200" t="s">
        <v>5542</v>
      </c>
      <c r="G586" s="39"/>
      <c r="H586" s="39"/>
      <c r="I586" s="196"/>
      <c r="J586" s="39"/>
      <c r="K586" s="39"/>
      <c r="L586" s="42"/>
      <c r="M586" s="197"/>
      <c r="N586" s="198"/>
      <c r="O586" s="67"/>
      <c r="P586" s="67"/>
      <c r="Q586" s="67"/>
      <c r="R586" s="67"/>
      <c r="S586" s="67"/>
      <c r="T586" s="68"/>
      <c r="U586" s="37"/>
      <c r="V586" s="37"/>
      <c r="W586" s="37"/>
      <c r="X586" s="37"/>
      <c r="Y586" s="37"/>
      <c r="Z586" s="37"/>
      <c r="AA586" s="37"/>
      <c r="AB586" s="37"/>
      <c r="AC586" s="37"/>
      <c r="AD586" s="37"/>
      <c r="AE586" s="37"/>
      <c r="AT586" s="20" t="s">
        <v>206</v>
      </c>
      <c r="AU586" s="20" t="s">
        <v>82</v>
      </c>
    </row>
    <row r="587" spans="1:65" s="2" customFormat="1" ht="16.5" customHeight="1">
      <c r="A587" s="37"/>
      <c r="B587" s="38"/>
      <c r="C587" s="181" t="s">
        <v>1281</v>
      </c>
      <c r="D587" s="181" t="s">
        <v>193</v>
      </c>
      <c r="E587" s="182" t="s">
        <v>5543</v>
      </c>
      <c r="F587" s="183" t="s">
        <v>5544</v>
      </c>
      <c r="G587" s="184" t="s">
        <v>3549</v>
      </c>
      <c r="H587" s="185">
        <v>80</v>
      </c>
      <c r="I587" s="186"/>
      <c r="J587" s="187">
        <f>ROUND(I587*H587,2)</f>
        <v>0</v>
      </c>
      <c r="K587" s="183" t="s">
        <v>19</v>
      </c>
      <c r="L587" s="42"/>
      <c r="M587" s="188" t="s">
        <v>19</v>
      </c>
      <c r="N587" s="189" t="s">
        <v>44</v>
      </c>
      <c r="O587" s="67"/>
      <c r="P587" s="190">
        <f>O587*H587</f>
        <v>0</v>
      </c>
      <c r="Q587" s="190">
        <v>0</v>
      </c>
      <c r="R587" s="190">
        <f>Q587*H587</f>
        <v>0</v>
      </c>
      <c r="S587" s="190">
        <v>0</v>
      </c>
      <c r="T587" s="191">
        <f>S587*H587</f>
        <v>0</v>
      </c>
      <c r="U587" s="37"/>
      <c r="V587" s="37"/>
      <c r="W587" s="37"/>
      <c r="X587" s="37"/>
      <c r="Y587" s="37"/>
      <c r="Z587" s="37"/>
      <c r="AA587" s="37"/>
      <c r="AB587" s="37"/>
      <c r="AC587" s="37"/>
      <c r="AD587" s="37"/>
      <c r="AE587" s="37"/>
      <c r="AR587" s="192" t="s">
        <v>292</v>
      </c>
      <c r="AT587" s="192" t="s">
        <v>193</v>
      </c>
      <c r="AU587" s="192" t="s">
        <v>82</v>
      </c>
      <c r="AY587" s="20" t="s">
        <v>191</v>
      </c>
      <c r="BE587" s="193">
        <f>IF(N587="základní",J587,0)</f>
        <v>0</v>
      </c>
      <c r="BF587" s="193">
        <f>IF(N587="snížená",J587,0)</f>
        <v>0</v>
      </c>
      <c r="BG587" s="193">
        <f>IF(N587="zákl. přenesená",J587,0)</f>
        <v>0</v>
      </c>
      <c r="BH587" s="193">
        <f>IF(N587="sníž. přenesená",J587,0)</f>
        <v>0</v>
      </c>
      <c r="BI587" s="193">
        <f>IF(N587="nulová",J587,0)</f>
        <v>0</v>
      </c>
      <c r="BJ587" s="20" t="s">
        <v>80</v>
      </c>
      <c r="BK587" s="193">
        <f>ROUND(I587*H587,2)</f>
        <v>0</v>
      </c>
      <c r="BL587" s="20" t="s">
        <v>292</v>
      </c>
      <c r="BM587" s="192" t="s">
        <v>5545</v>
      </c>
    </row>
    <row r="588" spans="1:65" s="2" customFormat="1" ht="11.25">
      <c r="A588" s="37"/>
      <c r="B588" s="38"/>
      <c r="C588" s="39"/>
      <c r="D588" s="194" t="s">
        <v>199</v>
      </c>
      <c r="E588" s="39"/>
      <c r="F588" s="195" t="s">
        <v>5544</v>
      </c>
      <c r="G588" s="39"/>
      <c r="H588" s="39"/>
      <c r="I588" s="196"/>
      <c r="J588" s="39"/>
      <c r="K588" s="39"/>
      <c r="L588" s="42"/>
      <c r="M588" s="197"/>
      <c r="N588" s="198"/>
      <c r="O588" s="67"/>
      <c r="P588" s="67"/>
      <c r="Q588" s="67"/>
      <c r="R588" s="67"/>
      <c r="S588" s="67"/>
      <c r="T588" s="68"/>
      <c r="U588" s="37"/>
      <c r="V588" s="37"/>
      <c r="W588" s="37"/>
      <c r="X588" s="37"/>
      <c r="Y588" s="37"/>
      <c r="Z588" s="37"/>
      <c r="AA588" s="37"/>
      <c r="AB588" s="37"/>
      <c r="AC588" s="37"/>
      <c r="AD588" s="37"/>
      <c r="AE588" s="37"/>
      <c r="AT588" s="20" t="s">
        <v>199</v>
      </c>
      <c r="AU588" s="20" t="s">
        <v>82</v>
      </c>
    </row>
    <row r="589" spans="1:65" s="2" customFormat="1" ht="19.5">
      <c r="A589" s="37"/>
      <c r="B589" s="38"/>
      <c r="C589" s="39"/>
      <c r="D589" s="194" t="s">
        <v>402</v>
      </c>
      <c r="E589" s="39"/>
      <c r="F589" s="243" t="s">
        <v>5210</v>
      </c>
      <c r="G589" s="39"/>
      <c r="H589" s="39"/>
      <c r="I589" s="196"/>
      <c r="J589" s="39"/>
      <c r="K589" s="39"/>
      <c r="L589" s="42"/>
      <c r="M589" s="197"/>
      <c r="N589" s="198"/>
      <c r="O589" s="67"/>
      <c r="P589" s="67"/>
      <c r="Q589" s="67"/>
      <c r="R589" s="67"/>
      <c r="S589" s="67"/>
      <c r="T589" s="68"/>
      <c r="U589" s="37"/>
      <c r="V589" s="37"/>
      <c r="W589" s="37"/>
      <c r="X589" s="37"/>
      <c r="Y589" s="37"/>
      <c r="Z589" s="37"/>
      <c r="AA589" s="37"/>
      <c r="AB589" s="37"/>
      <c r="AC589" s="37"/>
      <c r="AD589" s="37"/>
      <c r="AE589" s="37"/>
      <c r="AT589" s="20" t="s">
        <v>402</v>
      </c>
      <c r="AU589" s="20" t="s">
        <v>82</v>
      </c>
    </row>
    <row r="590" spans="1:65" s="2" customFormat="1" ht="24.2" customHeight="1">
      <c r="A590" s="37"/>
      <c r="B590" s="38"/>
      <c r="C590" s="181" t="s">
        <v>1288</v>
      </c>
      <c r="D590" s="181" t="s">
        <v>193</v>
      </c>
      <c r="E590" s="182" t="s">
        <v>5546</v>
      </c>
      <c r="F590" s="183" t="s">
        <v>5547</v>
      </c>
      <c r="G590" s="184" t="s">
        <v>1787</v>
      </c>
      <c r="H590" s="185">
        <v>1</v>
      </c>
      <c r="I590" s="186"/>
      <c r="J590" s="187">
        <f>ROUND(I590*H590,2)</f>
        <v>0</v>
      </c>
      <c r="K590" s="183" t="s">
        <v>19</v>
      </c>
      <c r="L590" s="42"/>
      <c r="M590" s="188" t="s">
        <v>19</v>
      </c>
      <c r="N590" s="189" t="s">
        <v>44</v>
      </c>
      <c r="O590" s="67"/>
      <c r="P590" s="190">
        <f>O590*H590</f>
        <v>0</v>
      </c>
      <c r="Q590" s="190">
        <v>0</v>
      </c>
      <c r="R590" s="190">
        <f>Q590*H590</f>
        <v>0</v>
      </c>
      <c r="S590" s="190">
        <v>0</v>
      </c>
      <c r="T590" s="191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2" t="s">
        <v>292</v>
      </c>
      <c r="AT590" s="192" t="s">
        <v>193</v>
      </c>
      <c r="AU590" s="192" t="s">
        <v>82</v>
      </c>
      <c r="AY590" s="20" t="s">
        <v>191</v>
      </c>
      <c r="BE590" s="193">
        <f>IF(N590="základní",J590,0)</f>
        <v>0</v>
      </c>
      <c r="BF590" s="193">
        <f>IF(N590="snížená",J590,0)</f>
        <v>0</v>
      </c>
      <c r="BG590" s="193">
        <f>IF(N590="zákl. přenesená",J590,0)</f>
        <v>0</v>
      </c>
      <c r="BH590" s="193">
        <f>IF(N590="sníž. přenesená",J590,0)</f>
        <v>0</v>
      </c>
      <c r="BI590" s="193">
        <f>IF(N590="nulová",J590,0)</f>
        <v>0</v>
      </c>
      <c r="BJ590" s="20" t="s">
        <v>80</v>
      </c>
      <c r="BK590" s="193">
        <f>ROUND(I590*H590,2)</f>
        <v>0</v>
      </c>
      <c r="BL590" s="20" t="s">
        <v>292</v>
      </c>
      <c r="BM590" s="192" t="s">
        <v>5548</v>
      </c>
    </row>
    <row r="591" spans="1:65" s="2" customFormat="1" ht="19.5">
      <c r="A591" s="37"/>
      <c r="B591" s="38"/>
      <c r="C591" s="39"/>
      <c r="D591" s="194" t="s">
        <v>199</v>
      </c>
      <c r="E591" s="39"/>
      <c r="F591" s="195" t="s">
        <v>5547</v>
      </c>
      <c r="G591" s="39"/>
      <c r="H591" s="39"/>
      <c r="I591" s="196"/>
      <c r="J591" s="39"/>
      <c r="K591" s="39"/>
      <c r="L591" s="42"/>
      <c r="M591" s="197"/>
      <c r="N591" s="198"/>
      <c r="O591" s="67"/>
      <c r="P591" s="67"/>
      <c r="Q591" s="67"/>
      <c r="R591" s="67"/>
      <c r="S591" s="67"/>
      <c r="T591" s="68"/>
      <c r="U591" s="37"/>
      <c r="V591" s="37"/>
      <c r="W591" s="37"/>
      <c r="X591" s="37"/>
      <c r="Y591" s="37"/>
      <c r="Z591" s="37"/>
      <c r="AA591" s="37"/>
      <c r="AB591" s="37"/>
      <c r="AC591" s="37"/>
      <c r="AD591" s="37"/>
      <c r="AE591" s="37"/>
      <c r="AT591" s="20" t="s">
        <v>199</v>
      </c>
      <c r="AU591" s="20" t="s">
        <v>82</v>
      </c>
    </row>
    <row r="592" spans="1:65" s="2" customFormat="1" ht="29.25">
      <c r="A592" s="37"/>
      <c r="B592" s="38"/>
      <c r="C592" s="39"/>
      <c r="D592" s="194" t="s">
        <v>402</v>
      </c>
      <c r="E592" s="39"/>
      <c r="F592" s="243" t="s">
        <v>5236</v>
      </c>
      <c r="G592" s="39"/>
      <c r="H592" s="39"/>
      <c r="I592" s="196"/>
      <c r="J592" s="39"/>
      <c r="K592" s="39"/>
      <c r="L592" s="42"/>
      <c r="M592" s="197"/>
      <c r="N592" s="198"/>
      <c r="O592" s="67"/>
      <c r="P592" s="67"/>
      <c r="Q592" s="67"/>
      <c r="R592" s="67"/>
      <c r="S592" s="67"/>
      <c r="T592" s="68"/>
      <c r="U592" s="37"/>
      <c r="V592" s="37"/>
      <c r="W592" s="37"/>
      <c r="X592" s="37"/>
      <c r="Y592" s="37"/>
      <c r="Z592" s="37"/>
      <c r="AA592" s="37"/>
      <c r="AB592" s="37"/>
      <c r="AC592" s="37"/>
      <c r="AD592" s="37"/>
      <c r="AE592" s="37"/>
      <c r="AT592" s="20" t="s">
        <v>402</v>
      </c>
      <c r="AU592" s="20" t="s">
        <v>82</v>
      </c>
    </row>
    <row r="593" spans="1:65" s="2" customFormat="1" ht="16.5" customHeight="1">
      <c r="A593" s="37"/>
      <c r="B593" s="38"/>
      <c r="C593" s="181" t="s">
        <v>1292</v>
      </c>
      <c r="D593" s="181" t="s">
        <v>193</v>
      </c>
      <c r="E593" s="182" t="s">
        <v>5549</v>
      </c>
      <c r="F593" s="183" t="s">
        <v>5550</v>
      </c>
      <c r="G593" s="184" t="s">
        <v>1355</v>
      </c>
      <c r="H593" s="185">
        <v>1</v>
      </c>
      <c r="I593" s="186"/>
      <c r="J593" s="187">
        <f>ROUND(I593*H593,2)</f>
        <v>0</v>
      </c>
      <c r="K593" s="183" t="s">
        <v>19</v>
      </c>
      <c r="L593" s="42"/>
      <c r="M593" s="188" t="s">
        <v>19</v>
      </c>
      <c r="N593" s="189" t="s">
        <v>44</v>
      </c>
      <c r="O593" s="67"/>
      <c r="P593" s="190">
        <f>O593*H593</f>
        <v>0</v>
      </c>
      <c r="Q593" s="190">
        <v>0</v>
      </c>
      <c r="R593" s="190">
        <f>Q593*H593</f>
        <v>0</v>
      </c>
      <c r="S593" s="190">
        <v>0</v>
      </c>
      <c r="T593" s="191">
        <f>S593*H593</f>
        <v>0</v>
      </c>
      <c r="U593" s="37"/>
      <c r="V593" s="37"/>
      <c r="W593" s="37"/>
      <c r="X593" s="37"/>
      <c r="Y593" s="37"/>
      <c r="Z593" s="37"/>
      <c r="AA593" s="37"/>
      <c r="AB593" s="37"/>
      <c r="AC593" s="37"/>
      <c r="AD593" s="37"/>
      <c r="AE593" s="37"/>
      <c r="AR593" s="192" t="s">
        <v>292</v>
      </c>
      <c r="AT593" s="192" t="s">
        <v>193</v>
      </c>
      <c r="AU593" s="192" t="s">
        <v>82</v>
      </c>
      <c r="AY593" s="20" t="s">
        <v>191</v>
      </c>
      <c r="BE593" s="193">
        <f>IF(N593="základní",J593,0)</f>
        <v>0</v>
      </c>
      <c r="BF593" s="193">
        <f>IF(N593="snížená",J593,0)</f>
        <v>0</v>
      </c>
      <c r="BG593" s="193">
        <f>IF(N593="zákl. přenesená",J593,0)</f>
        <v>0</v>
      </c>
      <c r="BH593" s="193">
        <f>IF(N593="sníž. přenesená",J593,0)</f>
        <v>0</v>
      </c>
      <c r="BI593" s="193">
        <f>IF(N593="nulová",J593,0)</f>
        <v>0</v>
      </c>
      <c r="BJ593" s="20" t="s">
        <v>80</v>
      </c>
      <c r="BK593" s="193">
        <f>ROUND(I593*H593,2)</f>
        <v>0</v>
      </c>
      <c r="BL593" s="20" t="s">
        <v>292</v>
      </c>
      <c r="BM593" s="192" t="s">
        <v>5551</v>
      </c>
    </row>
    <row r="594" spans="1:65" s="2" customFormat="1" ht="11.25">
      <c r="A594" s="37"/>
      <c r="B594" s="38"/>
      <c r="C594" s="39"/>
      <c r="D594" s="194" t="s">
        <v>199</v>
      </c>
      <c r="E594" s="39"/>
      <c r="F594" s="195" t="s">
        <v>5550</v>
      </c>
      <c r="G594" s="39"/>
      <c r="H594" s="39"/>
      <c r="I594" s="196"/>
      <c r="J594" s="39"/>
      <c r="K594" s="39"/>
      <c r="L594" s="42"/>
      <c r="M594" s="197"/>
      <c r="N594" s="198"/>
      <c r="O594" s="67"/>
      <c r="P594" s="67"/>
      <c r="Q594" s="67"/>
      <c r="R594" s="67"/>
      <c r="S594" s="67"/>
      <c r="T594" s="68"/>
      <c r="U594" s="37"/>
      <c r="V594" s="37"/>
      <c r="W594" s="37"/>
      <c r="X594" s="37"/>
      <c r="Y594" s="37"/>
      <c r="Z594" s="37"/>
      <c r="AA594" s="37"/>
      <c r="AB594" s="37"/>
      <c r="AC594" s="37"/>
      <c r="AD594" s="37"/>
      <c r="AE594" s="37"/>
      <c r="AT594" s="20" t="s">
        <v>199</v>
      </c>
      <c r="AU594" s="20" t="s">
        <v>82</v>
      </c>
    </row>
    <row r="595" spans="1:65" s="2" customFormat="1" ht="29.25">
      <c r="A595" s="37"/>
      <c r="B595" s="38"/>
      <c r="C595" s="39"/>
      <c r="D595" s="194" t="s">
        <v>402</v>
      </c>
      <c r="E595" s="39"/>
      <c r="F595" s="243" t="s">
        <v>5552</v>
      </c>
      <c r="G595" s="39"/>
      <c r="H595" s="39"/>
      <c r="I595" s="196"/>
      <c r="J595" s="39"/>
      <c r="K595" s="39"/>
      <c r="L595" s="42"/>
      <c r="M595" s="197"/>
      <c r="N595" s="198"/>
      <c r="O595" s="67"/>
      <c r="P595" s="67"/>
      <c r="Q595" s="67"/>
      <c r="R595" s="67"/>
      <c r="S595" s="67"/>
      <c r="T595" s="68"/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T595" s="20" t="s">
        <v>402</v>
      </c>
      <c r="AU595" s="20" t="s">
        <v>82</v>
      </c>
    </row>
    <row r="596" spans="1:65" s="2" customFormat="1" ht="16.5" customHeight="1">
      <c r="A596" s="37"/>
      <c r="B596" s="38"/>
      <c r="C596" s="181" t="s">
        <v>1306</v>
      </c>
      <c r="D596" s="181" t="s">
        <v>193</v>
      </c>
      <c r="E596" s="182" t="s">
        <v>5553</v>
      </c>
      <c r="F596" s="183" t="s">
        <v>5554</v>
      </c>
      <c r="G596" s="184" t="s">
        <v>1355</v>
      </c>
      <c r="H596" s="185">
        <v>1</v>
      </c>
      <c r="I596" s="186"/>
      <c r="J596" s="187">
        <f>ROUND(I596*H596,2)</f>
        <v>0</v>
      </c>
      <c r="K596" s="183" t="s">
        <v>19</v>
      </c>
      <c r="L596" s="42"/>
      <c r="M596" s="188" t="s">
        <v>19</v>
      </c>
      <c r="N596" s="189" t="s">
        <v>44</v>
      </c>
      <c r="O596" s="67"/>
      <c r="P596" s="190">
        <f>O596*H596</f>
        <v>0</v>
      </c>
      <c r="Q596" s="190">
        <v>0</v>
      </c>
      <c r="R596" s="190">
        <f>Q596*H596</f>
        <v>0</v>
      </c>
      <c r="S596" s="190">
        <v>0</v>
      </c>
      <c r="T596" s="191">
        <f>S596*H596</f>
        <v>0</v>
      </c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R596" s="192" t="s">
        <v>292</v>
      </c>
      <c r="AT596" s="192" t="s">
        <v>193</v>
      </c>
      <c r="AU596" s="192" t="s">
        <v>82</v>
      </c>
      <c r="AY596" s="20" t="s">
        <v>191</v>
      </c>
      <c r="BE596" s="193">
        <f>IF(N596="základní",J596,0)</f>
        <v>0</v>
      </c>
      <c r="BF596" s="193">
        <f>IF(N596="snížená",J596,0)</f>
        <v>0</v>
      </c>
      <c r="BG596" s="193">
        <f>IF(N596="zákl. přenesená",J596,0)</f>
        <v>0</v>
      </c>
      <c r="BH596" s="193">
        <f>IF(N596="sníž. přenesená",J596,0)</f>
        <v>0</v>
      </c>
      <c r="BI596" s="193">
        <f>IF(N596="nulová",J596,0)</f>
        <v>0</v>
      </c>
      <c r="BJ596" s="20" t="s">
        <v>80</v>
      </c>
      <c r="BK596" s="193">
        <f>ROUND(I596*H596,2)</f>
        <v>0</v>
      </c>
      <c r="BL596" s="20" t="s">
        <v>292</v>
      </c>
      <c r="BM596" s="192" t="s">
        <v>5555</v>
      </c>
    </row>
    <row r="597" spans="1:65" s="2" customFormat="1" ht="11.25">
      <c r="A597" s="37"/>
      <c r="B597" s="38"/>
      <c r="C597" s="39"/>
      <c r="D597" s="194" t="s">
        <v>199</v>
      </c>
      <c r="E597" s="39"/>
      <c r="F597" s="195" t="s">
        <v>5554</v>
      </c>
      <c r="G597" s="39"/>
      <c r="H597" s="39"/>
      <c r="I597" s="196"/>
      <c r="J597" s="39"/>
      <c r="K597" s="39"/>
      <c r="L597" s="42"/>
      <c r="M597" s="197"/>
      <c r="N597" s="198"/>
      <c r="O597" s="67"/>
      <c r="P597" s="67"/>
      <c r="Q597" s="67"/>
      <c r="R597" s="67"/>
      <c r="S597" s="67"/>
      <c r="T597" s="68"/>
      <c r="U597" s="37"/>
      <c r="V597" s="37"/>
      <c r="W597" s="37"/>
      <c r="X597" s="37"/>
      <c r="Y597" s="37"/>
      <c r="Z597" s="37"/>
      <c r="AA597" s="37"/>
      <c r="AB597" s="37"/>
      <c r="AC597" s="37"/>
      <c r="AD597" s="37"/>
      <c r="AE597" s="37"/>
      <c r="AT597" s="20" t="s">
        <v>199</v>
      </c>
      <c r="AU597" s="20" t="s">
        <v>82</v>
      </c>
    </row>
    <row r="598" spans="1:65" s="2" customFormat="1" ht="58.5">
      <c r="A598" s="37"/>
      <c r="B598" s="38"/>
      <c r="C598" s="39"/>
      <c r="D598" s="194" t="s">
        <v>402</v>
      </c>
      <c r="E598" s="39"/>
      <c r="F598" s="243" t="s">
        <v>5556</v>
      </c>
      <c r="G598" s="39"/>
      <c r="H598" s="39"/>
      <c r="I598" s="196"/>
      <c r="J598" s="39"/>
      <c r="K598" s="39"/>
      <c r="L598" s="42"/>
      <c r="M598" s="197"/>
      <c r="N598" s="198"/>
      <c r="O598" s="67"/>
      <c r="P598" s="67"/>
      <c r="Q598" s="67"/>
      <c r="R598" s="67"/>
      <c r="S598" s="67"/>
      <c r="T598" s="68"/>
      <c r="U598" s="37"/>
      <c r="V598" s="37"/>
      <c r="W598" s="37"/>
      <c r="X598" s="37"/>
      <c r="Y598" s="37"/>
      <c r="Z598" s="37"/>
      <c r="AA598" s="37"/>
      <c r="AB598" s="37"/>
      <c r="AC598" s="37"/>
      <c r="AD598" s="37"/>
      <c r="AE598" s="37"/>
      <c r="AT598" s="20" t="s">
        <v>402</v>
      </c>
      <c r="AU598" s="20" t="s">
        <v>82</v>
      </c>
    </row>
    <row r="599" spans="1:65" s="2" customFormat="1" ht="16.5" customHeight="1">
      <c r="A599" s="37"/>
      <c r="B599" s="38"/>
      <c r="C599" s="181" t="s">
        <v>1312</v>
      </c>
      <c r="D599" s="181" t="s">
        <v>193</v>
      </c>
      <c r="E599" s="182" t="s">
        <v>5557</v>
      </c>
      <c r="F599" s="183" t="s">
        <v>5558</v>
      </c>
      <c r="G599" s="184" t="s">
        <v>1355</v>
      </c>
      <c r="H599" s="185">
        <v>1</v>
      </c>
      <c r="I599" s="186"/>
      <c r="J599" s="187">
        <f>ROUND(I599*H599,2)</f>
        <v>0</v>
      </c>
      <c r="K599" s="183" t="s">
        <v>19</v>
      </c>
      <c r="L599" s="42"/>
      <c r="M599" s="188" t="s">
        <v>19</v>
      </c>
      <c r="N599" s="189" t="s">
        <v>44</v>
      </c>
      <c r="O599" s="67"/>
      <c r="P599" s="190">
        <f>O599*H599</f>
        <v>0</v>
      </c>
      <c r="Q599" s="190">
        <v>0</v>
      </c>
      <c r="R599" s="190">
        <f>Q599*H599</f>
        <v>0</v>
      </c>
      <c r="S599" s="190">
        <v>0</v>
      </c>
      <c r="T599" s="191">
        <f>S599*H599</f>
        <v>0</v>
      </c>
      <c r="U599" s="37"/>
      <c r="V599" s="37"/>
      <c r="W599" s="37"/>
      <c r="X599" s="37"/>
      <c r="Y599" s="37"/>
      <c r="Z599" s="37"/>
      <c r="AA599" s="37"/>
      <c r="AB599" s="37"/>
      <c r="AC599" s="37"/>
      <c r="AD599" s="37"/>
      <c r="AE599" s="37"/>
      <c r="AR599" s="192" t="s">
        <v>292</v>
      </c>
      <c r="AT599" s="192" t="s">
        <v>193</v>
      </c>
      <c r="AU599" s="192" t="s">
        <v>82</v>
      </c>
      <c r="AY599" s="20" t="s">
        <v>191</v>
      </c>
      <c r="BE599" s="193">
        <f>IF(N599="základní",J599,0)</f>
        <v>0</v>
      </c>
      <c r="BF599" s="193">
        <f>IF(N599="snížená",J599,0)</f>
        <v>0</v>
      </c>
      <c r="BG599" s="193">
        <f>IF(N599="zákl. přenesená",J599,0)</f>
        <v>0</v>
      </c>
      <c r="BH599" s="193">
        <f>IF(N599="sníž. přenesená",J599,0)</f>
        <v>0</v>
      </c>
      <c r="BI599" s="193">
        <f>IF(N599="nulová",J599,0)</f>
        <v>0</v>
      </c>
      <c r="BJ599" s="20" t="s">
        <v>80</v>
      </c>
      <c r="BK599" s="193">
        <f>ROUND(I599*H599,2)</f>
        <v>0</v>
      </c>
      <c r="BL599" s="20" t="s">
        <v>292</v>
      </c>
      <c r="BM599" s="192" t="s">
        <v>5559</v>
      </c>
    </row>
    <row r="600" spans="1:65" s="2" customFormat="1" ht="11.25">
      <c r="A600" s="37"/>
      <c r="B600" s="38"/>
      <c r="C600" s="39"/>
      <c r="D600" s="194" t="s">
        <v>199</v>
      </c>
      <c r="E600" s="39"/>
      <c r="F600" s="195" t="s">
        <v>5558</v>
      </c>
      <c r="G600" s="39"/>
      <c r="H600" s="39"/>
      <c r="I600" s="196"/>
      <c r="J600" s="39"/>
      <c r="K600" s="39"/>
      <c r="L600" s="42"/>
      <c r="M600" s="197"/>
      <c r="N600" s="198"/>
      <c r="O600" s="67"/>
      <c r="P600" s="67"/>
      <c r="Q600" s="67"/>
      <c r="R600" s="67"/>
      <c r="S600" s="67"/>
      <c r="T600" s="68"/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T600" s="20" t="s">
        <v>199</v>
      </c>
      <c r="AU600" s="20" t="s">
        <v>82</v>
      </c>
    </row>
    <row r="601" spans="1:65" s="2" customFormat="1" ht="58.5">
      <c r="A601" s="37"/>
      <c r="B601" s="38"/>
      <c r="C601" s="39"/>
      <c r="D601" s="194" t="s">
        <v>402</v>
      </c>
      <c r="E601" s="39"/>
      <c r="F601" s="243" t="s">
        <v>5560</v>
      </c>
      <c r="G601" s="39"/>
      <c r="H601" s="39"/>
      <c r="I601" s="196"/>
      <c r="J601" s="39"/>
      <c r="K601" s="39"/>
      <c r="L601" s="42"/>
      <c r="M601" s="197"/>
      <c r="N601" s="198"/>
      <c r="O601" s="67"/>
      <c r="P601" s="67"/>
      <c r="Q601" s="67"/>
      <c r="R601" s="67"/>
      <c r="S601" s="67"/>
      <c r="T601" s="68"/>
      <c r="U601" s="37"/>
      <c r="V601" s="37"/>
      <c r="W601" s="37"/>
      <c r="X601" s="37"/>
      <c r="Y601" s="37"/>
      <c r="Z601" s="37"/>
      <c r="AA601" s="37"/>
      <c r="AB601" s="37"/>
      <c r="AC601" s="37"/>
      <c r="AD601" s="37"/>
      <c r="AE601" s="37"/>
      <c r="AT601" s="20" t="s">
        <v>402</v>
      </c>
      <c r="AU601" s="20" t="s">
        <v>82</v>
      </c>
    </row>
    <row r="602" spans="1:65" s="2" customFormat="1" ht="16.5" customHeight="1">
      <c r="A602" s="37"/>
      <c r="B602" s="38"/>
      <c r="C602" s="181" t="s">
        <v>1317</v>
      </c>
      <c r="D602" s="181" t="s">
        <v>193</v>
      </c>
      <c r="E602" s="182" t="s">
        <v>5561</v>
      </c>
      <c r="F602" s="183" t="s">
        <v>5562</v>
      </c>
      <c r="G602" s="184" t="s">
        <v>255</v>
      </c>
      <c r="H602" s="185">
        <v>3.4790000000000001</v>
      </c>
      <c r="I602" s="186"/>
      <c r="J602" s="187">
        <f>ROUND(I602*H602,2)</f>
        <v>0</v>
      </c>
      <c r="K602" s="183" t="s">
        <v>4909</v>
      </c>
      <c r="L602" s="42"/>
      <c r="M602" s="188" t="s">
        <v>19</v>
      </c>
      <c r="N602" s="189" t="s">
        <v>44</v>
      </c>
      <c r="O602" s="67"/>
      <c r="P602" s="190">
        <f>O602*H602</f>
        <v>0</v>
      </c>
      <c r="Q602" s="190">
        <v>0</v>
      </c>
      <c r="R602" s="190">
        <f>Q602*H602</f>
        <v>0</v>
      </c>
      <c r="S602" s="190">
        <v>0</v>
      </c>
      <c r="T602" s="191">
        <f>S602*H602</f>
        <v>0</v>
      </c>
      <c r="U602" s="37"/>
      <c r="V602" s="37"/>
      <c r="W602" s="37"/>
      <c r="X602" s="37"/>
      <c r="Y602" s="37"/>
      <c r="Z602" s="37"/>
      <c r="AA602" s="37"/>
      <c r="AB602" s="37"/>
      <c r="AC602" s="37"/>
      <c r="AD602" s="37"/>
      <c r="AE602" s="37"/>
      <c r="AR602" s="192" t="s">
        <v>292</v>
      </c>
      <c r="AT602" s="192" t="s">
        <v>193</v>
      </c>
      <c r="AU602" s="192" t="s">
        <v>82</v>
      </c>
      <c r="AY602" s="20" t="s">
        <v>191</v>
      </c>
      <c r="BE602" s="193">
        <f>IF(N602="základní",J602,0)</f>
        <v>0</v>
      </c>
      <c r="BF602" s="193">
        <f>IF(N602="snížená",J602,0)</f>
        <v>0</v>
      </c>
      <c r="BG602" s="193">
        <f>IF(N602="zákl. přenesená",J602,0)</f>
        <v>0</v>
      </c>
      <c r="BH602" s="193">
        <f>IF(N602="sníž. přenesená",J602,0)</f>
        <v>0</v>
      </c>
      <c r="BI602" s="193">
        <f>IF(N602="nulová",J602,0)</f>
        <v>0</v>
      </c>
      <c r="BJ602" s="20" t="s">
        <v>80</v>
      </c>
      <c r="BK602" s="193">
        <f>ROUND(I602*H602,2)</f>
        <v>0</v>
      </c>
      <c r="BL602" s="20" t="s">
        <v>292</v>
      </c>
      <c r="BM602" s="192" t="s">
        <v>5563</v>
      </c>
    </row>
    <row r="603" spans="1:65" s="2" customFormat="1" ht="19.5">
      <c r="A603" s="37"/>
      <c r="B603" s="38"/>
      <c r="C603" s="39"/>
      <c r="D603" s="194" t="s">
        <v>199</v>
      </c>
      <c r="E603" s="39"/>
      <c r="F603" s="195" t="s">
        <v>5564</v>
      </c>
      <c r="G603" s="39"/>
      <c r="H603" s="39"/>
      <c r="I603" s="196"/>
      <c r="J603" s="39"/>
      <c r="K603" s="39"/>
      <c r="L603" s="42"/>
      <c r="M603" s="197"/>
      <c r="N603" s="198"/>
      <c r="O603" s="67"/>
      <c r="P603" s="67"/>
      <c r="Q603" s="67"/>
      <c r="R603" s="67"/>
      <c r="S603" s="67"/>
      <c r="T603" s="68"/>
      <c r="U603" s="37"/>
      <c r="V603" s="37"/>
      <c r="W603" s="37"/>
      <c r="X603" s="37"/>
      <c r="Y603" s="37"/>
      <c r="Z603" s="37"/>
      <c r="AA603" s="37"/>
      <c r="AB603" s="37"/>
      <c r="AC603" s="37"/>
      <c r="AD603" s="37"/>
      <c r="AE603" s="37"/>
      <c r="AT603" s="20" t="s">
        <v>199</v>
      </c>
      <c r="AU603" s="20" t="s">
        <v>82</v>
      </c>
    </row>
    <row r="604" spans="1:65" s="2" customFormat="1" ht="11.25">
      <c r="A604" s="37"/>
      <c r="B604" s="38"/>
      <c r="C604" s="39"/>
      <c r="D604" s="199" t="s">
        <v>206</v>
      </c>
      <c r="E604" s="39"/>
      <c r="F604" s="200" t="s">
        <v>5565</v>
      </c>
      <c r="G604" s="39"/>
      <c r="H604" s="39"/>
      <c r="I604" s="196"/>
      <c r="J604" s="39"/>
      <c r="K604" s="39"/>
      <c r="L604" s="42"/>
      <c r="M604" s="197"/>
      <c r="N604" s="198"/>
      <c r="O604" s="67"/>
      <c r="P604" s="67"/>
      <c r="Q604" s="67"/>
      <c r="R604" s="67"/>
      <c r="S604" s="67"/>
      <c r="T604" s="68"/>
      <c r="U604" s="37"/>
      <c r="V604" s="37"/>
      <c r="W604" s="37"/>
      <c r="X604" s="37"/>
      <c r="Y604" s="37"/>
      <c r="Z604" s="37"/>
      <c r="AA604" s="37"/>
      <c r="AB604" s="37"/>
      <c r="AC604" s="37"/>
      <c r="AD604" s="37"/>
      <c r="AE604" s="37"/>
      <c r="AT604" s="20" t="s">
        <v>206</v>
      </c>
      <c r="AU604" s="20" t="s">
        <v>82</v>
      </c>
    </row>
    <row r="605" spans="1:65" s="2" customFormat="1" ht="16.5" customHeight="1">
      <c r="A605" s="37"/>
      <c r="B605" s="38"/>
      <c r="C605" s="181" t="s">
        <v>1323</v>
      </c>
      <c r="D605" s="181" t="s">
        <v>193</v>
      </c>
      <c r="E605" s="182" t="s">
        <v>5566</v>
      </c>
      <c r="F605" s="183" t="s">
        <v>5567</v>
      </c>
      <c r="G605" s="184" t="s">
        <v>255</v>
      </c>
      <c r="H605" s="185">
        <v>3.4790000000000001</v>
      </c>
      <c r="I605" s="186"/>
      <c r="J605" s="187">
        <f>ROUND(I605*H605,2)</f>
        <v>0</v>
      </c>
      <c r="K605" s="183" t="s">
        <v>4909</v>
      </c>
      <c r="L605" s="42"/>
      <c r="M605" s="188" t="s">
        <v>19</v>
      </c>
      <c r="N605" s="189" t="s">
        <v>44</v>
      </c>
      <c r="O605" s="67"/>
      <c r="P605" s="190">
        <f>O605*H605</f>
        <v>0</v>
      </c>
      <c r="Q605" s="190">
        <v>0</v>
      </c>
      <c r="R605" s="190">
        <f>Q605*H605</f>
        <v>0</v>
      </c>
      <c r="S605" s="190">
        <v>0</v>
      </c>
      <c r="T605" s="191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2" t="s">
        <v>292</v>
      </c>
      <c r="AT605" s="192" t="s">
        <v>193</v>
      </c>
      <c r="AU605" s="192" t="s">
        <v>82</v>
      </c>
      <c r="AY605" s="20" t="s">
        <v>191</v>
      </c>
      <c r="BE605" s="193">
        <f>IF(N605="základní",J605,0)</f>
        <v>0</v>
      </c>
      <c r="BF605" s="193">
        <f>IF(N605="snížená",J605,0)</f>
        <v>0</v>
      </c>
      <c r="BG605" s="193">
        <f>IF(N605="zákl. přenesená",J605,0)</f>
        <v>0</v>
      </c>
      <c r="BH605" s="193">
        <f>IF(N605="sníž. přenesená",J605,0)</f>
        <v>0</v>
      </c>
      <c r="BI605" s="193">
        <f>IF(N605="nulová",J605,0)</f>
        <v>0</v>
      </c>
      <c r="BJ605" s="20" t="s">
        <v>80</v>
      </c>
      <c r="BK605" s="193">
        <f>ROUND(I605*H605,2)</f>
        <v>0</v>
      </c>
      <c r="BL605" s="20" t="s">
        <v>292</v>
      </c>
      <c r="BM605" s="192" t="s">
        <v>5568</v>
      </c>
    </row>
    <row r="606" spans="1:65" s="2" customFormat="1" ht="19.5">
      <c r="A606" s="37"/>
      <c r="B606" s="38"/>
      <c r="C606" s="39"/>
      <c r="D606" s="194" t="s">
        <v>199</v>
      </c>
      <c r="E606" s="39"/>
      <c r="F606" s="195" t="s">
        <v>5569</v>
      </c>
      <c r="G606" s="39"/>
      <c r="H606" s="39"/>
      <c r="I606" s="196"/>
      <c r="J606" s="39"/>
      <c r="K606" s="39"/>
      <c r="L606" s="42"/>
      <c r="M606" s="197"/>
      <c r="N606" s="198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199</v>
      </c>
      <c r="AU606" s="20" t="s">
        <v>82</v>
      </c>
    </row>
    <row r="607" spans="1:65" s="2" customFormat="1" ht="11.25">
      <c r="A607" s="37"/>
      <c r="B607" s="38"/>
      <c r="C607" s="39"/>
      <c r="D607" s="199" t="s">
        <v>206</v>
      </c>
      <c r="E607" s="39"/>
      <c r="F607" s="200" t="s">
        <v>5570</v>
      </c>
      <c r="G607" s="39"/>
      <c r="H607" s="39"/>
      <c r="I607" s="196"/>
      <c r="J607" s="39"/>
      <c r="K607" s="39"/>
      <c r="L607" s="42"/>
      <c r="M607" s="197"/>
      <c r="N607" s="198"/>
      <c r="O607" s="67"/>
      <c r="P607" s="67"/>
      <c r="Q607" s="67"/>
      <c r="R607" s="67"/>
      <c r="S607" s="67"/>
      <c r="T607" s="68"/>
      <c r="U607" s="37"/>
      <c r="V607" s="37"/>
      <c r="W607" s="37"/>
      <c r="X607" s="37"/>
      <c r="Y607" s="37"/>
      <c r="Z607" s="37"/>
      <c r="AA607" s="37"/>
      <c r="AB607" s="37"/>
      <c r="AC607" s="37"/>
      <c r="AD607" s="37"/>
      <c r="AE607" s="37"/>
      <c r="AT607" s="20" t="s">
        <v>206</v>
      </c>
      <c r="AU607" s="20" t="s">
        <v>82</v>
      </c>
    </row>
    <row r="608" spans="1:65" s="12" customFormat="1" ht="22.9" customHeight="1">
      <c r="B608" s="165"/>
      <c r="C608" s="166"/>
      <c r="D608" s="167" t="s">
        <v>72</v>
      </c>
      <c r="E608" s="179" t="s">
        <v>1702</v>
      </c>
      <c r="F608" s="179" t="s">
        <v>1703</v>
      </c>
      <c r="G608" s="166"/>
      <c r="H608" s="166"/>
      <c r="I608" s="169"/>
      <c r="J608" s="180">
        <f>BK608</f>
        <v>0</v>
      </c>
      <c r="K608" s="166"/>
      <c r="L608" s="171"/>
      <c r="M608" s="172"/>
      <c r="N608" s="173"/>
      <c r="O608" s="173"/>
      <c r="P608" s="174">
        <f>SUM(P609:P704)</f>
        <v>0</v>
      </c>
      <c r="Q608" s="173"/>
      <c r="R608" s="174">
        <f>SUM(R609:R704)</f>
        <v>0</v>
      </c>
      <c r="S608" s="173"/>
      <c r="T608" s="175">
        <f>SUM(T609:T704)</f>
        <v>0</v>
      </c>
      <c r="AR608" s="176" t="s">
        <v>82</v>
      </c>
      <c r="AT608" s="177" t="s">
        <v>72</v>
      </c>
      <c r="AU608" s="177" t="s">
        <v>80</v>
      </c>
      <c r="AY608" s="176" t="s">
        <v>191</v>
      </c>
      <c r="BK608" s="178">
        <f>SUM(BK609:BK704)</f>
        <v>0</v>
      </c>
    </row>
    <row r="609" spans="1:65" s="2" customFormat="1" ht="16.5" customHeight="1">
      <c r="A609" s="37"/>
      <c r="B609" s="38"/>
      <c r="C609" s="181" t="s">
        <v>1331</v>
      </c>
      <c r="D609" s="181" t="s">
        <v>193</v>
      </c>
      <c r="E609" s="182" t="s">
        <v>5571</v>
      </c>
      <c r="F609" s="183" t="s">
        <v>5572</v>
      </c>
      <c r="G609" s="184" t="s">
        <v>1355</v>
      </c>
      <c r="H609" s="185">
        <v>9</v>
      </c>
      <c r="I609" s="186"/>
      <c r="J609" s="187">
        <f>ROUND(I609*H609,2)</f>
        <v>0</v>
      </c>
      <c r="K609" s="183" t="s">
        <v>4909</v>
      </c>
      <c r="L609" s="42"/>
      <c r="M609" s="188" t="s">
        <v>19</v>
      </c>
      <c r="N609" s="189" t="s">
        <v>44</v>
      </c>
      <c r="O609" s="67"/>
      <c r="P609" s="190">
        <f>O609*H609</f>
        <v>0</v>
      </c>
      <c r="Q609" s="190">
        <v>0</v>
      </c>
      <c r="R609" s="190">
        <f>Q609*H609</f>
        <v>0</v>
      </c>
      <c r="S609" s="190">
        <v>0</v>
      </c>
      <c r="T609" s="191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2" t="s">
        <v>292</v>
      </c>
      <c r="AT609" s="192" t="s">
        <v>193</v>
      </c>
      <c r="AU609" s="192" t="s">
        <v>82</v>
      </c>
      <c r="AY609" s="20" t="s">
        <v>191</v>
      </c>
      <c r="BE609" s="193">
        <f>IF(N609="základní",J609,0)</f>
        <v>0</v>
      </c>
      <c r="BF609" s="193">
        <f>IF(N609="snížená",J609,0)</f>
        <v>0</v>
      </c>
      <c r="BG609" s="193">
        <f>IF(N609="zákl. přenesená",J609,0)</f>
        <v>0</v>
      </c>
      <c r="BH609" s="193">
        <f>IF(N609="sníž. přenesená",J609,0)</f>
        <v>0</v>
      </c>
      <c r="BI609" s="193">
        <f>IF(N609="nulová",J609,0)</f>
        <v>0</v>
      </c>
      <c r="BJ609" s="20" t="s">
        <v>80</v>
      </c>
      <c r="BK609" s="193">
        <f>ROUND(I609*H609,2)</f>
        <v>0</v>
      </c>
      <c r="BL609" s="20" t="s">
        <v>292</v>
      </c>
      <c r="BM609" s="192" t="s">
        <v>5573</v>
      </c>
    </row>
    <row r="610" spans="1:65" s="2" customFormat="1" ht="11.25">
      <c r="A610" s="37"/>
      <c r="B610" s="38"/>
      <c r="C610" s="39"/>
      <c r="D610" s="194" t="s">
        <v>199</v>
      </c>
      <c r="E610" s="39"/>
      <c r="F610" s="195" t="s">
        <v>5574</v>
      </c>
      <c r="G610" s="39"/>
      <c r="H610" s="39"/>
      <c r="I610" s="196"/>
      <c r="J610" s="39"/>
      <c r="K610" s="39"/>
      <c r="L610" s="42"/>
      <c r="M610" s="197"/>
      <c r="N610" s="198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199</v>
      </c>
      <c r="AU610" s="20" t="s">
        <v>82</v>
      </c>
    </row>
    <row r="611" spans="1:65" s="2" customFormat="1" ht="11.25">
      <c r="A611" s="37"/>
      <c r="B611" s="38"/>
      <c r="C611" s="39"/>
      <c r="D611" s="199" t="s">
        <v>206</v>
      </c>
      <c r="E611" s="39"/>
      <c r="F611" s="200" t="s">
        <v>5575</v>
      </c>
      <c r="G611" s="39"/>
      <c r="H611" s="39"/>
      <c r="I611" s="196"/>
      <c r="J611" s="39"/>
      <c r="K611" s="39"/>
      <c r="L611" s="42"/>
      <c r="M611" s="197"/>
      <c r="N611" s="198"/>
      <c r="O611" s="67"/>
      <c r="P611" s="67"/>
      <c r="Q611" s="67"/>
      <c r="R611" s="67"/>
      <c r="S611" s="67"/>
      <c r="T611" s="68"/>
      <c r="U611" s="37"/>
      <c r="V611" s="37"/>
      <c r="W611" s="37"/>
      <c r="X611" s="37"/>
      <c r="Y611" s="37"/>
      <c r="Z611" s="37"/>
      <c r="AA611" s="37"/>
      <c r="AB611" s="37"/>
      <c r="AC611" s="37"/>
      <c r="AD611" s="37"/>
      <c r="AE611" s="37"/>
      <c r="AT611" s="20" t="s">
        <v>206</v>
      </c>
      <c r="AU611" s="20" t="s">
        <v>82</v>
      </c>
    </row>
    <row r="612" spans="1:65" s="2" customFormat="1" ht="21.75" customHeight="1">
      <c r="A612" s="37"/>
      <c r="B612" s="38"/>
      <c r="C612" s="181" t="s">
        <v>1339</v>
      </c>
      <c r="D612" s="181" t="s">
        <v>193</v>
      </c>
      <c r="E612" s="182" t="s">
        <v>5576</v>
      </c>
      <c r="F612" s="183" t="s">
        <v>5577</v>
      </c>
      <c r="G612" s="184" t="s">
        <v>196</v>
      </c>
      <c r="H612" s="185">
        <v>1</v>
      </c>
      <c r="I612" s="186"/>
      <c r="J612" s="187">
        <f>ROUND(I612*H612,2)</f>
        <v>0</v>
      </c>
      <c r="K612" s="183" t="s">
        <v>19</v>
      </c>
      <c r="L612" s="42"/>
      <c r="M612" s="188" t="s">
        <v>19</v>
      </c>
      <c r="N612" s="189" t="s">
        <v>44</v>
      </c>
      <c r="O612" s="67"/>
      <c r="P612" s="190">
        <f>O612*H612</f>
        <v>0</v>
      </c>
      <c r="Q612" s="190">
        <v>0</v>
      </c>
      <c r="R612" s="190">
        <f>Q612*H612</f>
        <v>0</v>
      </c>
      <c r="S612" s="190">
        <v>0</v>
      </c>
      <c r="T612" s="191">
        <f>S612*H612</f>
        <v>0</v>
      </c>
      <c r="U612" s="37"/>
      <c r="V612" s="37"/>
      <c r="W612" s="37"/>
      <c r="X612" s="37"/>
      <c r="Y612" s="37"/>
      <c r="Z612" s="37"/>
      <c r="AA612" s="37"/>
      <c r="AB612" s="37"/>
      <c r="AC612" s="37"/>
      <c r="AD612" s="37"/>
      <c r="AE612" s="37"/>
      <c r="AR612" s="192" t="s">
        <v>292</v>
      </c>
      <c r="AT612" s="192" t="s">
        <v>193</v>
      </c>
      <c r="AU612" s="192" t="s">
        <v>82</v>
      </c>
      <c r="AY612" s="20" t="s">
        <v>191</v>
      </c>
      <c r="BE612" s="193">
        <f>IF(N612="základní",J612,0)</f>
        <v>0</v>
      </c>
      <c r="BF612" s="193">
        <f>IF(N612="snížená",J612,0)</f>
        <v>0</v>
      </c>
      <c r="BG612" s="193">
        <f>IF(N612="zákl. přenesená",J612,0)</f>
        <v>0</v>
      </c>
      <c r="BH612" s="193">
        <f>IF(N612="sníž. přenesená",J612,0)</f>
        <v>0</v>
      </c>
      <c r="BI612" s="193">
        <f>IF(N612="nulová",J612,0)</f>
        <v>0</v>
      </c>
      <c r="BJ612" s="20" t="s">
        <v>80</v>
      </c>
      <c r="BK612" s="193">
        <f>ROUND(I612*H612,2)</f>
        <v>0</v>
      </c>
      <c r="BL612" s="20" t="s">
        <v>292</v>
      </c>
      <c r="BM612" s="192" t="s">
        <v>5578</v>
      </c>
    </row>
    <row r="613" spans="1:65" s="2" customFormat="1" ht="19.5">
      <c r="A613" s="37"/>
      <c r="B613" s="38"/>
      <c r="C613" s="39"/>
      <c r="D613" s="194" t="s">
        <v>199</v>
      </c>
      <c r="E613" s="39"/>
      <c r="F613" s="195" t="s">
        <v>5579</v>
      </c>
      <c r="G613" s="39"/>
      <c r="H613" s="39"/>
      <c r="I613" s="196"/>
      <c r="J613" s="39"/>
      <c r="K613" s="39"/>
      <c r="L613" s="42"/>
      <c r="M613" s="197"/>
      <c r="N613" s="198"/>
      <c r="O613" s="67"/>
      <c r="P613" s="67"/>
      <c r="Q613" s="67"/>
      <c r="R613" s="67"/>
      <c r="S613" s="67"/>
      <c r="T613" s="68"/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T613" s="20" t="s">
        <v>199</v>
      </c>
      <c r="AU613" s="20" t="s">
        <v>82</v>
      </c>
    </row>
    <row r="614" spans="1:65" s="2" customFormat="1" ht="24.2" customHeight="1">
      <c r="A614" s="37"/>
      <c r="B614" s="38"/>
      <c r="C614" s="181" t="s">
        <v>1345</v>
      </c>
      <c r="D614" s="181" t="s">
        <v>193</v>
      </c>
      <c r="E614" s="182" t="s">
        <v>5580</v>
      </c>
      <c r="F614" s="183" t="s">
        <v>5581</v>
      </c>
      <c r="G614" s="184" t="s">
        <v>196</v>
      </c>
      <c r="H614" s="185">
        <v>1</v>
      </c>
      <c r="I614" s="186"/>
      <c r="J614" s="187">
        <f>ROUND(I614*H614,2)</f>
        <v>0</v>
      </c>
      <c r="K614" s="183" t="s">
        <v>19</v>
      </c>
      <c r="L614" s="42"/>
      <c r="M614" s="188" t="s">
        <v>19</v>
      </c>
      <c r="N614" s="189" t="s">
        <v>44</v>
      </c>
      <c r="O614" s="67"/>
      <c r="P614" s="190">
        <f>O614*H614</f>
        <v>0</v>
      </c>
      <c r="Q614" s="190">
        <v>0</v>
      </c>
      <c r="R614" s="190">
        <f>Q614*H614</f>
        <v>0</v>
      </c>
      <c r="S614" s="190">
        <v>0</v>
      </c>
      <c r="T614" s="191">
        <f>S614*H614</f>
        <v>0</v>
      </c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R614" s="192" t="s">
        <v>292</v>
      </c>
      <c r="AT614" s="192" t="s">
        <v>193</v>
      </c>
      <c r="AU614" s="192" t="s">
        <v>82</v>
      </c>
      <c r="AY614" s="20" t="s">
        <v>191</v>
      </c>
      <c r="BE614" s="193">
        <f>IF(N614="základní",J614,0)</f>
        <v>0</v>
      </c>
      <c r="BF614" s="193">
        <f>IF(N614="snížená",J614,0)</f>
        <v>0</v>
      </c>
      <c r="BG614" s="193">
        <f>IF(N614="zákl. přenesená",J614,0)</f>
        <v>0</v>
      </c>
      <c r="BH614" s="193">
        <f>IF(N614="sníž. přenesená",J614,0)</f>
        <v>0</v>
      </c>
      <c r="BI614" s="193">
        <f>IF(N614="nulová",J614,0)</f>
        <v>0</v>
      </c>
      <c r="BJ614" s="20" t="s">
        <v>80</v>
      </c>
      <c r="BK614" s="193">
        <f>ROUND(I614*H614,2)</f>
        <v>0</v>
      </c>
      <c r="BL614" s="20" t="s">
        <v>292</v>
      </c>
      <c r="BM614" s="192" t="s">
        <v>5582</v>
      </c>
    </row>
    <row r="615" spans="1:65" s="2" customFormat="1" ht="19.5">
      <c r="A615" s="37"/>
      <c r="B615" s="38"/>
      <c r="C615" s="39"/>
      <c r="D615" s="194" t="s">
        <v>199</v>
      </c>
      <c r="E615" s="39"/>
      <c r="F615" s="195" t="s">
        <v>5581</v>
      </c>
      <c r="G615" s="39"/>
      <c r="H615" s="39"/>
      <c r="I615" s="196"/>
      <c r="J615" s="39"/>
      <c r="K615" s="39"/>
      <c r="L615" s="42"/>
      <c r="M615" s="197"/>
      <c r="N615" s="198"/>
      <c r="O615" s="67"/>
      <c r="P615" s="67"/>
      <c r="Q615" s="67"/>
      <c r="R615" s="67"/>
      <c r="S615" s="67"/>
      <c r="T615" s="68"/>
      <c r="U615" s="37"/>
      <c r="V615" s="37"/>
      <c r="W615" s="37"/>
      <c r="X615" s="37"/>
      <c r="Y615" s="37"/>
      <c r="Z615" s="37"/>
      <c r="AA615" s="37"/>
      <c r="AB615" s="37"/>
      <c r="AC615" s="37"/>
      <c r="AD615" s="37"/>
      <c r="AE615" s="37"/>
      <c r="AT615" s="20" t="s">
        <v>199</v>
      </c>
      <c r="AU615" s="20" t="s">
        <v>82</v>
      </c>
    </row>
    <row r="616" spans="1:65" s="2" customFormat="1" ht="16.5" customHeight="1">
      <c r="A616" s="37"/>
      <c r="B616" s="38"/>
      <c r="C616" s="181" t="s">
        <v>1352</v>
      </c>
      <c r="D616" s="181" t="s">
        <v>193</v>
      </c>
      <c r="E616" s="182" t="s">
        <v>5583</v>
      </c>
      <c r="F616" s="183" t="s">
        <v>5584</v>
      </c>
      <c r="G616" s="184" t="s">
        <v>196</v>
      </c>
      <c r="H616" s="185">
        <v>9</v>
      </c>
      <c r="I616" s="186"/>
      <c r="J616" s="187">
        <f>ROUND(I616*H616,2)</f>
        <v>0</v>
      </c>
      <c r="K616" s="183" t="s">
        <v>4909</v>
      </c>
      <c r="L616" s="42"/>
      <c r="M616" s="188" t="s">
        <v>19</v>
      </c>
      <c r="N616" s="189" t="s">
        <v>44</v>
      </c>
      <c r="O616" s="67"/>
      <c r="P616" s="190">
        <f>O616*H616</f>
        <v>0</v>
      </c>
      <c r="Q616" s="190">
        <v>0</v>
      </c>
      <c r="R616" s="190">
        <f>Q616*H616</f>
        <v>0</v>
      </c>
      <c r="S616" s="190">
        <v>0</v>
      </c>
      <c r="T616" s="191">
        <f>S616*H616</f>
        <v>0</v>
      </c>
      <c r="U616" s="37"/>
      <c r="V616" s="37"/>
      <c r="W616" s="37"/>
      <c r="X616" s="37"/>
      <c r="Y616" s="37"/>
      <c r="Z616" s="37"/>
      <c r="AA616" s="37"/>
      <c r="AB616" s="37"/>
      <c r="AC616" s="37"/>
      <c r="AD616" s="37"/>
      <c r="AE616" s="37"/>
      <c r="AR616" s="192" t="s">
        <v>292</v>
      </c>
      <c r="AT616" s="192" t="s">
        <v>193</v>
      </c>
      <c r="AU616" s="192" t="s">
        <v>82</v>
      </c>
      <c r="AY616" s="20" t="s">
        <v>191</v>
      </c>
      <c r="BE616" s="193">
        <f>IF(N616="základní",J616,0)</f>
        <v>0</v>
      </c>
      <c r="BF616" s="193">
        <f>IF(N616="snížená",J616,0)</f>
        <v>0</v>
      </c>
      <c r="BG616" s="193">
        <f>IF(N616="zákl. přenesená",J616,0)</f>
        <v>0</v>
      </c>
      <c r="BH616" s="193">
        <f>IF(N616="sníž. přenesená",J616,0)</f>
        <v>0</v>
      </c>
      <c r="BI616" s="193">
        <f>IF(N616="nulová",J616,0)</f>
        <v>0</v>
      </c>
      <c r="BJ616" s="20" t="s">
        <v>80</v>
      </c>
      <c r="BK616" s="193">
        <f>ROUND(I616*H616,2)</f>
        <v>0</v>
      </c>
      <c r="BL616" s="20" t="s">
        <v>292</v>
      </c>
      <c r="BM616" s="192" t="s">
        <v>5585</v>
      </c>
    </row>
    <row r="617" spans="1:65" s="2" customFormat="1" ht="11.25">
      <c r="A617" s="37"/>
      <c r="B617" s="38"/>
      <c r="C617" s="39"/>
      <c r="D617" s="194" t="s">
        <v>199</v>
      </c>
      <c r="E617" s="39"/>
      <c r="F617" s="195" t="s">
        <v>5586</v>
      </c>
      <c r="G617" s="39"/>
      <c r="H617" s="39"/>
      <c r="I617" s="196"/>
      <c r="J617" s="39"/>
      <c r="K617" s="39"/>
      <c r="L617" s="42"/>
      <c r="M617" s="197"/>
      <c r="N617" s="198"/>
      <c r="O617" s="67"/>
      <c r="P617" s="67"/>
      <c r="Q617" s="67"/>
      <c r="R617" s="67"/>
      <c r="S617" s="67"/>
      <c r="T617" s="68"/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T617" s="20" t="s">
        <v>199</v>
      </c>
      <c r="AU617" s="20" t="s">
        <v>82</v>
      </c>
    </row>
    <row r="618" spans="1:65" s="2" customFormat="1" ht="11.25">
      <c r="A618" s="37"/>
      <c r="B618" s="38"/>
      <c r="C618" s="39"/>
      <c r="D618" s="199" t="s">
        <v>206</v>
      </c>
      <c r="E618" s="39"/>
      <c r="F618" s="200" t="s">
        <v>5587</v>
      </c>
      <c r="G618" s="39"/>
      <c r="H618" s="39"/>
      <c r="I618" s="196"/>
      <c r="J618" s="39"/>
      <c r="K618" s="39"/>
      <c r="L618" s="42"/>
      <c r="M618" s="197"/>
      <c r="N618" s="198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206</v>
      </c>
      <c r="AU618" s="20" t="s">
        <v>82</v>
      </c>
    </row>
    <row r="619" spans="1:65" s="2" customFormat="1" ht="16.5" customHeight="1">
      <c r="A619" s="37"/>
      <c r="B619" s="38"/>
      <c r="C619" s="223" t="s">
        <v>1359</v>
      </c>
      <c r="D619" s="223" t="s">
        <v>273</v>
      </c>
      <c r="E619" s="224" t="s">
        <v>5588</v>
      </c>
      <c r="F619" s="225" t="s">
        <v>5589</v>
      </c>
      <c r="G619" s="226" t="s">
        <v>196</v>
      </c>
      <c r="H619" s="227">
        <v>9</v>
      </c>
      <c r="I619" s="228"/>
      <c r="J619" s="229">
        <f>ROUND(I619*H619,2)</f>
        <v>0</v>
      </c>
      <c r="K619" s="225" t="s">
        <v>4909</v>
      </c>
      <c r="L619" s="230"/>
      <c r="M619" s="231" t="s">
        <v>19</v>
      </c>
      <c r="N619" s="232" t="s">
        <v>44</v>
      </c>
      <c r="O619" s="67"/>
      <c r="P619" s="190">
        <f>O619*H619</f>
        <v>0</v>
      </c>
      <c r="Q619" s="190">
        <v>0</v>
      </c>
      <c r="R619" s="190">
        <f>Q619*H619</f>
        <v>0</v>
      </c>
      <c r="S619" s="190">
        <v>0</v>
      </c>
      <c r="T619" s="191">
        <f>S619*H619</f>
        <v>0</v>
      </c>
      <c r="U619" s="37"/>
      <c r="V619" s="37"/>
      <c r="W619" s="37"/>
      <c r="X619" s="37"/>
      <c r="Y619" s="37"/>
      <c r="Z619" s="37"/>
      <c r="AA619" s="37"/>
      <c r="AB619" s="37"/>
      <c r="AC619" s="37"/>
      <c r="AD619" s="37"/>
      <c r="AE619" s="37"/>
      <c r="AR619" s="192" t="s">
        <v>405</v>
      </c>
      <c r="AT619" s="192" t="s">
        <v>273</v>
      </c>
      <c r="AU619" s="192" t="s">
        <v>82</v>
      </c>
      <c r="AY619" s="20" t="s">
        <v>191</v>
      </c>
      <c r="BE619" s="193">
        <f>IF(N619="základní",J619,0)</f>
        <v>0</v>
      </c>
      <c r="BF619" s="193">
        <f>IF(N619="snížená",J619,0)</f>
        <v>0</v>
      </c>
      <c r="BG619" s="193">
        <f>IF(N619="zákl. přenesená",J619,0)</f>
        <v>0</v>
      </c>
      <c r="BH619" s="193">
        <f>IF(N619="sníž. přenesená",J619,0)</f>
        <v>0</v>
      </c>
      <c r="BI619" s="193">
        <f>IF(N619="nulová",J619,0)</f>
        <v>0</v>
      </c>
      <c r="BJ619" s="20" t="s">
        <v>80</v>
      </c>
      <c r="BK619" s="193">
        <f>ROUND(I619*H619,2)</f>
        <v>0</v>
      </c>
      <c r="BL619" s="20" t="s">
        <v>292</v>
      </c>
      <c r="BM619" s="192" t="s">
        <v>5590</v>
      </c>
    </row>
    <row r="620" spans="1:65" s="2" customFormat="1" ht="11.25">
      <c r="A620" s="37"/>
      <c r="B620" s="38"/>
      <c r="C620" s="39"/>
      <c r="D620" s="194" t="s">
        <v>199</v>
      </c>
      <c r="E620" s="39"/>
      <c r="F620" s="195" t="s">
        <v>5589</v>
      </c>
      <c r="G620" s="39"/>
      <c r="H620" s="39"/>
      <c r="I620" s="196"/>
      <c r="J620" s="39"/>
      <c r="K620" s="39"/>
      <c r="L620" s="42"/>
      <c r="M620" s="197"/>
      <c r="N620" s="198"/>
      <c r="O620" s="67"/>
      <c r="P620" s="67"/>
      <c r="Q620" s="67"/>
      <c r="R620" s="67"/>
      <c r="S620" s="67"/>
      <c r="T620" s="68"/>
      <c r="U620" s="37"/>
      <c r="V620" s="37"/>
      <c r="W620" s="37"/>
      <c r="X620" s="37"/>
      <c r="Y620" s="37"/>
      <c r="Z620" s="37"/>
      <c r="AA620" s="37"/>
      <c r="AB620" s="37"/>
      <c r="AC620" s="37"/>
      <c r="AD620" s="37"/>
      <c r="AE620" s="37"/>
      <c r="AT620" s="20" t="s">
        <v>199</v>
      </c>
      <c r="AU620" s="20" t="s">
        <v>82</v>
      </c>
    </row>
    <row r="621" spans="1:65" s="2" customFormat="1" ht="16.5" customHeight="1">
      <c r="A621" s="37"/>
      <c r="B621" s="38"/>
      <c r="C621" s="181" t="s">
        <v>1365</v>
      </c>
      <c r="D621" s="181" t="s">
        <v>193</v>
      </c>
      <c r="E621" s="182" t="s">
        <v>5591</v>
      </c>
      <c r="F621" s="183" t="s">
        <v>5592</v>
      </c>
      <c r="G621" s="184" t="s">
        <v>1355</v>
      </c>
      <c r="H621" s="185">
        <v>2</v>
      </c>
      <c r="I621" s="186"/>
      <c r="J621" s="187">
        <f>ROUND(I621*H621,2)</f>
        <v>0</v>
      </c>
      <c r="K621" s="183" t="s">
        <v>4909</v>
      </c>
      <c r="L621" s="42"/>
      <c r="M621" s="188" t="s">
        <v>19</v>
      </c>
      <c r="N621" s="189" t="s">
        <v>44</v>
      </c>
      <c r="O621" s="67"/>
      <c r="P621" s="190">
        <f>O621*H621</f>
        <v>0</v>
      </c>
      <c r="Q621" s="190">
        <v>0</v>
      </c>
      <c r="R621" s="190">
        <f>Q621*H621</f>
        <v>0</v>
      </c>
      <c r="S621" s="190">
        <v>0</v>
      </c>
      <c r="T621" s="191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2" t="s">
        <v>292</v>
      </c>
      <c r="AT621" s="192" t="s">
        <v>193</v>
      </c>
      <c r="AU621" s="192" t="s">
        <v>82</v>
      </c>
      <c r="AY621" s="20" t="s">
        <v>191</v>
      </c>
      <c r="BE621" s="193">
        <f>IF(N621="základní",J621,0)</f>
        <v>0</v>
      </c>
      <c r="BF621" s="193">
        <f>IF(N621="snížená",J621,0)</f>
        <v>0</v>
      </c>
      <c r="BG621" s="193">
        <f>IF(N621="zákl. přenesená",J621,0)</f>
        <v>0</v>
      </c>
      <c r="BH621" s="193">
        <f>IF(N621="sníž. přenesená",J621,0)</f>
        <v>0</v>
      </c>
      <c r="BI621" s="193">
        <f>IF(N621="nulová",J621,0)</f>
        <v>0</v>
      </c>
      <c r="BJ621" s="20" t="s">
        <v>80</v>
      </c>
      <c r="BK621" s="193">
        <f>ROUND(I621*H621,2)</f>
        <v>0</v>
      </c>
      <c r="BL621" s="20" t="s">
        <v>292</v>
      </c>
      <c r="BM621" s="192" t="s">
        <v>5593</v>
      </c>
    </row>
    <row r="622" spans="1:65" s="2" customFormat="1" ht="11.25">
      <c r="A622" s="37"/>
      <c r="B622" s="38"/>
      <c r="C622" s="39"/>
      <c r="D622" s="194" t="s">
        <v>199</v>
      </c>
      <c r="E622" s="39"/>
      <c r="F622" s="195" t="s">
        <v>5594</v>
      </c>
      <c r="G622" s="39"/>
      <c r="H622" s="39"/>
      <c r="I622" s="196"/>
      <c r="J622" s="39"/>
      <c r="K622" s="39"/>
      <c r="L622" s="42"/>
      <c r="M622" s="197"/>
      <c r="N622" s="198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199</v>
      </c>
      <c r="AU622" s="20" t="s">
        <v>82</v>
      </c>
    </row>
    <row r="623" spans="1:65" s="2" customFormat="1" ht="11.25">
      <c r="A623" s="37"/>
      <c r="B623" s="38"/>
      <c r="C623" s="39"/>
      <c r="D623" s="199" t="s">
        <v>206</v>
      </c>
      <c r="E623" s="39"/>
      <c r="F623" s="200" t="s">
        <v>5595</v>
      </c>
      <c r="G623" s="39"/>
      <c r="H623" s="39"/>
      <c r="I623" s="196"/>
      <c r="J623" s="39"/>
      <c r="K623" s="39"/>
      <c r="L623" s="42"/>
      <c r="M623" s="197"/>
      <c r="N623" s="198"/>
      <c r="O623" s="67"/>
      <c r="P623" s="67"/>
      <c r="Q623" s="67"/>
      <c r="R623" s="67"/>
      <c r="S623" s="67"/>
      <c r="T623" s="68"/>
      <c r="U623" s="37"/>
      <c r="V623" s="37"/>
      <c r="W623" s="37"/>
      <c r="X623" s="37"/>
      <c r="Y623" s="37"/>
      <c r="Z623" s="37"/>
      <c r="AA623" s="37"/>
      <c r="AB623" s="37"/>
      <c r="AC623" s="37"/>
      <c r="AD623" s="37"/>
      <c r="AE623" s="37"/>
      <c r="AT623" s="20" t="s">
        <v>206</v>
      </c>
      <c r="AU623" s="20" t="s">
        <v>82</v>
      </c>
    </row>
    <row r="624" spans="1:65" s="2" customFormat="1" ht="16.5" customHeight="1">
      <c r="A624" s="37"/>
      <c r="B624" s="38"/>
      <c r="C624" s="181" t="s">
        <v>1371</v>
      </c>
      <c r="D624" s="181" t="s">
        <v>193</v>
      </c>
      <c r="E624" s="182" t="s">
        <v>5596</v>
      </c>
      <c r="F624" s="183" t="s">
        <v>5597</v>
      </c>
      <c r="G624" s="184" t="s">
        <v>3025</v>
      </c>
      <c r="H624" s="185">
        <v>2</v>
      </c>
      <c r="I624" s="186"/>
      <c r="J624" s="187">
        <f>ROUND(I624*H624,2)</f>
        <v>0</v>
      </c>
      <c r="K624" s="183" t="s">
        <v>19</v>
      </c>
      <c r="L624" s="42"/>
      <c r="M624" s="188" t="s">
        <v>19</v>
      </c>
      <c r="N624" s="189" t="s">
        <v>44</v>
      </c>
      <c r="O624" s="67"/>
      <c r="P624" s="190">
        <f>O624*H624</f>
        <v>0</v>
      </c>
      <c r="Q624" s="190">
        <v>0</v>
      </c>
      <c r="R624" s="190">
        <f>Q624*H624</f>
        <v>0</v>
      </c>
      <c r="S624" s="190">
        <v>0</v>
      </c>
      <c r="T624" s="191">
        <f>S624*H624</f>
        <v>0</v>
      </c>
      <c r="U624" s="37"/>
      <c r="V624" s="37"/>
      <c r="W624" s="37"/>
      <c r="X624" s="37"/>
      <c r="Y624" s="37"/>
      <c r="Z624" s="37"/>
      <c r="AA624" s="37"/>
      <c r="AB624" s="37"/>
      <c r="AC624" s="37"/>
      <c r="AD624" s="37"/>
      <c r="AE624" s="37"/>
      <c r="AR624" s="192" t="s">
        <v>292</v>
      </c>
      <c r="AT624" s="192" t="s">
        <v>193</v>
      </c>
      <c r="AU624" s="192" t="s">
        <v>82</v>
      </c>
      <c r="AY624" s="20" t="s">
        <v>191</v>
      </c>
      <c r="BE624" s="193">
        <f>IF(N624="základní",J624,0)</f>
        <v>0</v>
      </c>
      <c r="BF624" s="193">
        <f>IF(N624="snížená",J624,0)</f>
        <v>0</v>
      </c>
      <c r="BG624" s="193">
        <f>IF(N624="zákl. přenesená",J624,0)</f>
        <v>0</v>
      </c>
      <c r="BH624" s="193">
        <f>IF(N624="sníž. přenesená",J624,0)</f>
        <v>0</v>
      </c>
      <c r="BI624" s="193">
        <f>IF(N624="nulová",J624,0)</f>
        <v>0</v>
      </c>
      <c r="BJ624" s="20" t="s">
        <v>80</v>
      </c>
      <c r="BK624" s="193">
        <f>ROUND(I624*H624,2)</f>
        <v>0</v>
      </c>
      <c r="BL624" s="20" t="s">
        <v>292</v>
      </c>
      <c r="BM624" s="192" t="s">
        <v>5598</v>
      </c>
    </row>
    <row r="625" spans="1:65" s="2" customFormat="1" ht="11.25">
      <c r="A625" s="37"/>
      <c r="B625" s="38"/>
      <c r="C625" s="39"/>
      <c r="D625" s="194" t="s">
        <v>199</v>
      </c>
      <c r="E625" s="39"/>
      <c r="F625" s="195" t="s">
        <v>5597</v>
      </c>
      <c r="G625" s="39"/>
      <c r="H625" s="39"/>
      <c r="I625" s="196"/>
      <c r="J625" s="39"/>
      <c r="K625" s="39"/>
      <c r="L625" s="42"/>
      <c r="M625" s="197"/>
      <c r="N625" s="198"/>
      <c r="O625" s="67"/>
      <c r="P625" s="67"/>
      <c r="Q625" s="67"/>
      <c r="R625" s="67"/>
      <c r="S625" s="67"/>
      <c r="T625" s="68"/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T625" s="20" t="s">
        <v>199</v>
      </c>
      <c r="AU625" s="20" t="s">
        <v>82</v>
      </c>
    </row>
    <row r="626" spans="1:65" s="2" customFormat="1" ht="16.5" customHeight="1">
      <c r="A626" s="37"/>
      <c r="B626" s="38"/>
      <c r="C626" s="181" t="s">
        <v>1378</v>
      </c>
      <c r="D626" s="181" t="s">
        <v>193</v>
      </c>
      <c r="E626" s="182" t="s">
        <v>5599</v>
      </c>
      <c r="F626" s="183" t="s">
        <v>5600</v>
      </c>
      <c r="G626" s="184" t="s">
        <v>3025</v>
      </c>
      <c r="H626" s="185">
        <v>1</v>
      </c>
      <c r="I626" s="186"/>
      <c r="J626" s="187">
        <f>ROUND(I626*H626,2)</f>
        <v>0</v>
      </c>
      <c r="K626" s="183" t="s">
        <v>19</v>
      </c>
      <c r="L626" s="42"/>
      <c r="M626" s="188" t="s">
        <v>19</v>
      </c>
      <c r="N626" s="189" t="s">
        <v>44</v>
      </c>
      <c r="O626" s="67"/>
      <c r="P626" s="190">
        <f>O626*H626</f>
        <v>0</v>
      </c>
      <c r="Q626" s="190">
        <v>0</v>
      </c>
      <c r="R626" s="190">
        <f>Q626*H626</f>
        <v>0</v>
      </c>
      <c r="S626" s="190">
        <v>0</v>
      </c>
      <c r="T626" s="191">
        <f>S626*H626</f>
        <v>0</v>
      </c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R626" s="192" t="s">
        <v>292</v>
      </c>
      <c r="AT626" s="192" t="s">
        <v>193</v>
      </c>
      <c r="AU626" s="192" t="s">
        <v>82</v>
      </c>
      <c r="AY626" s="20" t="s">
        <v>191</v>
      </c>
      <c r="BE626" s="193">
        <f>IF(N626="základní",J626,0)</f>
        <v>0</v>
      </c>
      <c r="BF626" s="193">
        <f>IF(N626="snížená",J626,0)</f>
        <v>0</v>
      </c>
      <c r="BG626" s="193">
        <f>IF(N626="zákl. přenesená",J626,0)</f>
        <v>0</v>
      </c>
      <c r="BH626" s="193">
        <f>IF(N626="sníž. přenesená",J626,0)</f>
        <v>0</v>
      </c>
      <c r="BI626" s="193">
        <f>IF(N626="nulová",J626,0)</f>
        <v>0</v>
      </c>
      <c r="BJ626" s="20" t="s">
        <v>80</v>
      </c>
      <c r="BK626" s="193">
        <f>ROUND(I626*H626,2)</f>
        <v>0</v>
      </c>
      <c r="BL626" s="20" t="s">
        <v>292</v>
      </c>
      <c r="BM626" s="192" t="s">
        <v>5601</v>
      </c>
    </row>
    <row r="627" spans="1:65" s="2" customFormat="1" ht="11.25">
      <c r="A627" s="37"/>
      <c r="B627" s="38"/>
      <c r="C627" s="39"/>
      <c r="D627" s="194" t="s">
        <v>199</v>
      </c>
      <c r="E627" s="39"/>
      <c r="F627" s="195" t="s">
        <v>5600</v>
      </c>
      <c r="G627" s="39"/>
      <c r="H627" s="39"/>
      <c r="I627" s="196"/>
      <c r="J627" s="39"/>
      <c r="K627" s="39"/>
      <c r="L627" s="42"/>
      <c r="M627" s="197"/>
      <c r="N627" s="198"/>
      <c r="O627" s="67"/>
      <c r="P627" s="67"/>
      <c r="Q627" s="67"/>
      <c r="R627" s="67"/>
      <c r="S627" s="67"/>
      <c r="T627" s="68"/>
      <c r="U627" s="37"/>
      <c r="V627" s="37"/>
      <c r="W627" s="37"/>
      <c r="X627" s="37"/>
      <c r="Y627" s="37"/>
      <c r="Z627" s="37"/>
      <c r="AA627" s="37"/>
      <c r="AB627" s="37"/>
      <c r="AC627" s="37"/>
      <c r="AD627" s="37"/>
      <c r="AE627" s="37"/>
      <c r="AT627" s="20" t="s">
        <v>199</v>
      </c>
      <c r="AU627" s="20" t="s">
        <v>82</v>
      </c>
    </row>
    <row r="628" spans="1:65" s="2" customFormat="1" ht="16.5" customHeight="1">
      <c r="A628" s="37"/>
      <c r="B628" s="38"/>
      <c r="C628" s="181" t="s">
        <v>1385</v>
      </c>
      <c r="D628" s="181" t="s">
        <v>193</v>
      </c>
      <c r="E628" s="182" t="s">
        <v>5602</v>
      </c>
      <c r="F628" s="183" t="s">
        <v>5603</v>
      </c>
      <c r="G628" s="184" t="s">
        <v>1355</v>
      </c>
      <c r="H628" s="185">
        <v>10</v>
      </c>
      <c r="I628" s="186"/>
      <c r="J628" s="187">
        <f>ROUND(I628*H628,2)</f>
        <v>0</v>
      </c>
      <c r="K628" s="183" t="s">
        <v>4909</v>
      </c>
      <c r="L628" s="42"/>
      <c r="M628" s="188" t="s">
        <v>19</v>
      </c>
      <c r="N628" s="189" t="s">
        <v>44</v>
      </c>
      <c r="O628" s="67"/>
      <c r="P628" s="190">
        <f>O628*H628</f>
        <v>0</v>
      </c>
      <c r="Q628" s="190">
        <v>0</v>
      </c>
      <c r="R628" s="190">
        <f>Q628*H628</f>
        <v>0</v>
      </c>
      <c r="S628" s="190">
        <v>0</v>
      </c>
      <c r="T628" s="191">
        <f>S628*H628</f>
        <v>0</v>
      </c>
      <c r="U628" s="37"/>
      <c r="V628" s="37"/>
      <c r="W628" s="37"/>
      <c r="X628" s="37"/>
      <c r="Y628" s="37"/>
      <c r="Z628" s="37"/>
      <c r="AA628" s="37"/>
      <c r="AB628" s="37"/>
      <c r="AC628" s="37"/>
      <c r="AD628" s="37"/>
      <c r="AE628" s="37"/>
      <c r="AR628" s="192" t="s">
        <v>292</v>
      </c>
      <c r="AT628" s="192" t="s">
        <v>193</v>
      </c>
      <c r="AU628" s="192" t="s">
        <v>82</v>
      </c>
      <c r="AY628" s="20" t="s">
        <v>191</v>
      </c>
      <c r="BE628" s="193">
        <f>IF(N628="základní",J628,0)</f>
        <v>0</v>
      </c>
      <c r="BF628" s="193">
        <f>IF(N628="snížená",J628,0)</f>
        <v>0</v>
      </c>
      <c r="BG628" s="193">
        <f>IF(N628="zákl. přenesená",J628,0)</f>
        <v>0</v>
      </c>
      <c r="BH628" s="193">
        <f>IF(N628="sníž. přenesená",J628,0)</f>
        <v>0</v>
      </c>
      <c r="BI628" s="193">
        <f>IF(N628="nulová",J628,0)</f>
        <v>0</v>
      </c>
      <c r="BJ628" s="20" t="s">
        <v>80</v>
      </c>
      <c r="BK628" s="193">
        <f>ROUND(I628*H628,2)</f>
        <v>0</v>
      </c>
      <c r="BL628" s="20" t="s">
        <v>292</v>
      </c>
      <c r="BM628" s="192" t="s">
        <v>5604</v>
      </c>
    </row>
    <row r="629" spans="1:65" s="2" customFormat="1" ht="11.25">
      <c r="A629" s="37"/>
      <c r="B629" s="38"/>
      <c r="C629" s="39"/>
      <c r="D629" s="194" t="s">
        <v>199</v>
      </c>
      <c r="E629" s="39"/>
      <c r="F629" s="195" t="s">
        <v>5605</v>
      </c>
      <c r="G629" s="39"/>
      <c r="H629" s="39"/>
      <c r="I629" s="196"/>
      <c r="J629" s="39"/>
      <c r="K629" s="39"/>
      <c r="L629" s="42"/>
      <c r="M629" s="197"/>
      <c r="N629" s="198"/>
      <c r="O629" s="67"/>
      <c r="P629" s="67"/>
      <c r="Q629" s="67"/>
      <c r="R629" s="67"/>
      <c r="S629" s="67"/>
      <c r="T629" s="68"/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T629" s="20" t="s">
        <v>199</v>
      </c>
      <c r="AU629" s="20" t="s">
        <v>82</v>
      </c>
    </row>
    <row r="630" spans="1:65" s="2" customFormat="1" ht="11.25">
      <c r="A630" s="37"/>
      <c r="B630" s="38"/>
      <c r="C630" s="39"/>
      <c r="D630" s="199" t="s">
        <v>206</v>
      </c>
      <c r="E630" s="39"/>
      <c r="F630" s="200" t="s">
        <v>5606</v>
      </c>
      <c r="G630" s="39"/>
      <c r="H630" s="39"/>
      <c r="I630" s="196"/>
      <c r="J630" s="39"/>
      <c r="K630" s="39"/>
      <c r="L630" s="42"/>
      <c r="M630" s="197"/>
      <c r="N630" s="198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206</v>
      </c>
      <c r="AU630" s="20" t="s">
        <v>82</v>
      </c>
    </row>
    <row r="631" spans="1:65" s="2" customFormat="1" ht="16.5" customHeight="1">
      <c r="A631" s="37"/>
      <c r="B631" s="38"/>
      <c r="C631" s="181" t="s">
        <v>1394</v>
      </c>
      <c r="D631" s="181" t="s">
        <v>193</v>
      </c>
      <c r="E631" s="182" t="s">
        <v>5607</v>
      </c>
      <c r="F631" s="183" t="s">
        <v>5608</v>
      </c>
      <c r="G631" s="184" t="s">
        <v>196</v>
      </c>
      <c r="H631" s="185">
        <v>1</v>
      </c>
      <c r="I631" s="186"/>
      <c r="J631" s="187">
        <f>ROUND(I631*H631,2)</f>
        <v>0</v>
      </c>
      <c r="K631" s="183" t="s">
        <v>19</v>
      </c>
      <c r="L631" s="42"/>
      <c r="M631" s="188" t="s">
        <v>19</v>
      </c>
      <c r="N631" s="189" t="s">
        <v>44</v>
      </c>
      <c r="O631" s="67"/>
      <c r="P631" s="190">
        <f>O631*H631</f>
        <v>0</v>
      </c>
      <c r="Q631" s="190">
        <v>0</v>
      </c>
      <c r="R631" s="190">
        <f>Q631*H631</f>
        <v>0</v>
      </c>
      <c r="S631" s="190">
        <v>0</v>
      </c>
      <c r="T631" s="191">
        <f>S631*H631</f>
        <v>0</v>
      </c>
      <c r="U631" s="37"/>
      <c r="V631" s="37"/>
      <c r="W631" s="37"/>
      <c r="X631" s="37"/>
      <c r="Y631" s="37"/>
      <c r="Z631" s="37"/>
      <c r="AA631" s="37"/>
      <c r="AB631" s="37"/>
      <c r="AC631" s="37"/>
      <c r="AD631" s="37"/>
      <c r="AE631" s="37"/>
      <c r="AR631" s="192" t="s">
        <v>292</v>
      </c>
      <c r="AT631" s="192" t="s">
        <v>193</v>
      </c>
      <c r="AU631" s="192" t="s">
        <v>82</v>
      </c>
      <c r="AY631" s="20" t="s">
        <v>191</v>
      </c>
      <c r="BE631" s="193">
        <f>IF(N631="základní",J631,0)</f>
        <v>0</v>
      </c>
      <c r="BF631" s="193">
        <f>IF(N631="snížená",J631,0)</f>
        <v>0</v>
      </c>
      <c r="BG631" s="193">
        <f>IF(N631="zákl. přenesená",J631,0)</f>
        <v>0</v>
      </c>
      <c r="BH631" s="193">
        <f>IF(N631="sníž. přenesená",J631,0)</f>
        <v>0</v>
      </c>
      <c r="BI631" s="193">
        <f>IF(N631="nulová",J631,0)</f>
        <v>0</v>
      </c>
      <c r="BJ631" s="20" t="s">
        <v>80</v>
      </c>
      <c r="BK631" s="193">
        <f>ROUND(I631*H631,2)</f>
        <v>0</v>
      </c>
      <c r="BL631" s="20" t="s">
        <v>292</v>
      </c>
      <c r="BM631" s="192" t="s">
        <v>5609</v>
      </c>
    </row>
    <row r="632" spans="1:65" s="2" customFormat="1" ht="19.5">
      <c r="A632" s="37"/>
      <c r="B632" s="38"/>
      <c r="C632" s="39"/>
      <c r="D632" s="194" t="s">
        <v>199</v>
      </c>
      <c r="E632" s="39"/>
      <c r="F632" s="195" t="s">
        <v>5610</v>
      </c>
      <c r="G632" s="39"/>
      <c r="H632" s="39"/>
      <c r="I632" s="196"/>
      <c r="J632" s="39"/>
      <c r="K632" s="39"/>
      <c r="L632" s="42"/>
      <c r="M632" s="197"/>
      <c r="N632" s="198"/>
      <c r="O632" s="67"/>
      <c r="P632" s="67"/>
      <c r="Q632" s="67"/>
      <c r="R632" s="67"/>
      <c r="S632" s="67"/>
      <c r="T632" s="68"/>
      <c r="U632" s="37"/>
      <c r="V632" s="37"/>
      <c r="W632" s="37"/>
      <c r="X632" s="37"/>
      <c r="Y632" s="37"/>
      <c r="Z632" s="37"/>
      <c r="AA632" s="37"/>
      <c r="AB632" s="37"/>
      <c r="AC632" s="37"/>
      <c r="AD632" s="37"/>
      <c r="AE632" s="37"/>
      <c r="AT632" s="20" t="s">
        <v>199</v>
      </c>
      <c r="AU632" s="20" t="s">
        <v>82</v>
      </c>
    </row>
    <row r="633" spans="1:65" s="2" customFormat="1" ht="21.75" customHeight="1">
      <c r="A633" s="37"/>
      <c r="B633" s="38"/>
      <c r="C633" s="181" t="s">
        <v>1403</v>
      </c>
      <c r="D633" s="181" t="s">
        <v>193</v>
      </c>
      <c r="E633" s="182" t="s">
        <v>5611</v>
      </c>
      <c r="F633" s="183" t="s">
        <v>5612</v>
      </c>
      <c r="G633" s="184" t="s">
        <v>196</v>
      </c>
      <c r="H633" s="185">
        <v>1</v>
      </c>
      <c r="I633" s="186"/>
      <c r="J633" s="187">
        <f>ROUND(I633*H633,2)</f>
        <v>0</v>
      </c>
      <c r="K633" s="183" t="s">
        <v>19</v>
      </c>
      <c r="L633" s="42"/>
      <c r="M633" s="188" t="s">
        <v>19</v>
      </c>
      <c r="N633" s="189" t="s">
        <v>44</v>
      </c>
      <c r="O633" s="67"/>
      <c r="P633" s="190">
        <f>O633*H633</f>
        <v>0</v>
      </c>
      <c r="Q633" s="190">
        <v>0</v>
      </c>
      <c r="R633" s="190">
        <f>Q633*H633</f>
        <v>0</v>
      </c>
      <c r="S633" s="190">
        <v>0</v>
      </c>
      <c r="T633" s="191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2" t="s">
        <v>292</v>
      </c>
      <c r="AT633" s="192" t="s">
        <v>193</v>
      </c>
      <c r="AU633" s="192" t="s">
        <v>82</v>
      </c>
      <c r="AY633" s="20" t="s">
        <v>191</v>
      </c>
      <c r="BE633" s="193">
        <f>IF(N633="základní",J633,0)</f>
        <v>0</v>
      </c>
      <c r="BF633" s="193">
        <f>IF(N633="snížená",J633,0)</f>
        <v>0</v>
      </c>
      <c r="BG633" s="193">
        <f>IF(N633="zákl. přenesená",J633,0)</f>
        <v>0</v>
      </c>
      <c r="BH633" s="193">
        <f>IF(N633="sníž. přenesená",J633,0)</f>
        <v>0</v>
      </c>
      <c r="BI633" s="193">
        <f>IF(N633="nulová",J633,0)</f>
        <v>0</v>
      </c>
      <c r="BJ633" s="20" t="s">
        <v>80</v>
      </c>
      <c r="BK633" s="193">
        <f>ROUND(I633*H633,2)</f>
        <v>0</v>
      </c>
      <c r="BL633" s="20" t="s">
        <v>292</v>
      </c>
      <c r="BM633" s="192" t="s">
        <v>5613</v>
      </c>
    </row>
    <row r="634" spans="1:65" s="2" customFormat="1" ht="11.25">
      <c r="A634" s="37"/>
      <c r="B634" s="38"/>
      <c r="C634" s="39"/>
      <c r="D634" s="194" t="s">
        <v>199</v>
      </c>
      <c r="E634" s="39"/>
      <c r="F634" s="195" t="s">
        <v>5612</v>
      </c>
      <c r="G634" s="39"/>
      <c r="H634" s="39"/>
      <c r="I634" s="196"/>
      <c r="J634" s="39"/>
      <c r="K634" s="39"/>
      <c r="L634" s="42"/>
      <c r="M634" s="197"/>
      <c r="N634" s="198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199</v>
      </c>
      <c r="AU634" s="20" t="s">
        <v>82</v>
      </c>
    </row>
    <row r="635" spans="1:65" s="2" customFormat="1" ht="19.5">
      <c r="A635" s="37"/>
      <c r="B635" s="38"/>
      <c r="C635" s="39"/>
      <c r="D635" s="194" t="s">
        <v>402</v>
      </c>
      <c r="E635" s="39"/>
      <c r="F635" s="243" t="s">
        <v>5614</v>
      </c>
      <c r="G635" s="39"/>
      <c r="H635" s="39"/>
      <c r="I635" s="196"/>
      <c r="J635" s="39"/>
      <c r="K635" s="39"/>
      <c r="L635" s="42"/>
      <c r="M635" s="197"/>
      <c r="N635" s="198"/>
      <c r="O635" s="67"/>
      <c r="P635" s="67"/>
      <c r="Q635" s="67"/>
      <c r="R635" s="67"/>
      <c r="S635" s="67"/>
      <c r="T635" s="68"/>
      <c r="U635" s="37"/>
      <c r="V635" s="37"/>
      <c r="W635" s="37"/>
      <c r="X635" s="37"/>
      <c r="Y635" s="37"/>
      <c r="Z635" s="37"/>
      <c r="AA635" s="37"/>
      <c r="AB635" s="37"/>
      <c r="AC635" s="37"/>
      <c r="AD635" s="37"/>
      <c r="AE635" s="37"/>
      <c r="AT635" s="20" t="s">
        <v>402</v>
      </c>
      <c r="AU635" s="20" t="s">
        <v>82</v>
      </c>
    </row>
    <row r="636" spans="1:65" s="2" customFormat="1" ht="16.5" customHeight="1">
      <c r="A636" s="37"/>
      <c r="B636" s="38"/>
      <c r="C636" s="181" t="s">
        <v>1410</v>
      </c>
      <c r="D636" s="181" t="s">
        <v>193</v>
      </c>
      <c r="E636" s="182" t="s">
        <v>5615</v>
      </c>
      <c r="F636" s="183" t="s">
        <v>5616</v>
      </c>
      <c r="G636" s="184" t="s">
        <v>1355</v>
      </c>
      <c r="H636" s="185">
        <v>1</v>
      </c>
      <c r="I636" s="186"/>
      <c r="J636" s="187">
        <f>ROUND(I636*H636,2)</f>
        <v>0</v>
      </c>
      <c r="K636" s="183" t="s">
        <v>4909</v>
      </c>
      <c r="L636" s="42"/>
      <c r="M636" s="188" t="s">
        <v>19</v>
      </c>
      <c r="N636" s="189" t="s">
        <v>44</v>
      </c>
      <c r="O636" s="67"/>
      <c r="P636" s="190">
        <f>O636*H636</f>
        <v>0</v>
      </c>
      <c r="Q636" s="190">
        <v>0</v>
      </c>
      <c r="R636" s="190">
        <f>Q636*H636</f>
        <v>0</v>
      </c>
      <c r="S636" s="190">
        <v>0</v>
      </c>
      <c r="T636" s="191">
        <f>S636*H636</f>
        <v>0</v>
      </c>
      <c r="U636" s="37"/>
      <c r="V636" s="37"/>
      <c r="W636" s="37"/>
      <c r="X636" s="37"/>
      <c r="Y636" s="37"/>
      <c r="Z636" s="37"/>
      <c r="AA636" s="37"/>
      <c r="AB636" s="37"/>
      <c r="AC636" s="37"/>
      <c r="AD636" s="37"/>
      <c r="AE636" s="37"/>
      <c r="AR636" s="192" t="s">
        <v>292</v>
      </c>
      <c r="AT636" s="192" t="s">
        <v>193</v>
      </c>
      <c r="AU636" s="192" t="s">
        <v>82</v>
      </c>
      <c r="AY636" s="20" t="s">
        <v>191</v>
      </c>
      <c r="BE636" s="193">
        <f>IF(N636="základní",J636,0)</f>
        <v>0</v>
      </c>
      <c r="BF636" s="193">
        <f>IF(N636="snížená",J636,0)</f>
        <v>0</v>
      </c>
      <c r="BG636" s="193">
        <f>IF(N636="zákl. přenesená",J636,0)</f>
        <v>0</v>
      </c>
      <c r="BH636" s="193">
        <f>IF(N636="sníž. přenesená",J636,0)</f>
        <v>0</v>
      </c>
      <c r="BI636" s="193">
        <f>IF(N636="nulová",J636,0)</f>
        <v>0</v>
      </c>
      <c r="BJ636" s="20" t="s">
        <v>80</v>
      </c>
      <c r="BK636" s="193">
        <f>ROUND(I636*H636,2)</f>
        <v>0</v>
      </c>
      <c r="BL636" s="20" t="s">
        <v>292</v>
      </c>
      <c r="BM636" s="192" t="s">
        <v>5617</v>
      </c>
    </row>
    <row r="637" spans="1:65" s="2" customFormat="1" ht="11.25">
      <c r="A637" s="37"/>
      <c r="B637" s="38"/>
      <c r="C637" s="39"/>
      <c r="D637" s="194" t="s">
        <v>199</v>
      </c>
      <c r="E637" s="39"/>
      <c r="F637" s="195" t="s">
        <v>5618</v>
      </c>
      <c r="G637" s="39"/>
      <c r="H637" s="39"/>
      <c r="I637" s="196"/>
      <c r="J637" s="39"/>
      <c r="K637" s="39"/>
      <c r="L637" s="42"/>
      <c r="M637" s="197"/>
      <c r="N637" s="198"/>
      <c r="O637" s="67"/>
      <c r="P637" s="67"/>
      <c r="Q637" s="67"/>
      <c r="R637" s="67"/>
      <c r="S637" s="67"/>
      <c r="T637" s="68"/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T637" s="20" t="s">
        <v>199</v>
      </c>
      <c r="AU637" s="20" t="s">
        <v>82</v>
      </c>
    </row>
    <row r="638" spans="1:65" s="2" customFormat="1" ht="11.25">
      <c r="A638" s="37"/>
      <c r="B638" s="38"/>
      <c r="C638" s="39"/>
      <c r="D638" s="199" t="s">
        <v>206</v>
      </c>
      <c r="E638" s="39"/>
      <c r="F638" s="200" t="s">
        <v>5619</v>
      </c>
      <c r="G638" s="39"/>
      <c r="H638" s="39"/>
      <c r="I638" s="196"/>
      <c r="J638" s="39"/>
      <c r="K638" s="39"/>
      <c r="L638" s="42"/>
      <c r="M638" s="197"/>
      <c r="N638" s="198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206</v>
      </c>
      <c r="AU638" s="20" t="s">
        <v>82</v>
      </c>
    </row>
    <row r="639" spans="1:65" s="2" customFormat="1" ht="21.75" customHeight="1">
      <c r="A639" s="37"/>
      <c r="B639" s="38"/>
      <c r="C639" s="181" t="s">
        <v>1415</v>
      </c>
      <c r="D639" s="181" t="s">
        <v>193</v>
      </c>
      <c r="E639" s="182" t="s">
        <v>5620</v>
      </c>
      <c r="F639" s="183" t="s">
        <v>5621</v>
      </c>
      <c r="G639" s="184" t="s">
        <v>1355</v>
      </c>
      <c r="H639" s="185">
        <v>1</v>
      </c>
      <c r="I639" s="186"/>
      <c r="J639" s="187">
        <f>ROUND(I639*H639,2)</f>
        <v>0</v>
      </c>
      <c r="K639" s="183" t="s">
        <v>4909</v>
      </c>
      <c r="L639" s="42"/>
      <c r="M639" s="188" t="s">
        <v>19</v>
      </c>
      <c r="N639" s="189" t="s">
        <v>44</v>
      </c>
      <c r="O639" s="67"/>
      <c r="P639" s="190">
        <f>O639*H639</f>
        <v>0</v>
      </c>
      <c r="Q639" s="190">
        <v>0</v>
      </c>
      <c r="R639" s="190">
        <f>Q639*H639</f>
        <v>0</v>
      </c>
      <c r="S639" s="190">
        <v>0</v>
      </c>
      <c r="T639" s="191">
        <f>S639*H639</f>
        <v>0</v>
      </c>
      <c r="U639" s="37"/>
      <c r="V639" s="37"/>
      <c r="W639" s="37"/>
      <c r="X639" s="37"/>
      <c r="Y639" s="37"/>
      <c r="Z639" s="37"/>
      <c r="AA639" s="37"/>
      <c r="AB639" s="37"/>
      <c r="AC639" s="37"/>
      <c r="AD639" s="37"/>
      <c r="AE639" s="37"/>
      <c r="AR639" s="192" t="s">
        <v>292</v>
      </c>
      <c r="AT639" s="192" t="s">
        <v>193</v>
      </c>
      <c r="AU639" s="192" t="s">
        <v>82</v>
      </c>
      <c r="AY639" s="20" t="s">
        <v>191</v>
      </c>
      <c r="BE639" s="193">
        <f>IF(N639="základní",J639,0)</f>
        <v>0</v>
      </c>
      <c r="BF639" s="193">
        <f>IF(N639="snížená",J639,0)</f>
        <v>0</v>
      </c>
      <c r="BG639" s="193">
        <f>IF(N639="zákl. přenesená",J639,0)</f>
        <v>0</v>
      </c>
      <c r="BH639" s="193">
        <f>IF(N639="sníž. přenesená",J639,0)</f>
        <v>0</v>
      </c>
      <c r="BI639" s="193">
        <f>IF(N639="nulová",J639,0)</f>
        <v>0</v>
      </c>
      <c r="BJ639" s="20" t="s">
        <v>80</v>
      </c>
      <c r="BK639" s="193">
        <f>ROUND(I639*H639,2)</f>
        <v>0</v>
      </c>
      <c r="BL639" s="20" t="s">
        <v>292</v>
      </c>
      <c r="BM639" s="192" t="s">
        <v>5622</v>
      </c>
    </row>
    <row r="640" spans="1:65" s="2" customFormat="1" ht="19.5">
      <c r="A640" s="37"/>
      <c r="B640" s="38"/>
      <c r="C640" s="39"/>
      <c r="D640" s="194" t="s">
        <v>199</v>
      </c>
      <c r="E640" s="39"/>
      <c r="F640" s="195" t="s">
        <v>5623</v>
      </c>
      <c r="G640" s="39"/>
      <c r="H640" s="39"/>
      <c r="I640" s="196"/>
      <c r="J640" s="39"/>
      <c r="K640" s="39"/>
      <c r="L640" s="42"/>
      <c r="M640" s="197"/>
      <c r="N640" s="198"/>
      <c r="O640" s="67"/>
      <c r="P640" s="67"/>
      <c r="Q640" s="67"/>
      <c r="R640" s="67"/>
      <c r="S640" s="67"/>
      <c r="T640" s="68"/>
      <c r="U640" s="37"/>
      <c r="V640" s="37"/>
      <c r="W640" s="37"/>
      <c r="X640" s="37"/>
      <c r="Y640" s="37"/>
      <c r="Z640" s="37"/>
      <c r="AA640" s="37"/>
      <c r="AB640" s="37"/>
      <c r="AC640" s="37"/>
      <c r="AD640" s="37"/>
      <c r="AE640" s="37"/>
      <c r="AT640" s="20" t="s">
        <v>199</v>
      </c>
      <c r="AU640" s="20" t="s">
        <v>82</v>
      </c>
    </row>
    <row r="641" spans="1:65" s="2" customFormat="1" ht="11.25">
      <c r="A641" s="37"/>
      <c r="B641" s="38"/>
      <c r="C641" s="39"/>
      <c r="D641" s="199" t="s">
        <v>206</v>
      </c>
      <c r="E641" s="39"/>
      <c r="F641" s="200" t="s">
        <v>5624</v>
      </c>
      <c r="G641" s="39"/>
      <c r="H641" s="39"/>
      <c r="I641" s="196"/>
      <c r="J641" s="39"/>
      <c r="K641" s="39"/>
      <c r="L641" s="42"/>
      <c r="M641" s="197"/>
      <c r="N641" s="198"/>
      <c r="O641" s="67"/>
      <c r="P641" s="67"/>
      <c r="Q641" s="67"/>
      <c r="R641" s="67"/>
      <c r="S641" s="67"/>
      <c r="T641" s="68"/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T641" s="20" t="s">
        <v>206</v>
      </c>
      <c r="AU641" s="20" t="s">
        <v>82</v>
      </c>
    </row>
    <row r="642" spans="1:65" s="2" customFormat="1" ht="16.5" customHeight="1">
      <c r="A642" s="37"/>
      <c r="B642" s="38"/>
      <c r="C642" s="181" t="s">
        <v>1427</v>
      </c>
      <c r="D642" s="181" t="s">
        <v>193</v>
      </c>
      <c r="E642" s="182" t="s">
        <v>5625</v>
      </c>
      <c r="F642" s="183" t="s">
        <v>5626</v>
      </c>
      <c r="G642" s="184" t="s">
        <v>196</v>
      </c>
      <c r="H642" s="185">
        <v>3</v>
      </c>
      <c r="I642" s="186"/>
      <c r="J642" s="187">
        <f>ROUND(I642*H642,2)</f>
        <v>0</v>
      </c>
      <c r="K642" s="183" t="s">
        <v>19</v>
      </c>
      <c r="L642" s="42"/>
      <c r="M642" s="188" t="s">
        <v>19</v>
      </c>
      <c r="N642" s="189" t="s">
        <v>44</v>
      </c>
      <c r="O642" s="67"/>
      <c r="P642" s="190">
        <f>O642*H642</f>
        <v>0</v>
      </c>
      <c r="Q642" s="190">
        <v>0</v>
      </c>
      <c r="R642" s="190">
        <f>Q642*H642</f>
        <v>0</v>
      </c>
      <c r="S642" s="190">
        <v>0</v>
      </c>
      <c r="T642" s="191">
        <f>S642*H642</f>
        <v>0</v>
      </c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R642" s="192" t="s">
        <v>292</v>
      </c>
      <c r="AT642" s="192" t="s">
        <v>193</v>
      </c>
      <c r="AU642" s="192" t="s">
        <v>82</v>
      </c>
      <c r="AY642" s="20" t="s">
        <v>191</v>
      </c>
      <c r="BE642" s="193">
        <f>IF(N642="základní",J642,0)</f>
        <v>0</v>
      </c>
      <c r="BF642" s="193">
        <f>IF(N642="snížená",J642,0)</f>
        <v>0</v>
      </c>
      <c r="BG642" s="193">
        <f>IF(N642="zákl. přenesená",J642,0)</f>
        <v>0</v>
      </c>
      <c r="BH642" s="193">
        <f>IF(N642="sníž. přenesená",J642,0)</f>
        <v>0</v>
      </c>
      <c r="BI642" s="193">
        <f>IF(N642="nulová",J642,0)</f>
        <v>0</v>
      </c>
      <c r="BJ642" s="20" t="s">
        <v>80</v>
      </c>
      <c r="BK642" s="193">
        <f>ROUND(I642*H642,2)</f>
        <v>0</v>
      </c>
      <c r="BL642" s="20" t="s">
        <v>292</v>
      </c>
      <c r="BM642" s="192" t="s">
        <v>5627</v>
      </c>
    </row>
    <row r="643" spans="1:65" s="2" customFormat="1" ht="19.5">
      <c r="A643" s="37"/>
      <c r="B643" s="38"/>
      <c r="C643" s="39"/>
      <c r="D643" s="194" t="s">
        <v>199</v>
      </c>
      <c r="E643" s="39"/>
      <c r="F643" s="195" t="s">
        <v>5628</v>
      </c>
      <c r="G643" s="39"/>
      <c r="H643" s="39"/>
      <c r="I643" s="196"/>
      <c r="J643" s="39"/>
      <c r="K643" s="39"/>
      <c r="L643" s="42"/>
      <c r="M643" s="197"/>
      <c r="N643" s="198"/>
      <c r="O643" s="67"/>
      <c r="P643" s="67"/>
      <c r="Q643" s="67"/>
      <c r="R643" s="67"/>
      <c r="S643" s="67"/>
      <c r="T643" s="68"/>
      <c r="U643" s="37"/>
      <c r="V643" s="37"/>
      <c r="W643" s="37"/>
      <c r="X643" s="37"/>
      <c r="Y643" s="37"/>
      <c r="Z643" s="37"/>
      <c r="AA643" s="37"/>
      <c r="AB643" s="37"/>
      <c r="AC643" s="37"/>
      <c r="AD643" s="37"/>
      <c r="AE643" s="37"/>
      <c r="AT643" s="20" t="s">
        <v>199</v>
      </c>
      <c r="AU643" s="20" t="s">
        <v>82</v>
      </c>
    </row>
    <row r="644" spans="1:65" s="2" customFormat="1" ht="16.5" customHeight="1">
      <c r="A644" s="37"/>
      <c r="B644" s="38"/>
      <c r="C644" s="181" t="s">
        <v>1430</v>
      </c>
      <c r="D644" s="181" t="s">
        <v>193</v>
      </c>
      <c r="E644" s="182" t="s">
        <v>5629</v>
      </c>
      <c r="F644" s="183" t="s">
        <v>5630</v>
      </c>
      <c r="G644" s="184" t="s">
        <v>1355</v>
      </c>
      <c r="H644" s="185">
        <v>1</v>
      </c>
      <c r="I644" s="186"/>
      <c r="J644" s="187">
        <f>ROUND(I644*H644,2)</f>
        <v>0</v>
      </c>
      <c r="K644" s="183" t="s">
        <v>4909</v>
      </c>
      <c r="L644" s="42"/>
      <c r="M644" s="188" t="s">
        <v>19</v>
      </c>
      <c r="N644" s="189" t="s">
        <v>44</v>
      </c>
      <c r="O644" s="67"/>
      <c r="P644" s="190">
        <f>O644*H644</f>
        <v>0</v>
      </c>
      <c r="Q644" s="190">
        <v>0</v>
      </c>
      <c r="R644" s="190">
        <f>Q644*H644</f>
        <v>0</v>
      </c>
      <c r="S644" s="190">
        <v>0</v>
      </c>
      <c r="T644" s="191">
        <f>S644*H644</f>
        <v>0</v>
      </c>
      <c r="U644" s="37"/>
      <c r="V644" s="37"/>
      <c r="W644" s="37"/>
      <c r="X644" s="37"/>
      <c r="Y644" s="37"/>
      <c r="Z644" s="37"/>
      <c r="AA644" s="37"/>
      <c r="AB644" s="37"/>
      <c r="AC644" s="37"/>
      <c r="AD644" s="37"/>
      <c r="AE644" s="37"/>
      <c r="AR644" s="192" t="s">
        <v>292</v>
      </c>
      <c r="AT644" s="192" t="s">
        <v>193</v>
      </c>
      <c r="AU644" s="192" t="s">
        <v>82</v>
      </c>
      <c r="AY644" s="20" t="s">
        <v>191</v>
      </c>
      <c r="BE644" s="193">
        <f>IF(N644="základní",J644,0)</f>
        <v>0</v>
      </c>
      <c r="BF644" s="193">
        <f>IF(N644="snížená",J644,0)</f>
        <v>0</v>
      </c>
      <c r="BG644" s="193">
        <f>IF(N644="zákl. přenesená",J644,0)</f>
        <v>0</v>
      </c>
      <c r="BH644" s="193">
        <f>IF(N644="sníž. přenesená",J644,0)</f>
        <v>0</v>
      </c>
      <c r="BI644" s="193">
        <f>IF(N644="nulová",J644,0)</f>
        <v>0</v>
      </c>
      <c r="BJ644" s="20" t="s">
        <v>80</v>
      </c>
      <c r="BK644" s="193">
        <f>ROUND(I644*H644,2)</f>
        <v>0</v>
      </c>
      <c r="BL644" s="20" t="s">
        <v>292</v>
      </c>
      <c r="BM644" s="192" t="s">
        <v>5631</v>
      </c>
    </row>
    <row r="645" spans="1:65" s="2" customFormat="1" ht="11.25">
      <c r="A645" s="37"/>
      <c r="B645" s="38"/>
      <c r="C645" s="39"/>
      <c r="D645" s="194" t="s">
        <v>199</v>
      </c>
      <c r="E645" s="39"/>
      <c r="F645" s="195" t="s">
        <v>5632</v>
      </c>
      <c r="G645" s="39"/>
      <c r="H645" s="39"/>
      <c r="I645" s="196"/>
      <c r="J645" s="39"/>
      <c r="K645" s="39"/>
      <c r="L645" s="42"/>
      <c r="M645" s="197"/>
      <c r="N645" s="198"/>
      <c r="O645" s="67"/>
      <c r="P645" s="67"/>
      <c r="Q645" s="67"/>
      <c r="R645" s="67"/>
      <c r="S645" s="67"/>
      <c r="T645" s="68"/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T645" s="20" t="s">
        <v>199</v>
      </c>
      <c r="AU645" s="20" t="s">
        <v>82</v>
      </c>
    </row>
    <row r="646" spans="1:65" s="2" customFormat="1" ht="11.25">
      <c r="A646" s="37"/>
      <c r="B646" s="38"/>
      <c r="C646" s="39"/>
      <c r="D646" s="199" t="s">
        <v>206</v>
      </c>
      <c r="E646" s="39"/>
      <c r="F646" s="200" t="s">
        <v>5633</v>
      </c>
      <c r="G646" s="39"/>
      <c r="H646" s="39"/>
      <c r="I646" s="196"/>
      <c r="J646" s="39"/>
      <c r="K646" s="39"/>
      <c r="L646" s="42"/>
      <c r="M646" s="197"/>
      <c r="N646" s="198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206</v>
      </c>
      <c r="AU646" s="20" t="s">
        <v>82</v>
      </c>
    </row>
    <row r="647" spans="1:65" s="2" customFormat="1" ht="16.5" customHeight="1">
      <c r="A647" s="37"/>
      <c r="B647" s="38"/>
      <c r="C647" s="181" t="s">
        <v>1436</v>
      </c>
      <c r="D647" s="181" t="s">
        <v>193</v>
      </c>
      <c r="E647" s="182" t="s">
        <v>5634</v>
      </c>
      <c r="F647" s="183" t="s">
        <v>5635</v>
      </c>
      <c r="G647" s="184" t="s">
        <v>1355</v>
      </c>
      <c r="H647" s="185">
        <v>1</v>
      </c>
      <c r="I647" s="186"/>
      <c r="J647" s="187">
        <f>ROUND(I647*H647,2)</f>
        <v>0</v>
      </c>
      <c r="K647" s="183" t="s">
        <v>4909</v>
      </c>
      <c r="L647" s="42"/>
      <c r="M647" s="188" t="s">
        <v>19</v>
      </c>
      <c r="N647" s="189" t="s">
        <v>44</v>
      </c>
      <c r="O647" s="67"/>
      <c r="P647" s="190">
        <f>O647*H647</f>
        <v>0</v>
      </c>
      <c r="Q647" s="190">
        <v>0</v>
      </c>
      <c r="R647" s="190">
        <f>Q647*H647</f>
        <v>0</v>
      </c>
      <c r="S647" s="190">
        <v>0</v>
      </c>
      <c r="T647" s="191">
        <f>S647*H647</f>
        <v>0</v>
      </c>
      <c r="U647" s="37"/>
      <c r="V647" s="37"/>
      <c r="W647" s="37"/>
      <c r="X647" s="37"/>
      <c r="Y647" s="37"/>
      <c r="Z647" s="37"/>
      <c r="AA647" s="37"/>
      <c r="AB647" s="37"/>
      <c r="AC647" s="37"/>
      <c r="AD647" s="37"/>
      <c r="AE647" s="37"/>
      <c r="AR647" s="192" t="s">
        <v>292</v>
      </c>
      <c r="AT647" s="192" t="s">
        <v>193</v>
      </c>
      <c r="AU647" s="192" t="s">
        <v>82</v>
      </c>
      <c r="AY647" s="20" t="s">
        <v>191</v>
      </c>
      <c r="BE647" s="193">
        <f>IF(N647="základní",J647,0)</f>
        <v>0</v>
      </c>
      <c r="BF647" s="193">
        <f>IF(N647="snížená",J647,0)</f>
        <v>0</v>
      </c>
      <c r="BG647" s="193">
        <f>IF(N647="zákl. přenesená",J647,0)</f>
        <v>0</v>
      </c>
      <c r="BH647" s="193">
        <f>IF(N647="sníž. přenesená",J647,0)</f>
        <v>0</v>
      </c>
      <c r="BI647" s="193">
        <f>IF(N647="nulová",J647,0)</f>
        <v>0</v>
      </c>
      <c r="BJ647" s="20" t="s">
        <v>80</v>
      </c>
      <c r="BK647" s="193">
        <f>ROUND(I647*H647,2)</f>
        <v>0</v>
      </c>
      <c r="BL647" s="20" t="s">
        <v>292</v>
      </c>
      <c r="BM647" s="192" t="s">
        <v>5636</v>
      </c>
    </row>
    <row r="648" spans="1:65" s="2" customFormat="1" ht="19.5">
      <c r="A648" s="37"/>
      <c r="B648" s="38"/>
      <c r="C648" s="39"/>
      <c r="D648" s="194" t="s">
        <v>199</v>
      </c>
      <c r="E648" s="39"/>
      <c r="F648" s="195" t="s">
        <v>5637</v>
      </c>
      <c r="G648" s="39"/>
      <c r="H648" s="39"/>
      <c r="I648" s="196"/>
      <c r="J648" s="39"/>
      <c r="K648" s="39"/>
      <c r="L648" s="42"/>
      <c r="M648" s="197"/>
      <c r="N648" s="198"/>
      <c r="O648" s="67"/>
      <c r="P648" s="67"/>
      <c r="Q648" s="67"/>
      <c r="R648" s="67"/>
      <c r="S648" s="67"/>
      <c r="T648" s="68"/>
      <c r="U648" s="37"/>
      <c r="V648" s="37"/>
      <c r="W648" s="37"/>
      <c r="X648" s="37"/>
      <c r="Y648" s="37"/>
      <c r="Z648" s="37"/>
      <c r="AA648" s="37"/>
      <c r="AB648" s="37"/>
      <c r="AC648" s="37"/>
      <c r="AD648" s="37"/>
      <c r="AE648" s="37"/>
      <c r="AT648" s="20" t="s">
        <v>199</v>
      </c>
      <c r="AU648" s="20" t="s">
        <v>82</v>
      </c>
    </row>
    <row r="649" spans="1:65" s="2" customFormat="1" ht="11.25">
      <c r="A649" s="37"/>
      <c r="B649" s="38"/>
      <c r="C649" s="39"/>
      <c r="D649" s="199" t="s">
        <v>206</v>
      </c>
      <c r="E649" s="39"/>
      <c r="F649" s="200" t="s">
        <v>5638</v>
      </c>
      <c r="G649" s="39"/>
      <c r="H649" s="39"/>
      <c r="I649" s="196"/>
      <c r="J649" s="39"/>
      <c r="K649" s="39"/>
      <c r="L649" s="42"/>
      <c r="M649" s="197"/>
      <c r="N649" s="198"/>
      <c r="O649" s="67"/>
      <c r="P649" s="67"/>
      <c r="Q649" s="67"/>
      <c r="R649" s="67"/>
      <c r="S649" s="67"/>
      <c r="T649" s="68"/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T649" s="20" t="s">
        <v>206</v>
      </c>
      <c r="AU649" s="20" t="s">
        <v>82</v>
      </c>
    </row>
    <row r="650" spans="1:65" s="2" customFormat="1" ht="16.5" customHeight="1">
      <c r="A650" s="37"/>
      <c r="B650" s="38"/>
      <c r="C650" s="181" t="s">
        <v>1441</v>
      </c>
      <c r="D650" s="181" t="s">
        <v>193</v>
      </c>
      <c r="E650" s="182" t="s">
        <v>5639</v>
      </c>
      <c r="F650" s="183" t="s">
        <v>5640</v>
      </c>
      <c r="G650" s="184" t="s">
        <v>1355</v>
      </c>
      <c r="H650" s="185">
        <v>1</v>
      </c>
      <c r="I650" s="186"/>
      <c r="J650" s="187">
        <f>ROUND(I650*H650,2)</f>
        <v>0</v>
      </c>
      <c r="K650" s="183" t="s">
        <v>4909</v>
      </c>
      <c r="L650" s="42"/>
      <c r="M650" s="188" t="s">
        <v>19</v>
      </c>
      <c r="N650" s="189" t="s">
        <v>44</v>
      </c>
      <c r="O650" s="67"/>
      <c r="P650" s="190">
        <f>O650*H650</f>
        <v>0</v>
      </c>
      <c r="Q650" s="190">
        <v>0</v>
      </c>
      <c r="R650" s="190">
        <f>Q650*H650</f>
        <v>0</v>
      </c>
      <c r="S650" s="190">
        <v>0</v>
      </c>
      <c r="T650" s="191">
        <f>S650*H650</f>
        <v>0</v>
      </c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R650" s="192" t="s">
        <v>292</v>
      </c>
      <c r="AT650" s="192" t="s">
        <v>193</v>
      </c>
      <c r="AU650" s="192" t="s">
        <v>82</v>
      </c>
      <c r="AY650" s="20" t="s">
        <v>191</v>
      </c>
      <c r="BE650" s="193">
        <f>IF(N650="základní",J650,0)</f>
        <v>0</v>
      </c>
      <c r="BF650" s="193">
        <f>IF(N650="snížená",J650,0)</f>
        <v>0</v>
      </c>
      <c r="BG650" s="193">
        <f>IF(N650="zákl. přenesená",J650,0)</f>
        <v>0</v>
      </c>
      <c r="BH650" s="193">
        <f>IF(N650="sníž. přenesená",J650,0)</f>
        <v>0</v>
      </c>
      <c r="BI650" s="193">
        <f>IF(N650="nulová",J650,0)</f>
        <v>0</v>
      </c>
      <c r="BJ650" s="20" t="s">
        <v>80</v>
      </c>
      <c r="BK650" s="193">
        <f>ROUND(I650*H650,2)</f>
        <v>0</v>
      </c>
      <c r="BL650" s="20" t="s">
        <v>292</v>
      </c>
      <c r="BM650" s="192" t="s">
        <v>5641</v>
      </c>
    </row>
    <row r="651" spans="1:65" s="2" customFormat="1" ht="11.25">
      <c r="A651" s="37"/>
      <c r="B651" s="38"/>
      <c r="C651" s="39"/>
      <c r="D651" s="194" t="s">
        <v>199</v>
      </c>
      <c r="E651" s="39"/>
      <c r="F651" s="195" t="s">
        <v>5642</v>
      </c>
      <c r="G651" s="39"/>
      <c r="H651" s="39"/>
      <c r="I651" s="196"/>
      <c r="J651" s="39"/>
      <c r="K651" s="39"/>
      <c r="L651" s="42"/>
      <c r="M651" s="197"/>
      <c r="N651" s="198"/>
      <c r="O651" s="67"/>
      <c r="P651" s="67"/>
      <c r="Q651" s="67"/>
      <c r="R651" s="67"/>
      <c r="S651" s="67"/>
      <c r="T651" s="68"/>
      <c r="U651" s="37"/>
      <c r="V651" s="37"/>
      <c r="W651" s="37"/>
      <c r="X651" s="37"/>
      <c r="Y651" s="37"/>
      <c r="Z651" s="37"/>
      <c r="AA651" s="37"/>
      <c r="AB651" s="37"/>
      <c r="AC651" s="37"/>
      <c r="AD651" s="37"/>
      <c r="AE651" s="37"/>
      <c r="AT651" s="20" t="s">
        <v>199</v>
      </c>
      <c r="AU651" s="20" t="s">
        <v>82</v>
      </c>
    </row>
    <row r="652" spans="1:65" s="2" customFormat="1" ht="11.25">
      <c r="A652" s="37"/>
      <c r="B652" s="38"/>
      <c r="C652" s="39"/>
      <c r="D652" s="199" t="s">
        <v>206</v>
      </c>
      <c r="E652" s="39"/>
      <c r="F652" s="200" t="s">
        <v>5643</v>
      </c>
      <c r="G652" s="39"/>
      <c r="H652" s="39"/>
      <c r="I652" s="196"/>
      <c r="J652" s="39"/>
      <c r="K652" s="39"/>
      <c r="L652" s="42"/>
      <c r="M652" s="197"/>
      <c r="N652" s="198"/>
      <c r="O652" s="67"/>
      <c r="P652" s="67"/>
      <c r="Q652" s="67"/>
      <c r="R652" s="67"/>
      <c r="S652" s="67"/>
      <c r="T652" s="68"/>
      <c r="U652" s="37"/>
      <c r="V652" s="37"/>
      <c r="W652" s="37"/>
      <c r="X652" s="37"/>
      <c r="Y652" s="37"/>
      <c r="Z652" s="37"/>
      <c r="AA652" s="37"/>
      <c r="AB652" s="37"/>
      <c r="AC652" s="37"/>
      <c r="AD652" s="37"/>
      <c r="AE652" s="37"/>
      <c r="AT652" s="20" t="s">
        <v>206</v>
      </c>
      <c r="AU652" s="20" t="s">
        <v>82</v>
      </c>
    </row>
    <row r="653" spans="1:65" s="2" customFormat="1" ht="21.75" customHeight="1">
      <c r="A653" s="37"/>
      <c r="B653" s="38"/>
      <c r="C653" s="223" t="s">
        <v>1447</v>
      </c>
      <c r="D653" s="223" t="s">
        <v>273</v>
      </c>
      <c r="E653" s="224" t="s">
        <v>5644</v>
      </c>
      <c r="F653" s="225" t="s">
        <v>5645</v>
      </c>
      <c r="G653" s="226" t="s">
        <v>196</v>
      </c>
      <c r="H653" s="227">
        <v>1</v>
      </c>
      <c r="I653" s="228"/>
      <c r="J653" s="229">
        <f>ROUND(I653*H653,2)</f>
        <v>0</v>
      </c>
      <c r="K653" s="225" t="s">
        <v>19</v>
      </c>
      <c r="L653" s="230"/>
      <c r="M653" s="231" t="s">
        <v>19</v>
      </c>
      <c r="N653" s="232" t="s">
        <v>44</v>
      </c>
      <c r="O653" s="67"/>
      <c r="P653" s="190">
        <f>O653*H653</f>
        <v>0</v>
      </c>
      <c r="Q653" s="190">
        <v>0</v>
      </c>
      <c r="R653" s="190">
        <f>Q653*H653</f>
        <v>0</v>
      </c>
      <c r="S653" s="190">
        <v>0</v>
      </c>
      <c r="T653" s="191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2" t="s">
        <v>405</v>
      </c>
      <c r="AT653" s="192" t="s">
        <v>273</v>
      </c>
      <c r="AU653" s="192" t="s">
        <v>82</v>
      </c>
      <c r="AY653" s="20" t="s">
        <v>191</v>
      </c>
      <c r="BE653" s="193">
        <f>IF(N653="základní",J653,0)</f>
        <v>0</v>
      </c>
      <c r="BF653" s="193">
        <f>IF(N653="snížená",J653,0)</f>
        <v>0</v>
      </c>
      <c r="BG653" s="193">
        <f>IF(N653="zákl. přenesená",J653,0)</f>
        <v>0</v>
      </c>
      <c r="BH653" s="193">
        <f>IF(N653="sníž. přenesená",J653,0)</f>
        <v>0</v>
      </c>
      <c r="BI653" s="193">
        <f>IF(N653="nulová",J653,0)</f>
        <v>0</v>
      </c>
      <c r="BJ653" s="20" t="s">
        <v>80</v>
      </c>
      <c r="BK653" s="193">
        <f>ROUND(I653*H653,2)</f>
        <v>0</v>
      </c>
      <c r="BL653" s="20" t="s">
        <v>292</v>
      </c>
      <c r="BM653" s="192" t="s">
        <v>5646</v>
      </c>
    </row>
    <row r="654" spans="1:65" s="2" customFormat="1" ht="11.25">
      <c r="A654" s="37"/>
      <c r="B654" s="38"/>
      <c r="C654" s="39"/>
      <c r="D654" s="194" t="s">
        <v>199</v>
      </c>
      <c r="E654" s="39"/>
      <c r="F654" s="195" t="s">
        <v>5645</v>
      </c>
      <c r="G654" s="39"/>
      <c r="H654" s="39"/>
      <c r="I654" s="196"/>
      <c r="J654" s="39"/>
      <c r="K654" s="39"/>
      <c r="L654" s="42"/>
      <c r="M654" s="197"/>
      <c r="N654" s="198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199</v>
      </c>
      <c r="AU654" s="20" t="s">
        <v>82</v>
      </c>
    </row>
    <row r="655" spans="1:65" s="2" customFormat="1" ht="16.5" customHeight="1">
      <c r="A655" s="37"/>
      <c r="B655" s="38"/>
      <c r="C655" s="181" t="s">
        <v>1450</v>
      </c>
      <c r="D655" s="181" t="s">
        <v>193</v>
      </c>
      <c r="E655" s="182" t="s">
        <v>5647</v>
      </c>
      <c r="F655" s="183" t="s">
        <v>5648</v>
      </c>
      <c r="G655" s="184" t="s">
        <v>1355</v>
      </c>
      <c r="H655" s="185">
        <v>1</v>
      </c>
      <c r="I655" s="186"/>
      <c r="J655" s="187">
        <f>ROUND(I655*H655,2)</f>
        <v>0</v>
      </c>
      <c r="K655" s="183" t="s">
        <v>203</v>
      </c>
      <c r="L655" s="42"/>
      <c r="M655" s="188" t="s">
        <v>19</v>
      </c>
      <c r="N655" s="189" t="s">
        <v>44</v>
      </c>
      <c r="O655" s="67"/>
      <c r="P655" s="190">
        <f>O655*H655</f>
        <v>0</v>
      </c>
      <c r="Q655" s="190">
        <v>0</v>
      </c>
      <c r="R655" s="190">
        <f>Q655*H655</f>
        <v>0</v>
      </c>
      <c r="S655" s="190">
        <v>0</v>
      </c>
      <c r="T655" s="191">
        <f>S655*H655</f>
        <v>0</v>
      </c>
      <c r="U655" s="37"/>
      <c r="V655" s="37"/>
      <c r="W655" s="37"/>
      <c r="X655" s="37"/>
      <c r="Y655" s="37"/>
      <c r="Z655" s="37"/>
      <c r="AA655" s="37"/>
      <c r="AB655" s="37"/>
      <c r="AC655" s="37"/>
      <c r="AD655" s="37"/>
      <c r="AE655" s="37"/>
      <c r="AR655" s="192" t="s">
        <v>292</v>
      </c>
      <c r="AT655" s="192" t="s">
        <v>193</v>
      </c>
      <c r="AU655" s="192" t="s">
        <v>82</v>
      </c>
      <c r="AY655" s="20" t="s">
        <v>191</v>
      </c>
      <c r="BE655" s="193">
        <f>IF(N655="základní",J655,0)</f>
        <v>0</v>
      </c>
      <c r="BF655" s="193">
        <f>IF(N655="snížená",J655,0)</f>
        <v>0</v>
      </c>
      <c r="BG655" s="193">
        <f>IF(N655="zákl. přenesená",J655,0)</f>
        <v>0</v>
      </c>
      <c r="BH655" s="193">
        <f>IF(N655="sníž. přenesená",J655,0)</f>
        <v>0</v>
      </c>
      <c r="BI655" s="193">
        <f>IF(N655="nulová",J655,0)</f>
        <v>0</v>
      </c>
      <c r="BJ655" s="20" t="s">
        <v>80</v>
      </c>
      <c r="BK655" s="193">
        <f>ROUND(I655*H655,2)</f>
        <v>0</v>
      </c>
      <c r="BL655" s="20" t="s">
        <v>292</v>
      </c>
      <c r="BM655" s="192" t="s">
        <v>5649</v>
      </c>
    </row>
    <row r="656" spans="1:65" s="2" customFormat="1" ht="11.25">
      <c r="A656" s="37"/>
      <c r="B656" s="38"/>
      <c r="C656" s="39"/>
      <c r="D656" s="194" t="s">
        <v>199</v>
      </c>
      <c r="E656" s="39"/>
      <c r="F656" s="195" t="s">
        <v>5650</v>
      </c>
      <c r="G656" s="39"/>
      <c r="H656" s="39"/>
      <c r="I656" s="196"/>
      <c r="J656" s="39"/>
      <c r="K656" s="39"/>
      <c r="L656" s="42"/>
      <c r="M656" s="197"/>
      <c r="N656" s="198"/>
      <c r="O656" s="67"/>
      <c r="P656" s="67"/>
      <c r="Q656" s="67"/>
      <c r="R656" s="67"/>
      <c r="S656" s="67"/>
      <c r="T656" s="68"/>
      <c r="U656" s="37"/>
      <c r="V656" s="37"/>
      <c r="W656" s="37"/>
      <c r="X656" s="37"/>
      <c r="Y656" s="37"/>
      <c r="Z656" s="37"/>
      <c r="AA656" s="37"/>
      <c r="AB656" s="37"/>
      <c r="AC656" s="37"/>
      <c r="AD656" s="37"/>
      <c r="AE656" s="37"/>
      <c r="AT656" s="20" t="s">
        <v>199</v>
      </c>
      <c r="AU656" s="20" t="s">
        <v>82</v>
      </c>
    </row>
    <row r="657" spans="1:65" s="2" customFormat="1" ht="11.25">
      <c r="A657" s="37"/>
      <c r="B657" s="38"/>
      <c r="C657" s="39"/>
      <c r="D657" s="199" t="s">
        <v>206</v>
      </c>
      <c r="E657" s="39"/>
      <c r="F657" s="200" t="s">
        <v>5651</v>
      </c>
      <c r="G657" s="39"/>
      <c r="H657" s="39"/>
      <c r="I657" s="196"/>
      <c r="J657" s="39"/>
      <c r="K657" s="39"/>
      <c r="L657" s="42"/>
      <c r="M657" s="197"/>
      <c r="N657" s="198"/>
      <c r="O657" s="67"/>
      <c r="P657" s="67"/>
      <c r="Q657" s="67"/>
      <c r="R657" s="67"/>
      <c r="S657" s="67"/>
      <c r="T657" s="68"/>
      <c r="U657" s="37"/>
      <c r="V657" s="37"/>
      <c r="W657" s="37"/>
      <c r="X657" s="37"/>
      <c r="Y657" s="37"/>
      <c r="Z657" s="37"/>
      <c r="AA657" s="37"/>
      <c r="AB657" s="37"/>
      <c r="AC657" s="37"/>
      <c r="AD657" s="37"/>
      <c r="AE657" s="37"/>
      <c r="AT657" s="20" t="s">
        <v>206</v>
      </c>
      <c r="AU657" s="20" t="s">
        <v>82</v>
      </c>
    </row>
    <row r="658" spans="1:65" s="2" customFormat="1" ht="16.5" customHeight="1">
      <c r="A658" s="37"/>
      <c r="B658" s="38"/>
      <c r="C658" s="223" t="s">
        <v>1456</v>
      </c>
      <c r="D658" s="223" t="s">
        <v>273</v>
      </c>
      <c r="E658" s="224" t="s">
        <v>5652</v>
      </c>
      <c r="F658" s="225" t="s">
        <v>5653</v>
      </c>
      <c r="G658" s="226" t="s">
        <v>3025</v>
      </c>
      <c r="H658" s="227">
        <v>1</v>
      </c>
      <c r="I658" s="228"/>
      <c r="J658" s="229">
        <f>ROUND(I658*H658,2)</f>
        <v>0</v>
      </c>
      <c r="K658" s="225" t="s">
        <v>19</v>
      </c>
      <c r="L658" s="230"/>
      <c r="M658" s="231" t="s">
        <v>19</v>
      </c>
      <c r="N658" s="232" t="s">
        <v>44</v>
      </c>
      <c r="O658" s="67"/>
      <c r="P658" s="190">
        <f>O658*H658</f>
        <v>0</v>
      </c>
      <c r="Q658" s="190">
        <v>0</v>
      </c>
      <c r="R658" s="190">
        <f>Q658*H658</f>
        <v>0</v>
      </c>
      <c r="S658" s="190">
        <v>0</v>
      </c>
      <c r="T658" s="191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2" t="s">
        <v>405</v>
      </c>
      <c r="AT658" s="192" t="s">
        <v>273</v>
      </c>
      <c r="AU658" s="192" t="s">
        <v>82</v>
      </c>
      <c r="AY658" s="20" t="s">
        <v>191</v>
      </c>
      <c r="BE658" s="193">
        <f>IF(N658="základní",J658,0)</f>
        <v>0</v>
      </c>
      <c r="BF658" s="193">
        <f>IF(N658="snížená",J658,0)</f>
        <v>0</v>
      </c>
      <c r="BG658" s="193">
        <f>IF(N658="zákl. přenesená",J658,0)</f>
        <v>0</v>
      </c>
      <c r="BH658" s="193">
        <f>IF(N658="sníž. přenesená",J658,0)</f>
        <v>0</v>
      </c>
      <c r="BI658" s="193">
        <f>IF(N658="nulová",J658,0)</f>
        <v>0</v>
      </c>
      <c r="BJ658" s="20" t="s">
        <v>80</v>
      </c>
      <c r="BK658" s="193">
        <f>ROUND(I658*H658,2)</f>
        <v>0</v>
      </c>
      <c r="BL658" s="20" t="s">
        <v>292</v>
      </c>
      <c r="BM658" s="192" t="s">
        <v>5654</v>
      </c>
    </row>
    <row r="659" spans="1:65" s="2" customFormat="1" ht="11.25">
      <c r="A659" s="37"/>
      <c r="B659" s="38"/>
      <c r="C659" s="39"/>
      <c r="D659" s="194" t="s">
        <v>199</v>
      </c>
      <c r="E659" s="39"/>
      <c r="F659" s="195" t="s">
        <v>5653</v>
      </c>
      <c r="G659" s="39"/>
      <c r="H659" s="39"/>
      <c r="I659" s="196"/>
      <c r="J659" s="39"/>
      <c r="K659" s="39"/>
      <c r="L659" s="42"/>
      <c r="M659" s="197"/>
      <c r="N659" s="198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199</v>
      </c>
      <c r="AU659" s="20" t="s">
        <v>82</v>
      </c>
    </row>
    <row r="660" spans="1:65" s="2" customFormat="1" ht="29.25">
      <c r="A660" s="37"/>
      <c r="B660" s="38"/>
      <c r="C660" s="39"/>
      <c r="D660" s="194" t="s">
        <v>402</v>
      </c>
      <c r="E660" s="39"/>
      <c r="F660" s="243" t="s">
        <v>5655</v>
      </c>
      <c r="G660" s="39"/>
      <c r="H660" s="39"/>
      <c r="I660" s="196"/>
      <c r="J660" s="39"/>
      <c r="K660" s="39"/>
      <c r="L660" s="42"/>
      <c r="M660" s="197"/>
      <c r="N660" s="198"/>
      <c r="O660" s="67"/>
      <c r="P660" s="67"/>
      <c r="Q660" s="67"/>
      <c r="R660" s="67"/>
      <c r="S660" s="67"/>
      <c r="T660" s="68"/>
      <c r="U660" s="37"/>
      <c r="V660" s="37"/>
      <c r="W660" s="37"/>
      <c r="X660" s="37"/>
      <c r="Y660" s="37"/>
      <c r="Z660" s="37"/>
      <c r="AA660" s="37"/>
      <c r="AB660" s="37"/>
      <c r="AC660" s="37"/>
      <c r="AD660" s="37"/>
      <c r="AE660" s="37"/>
      <c r="AT660" s="20" t="s">
        <v>402</v>
      </c>
      <c r="AU660" s="20" t="s">
        <v>82</v>
      </c>
    </row>
    <row r="661" spans="1:65" s="2" customFormat="1" ht="16.5" customHeight="1">
      <c r="A661" s="37"/>
      <c r="B661" s="38"/>
      <c r="C661" s="181" t="s">
        <v>1460</v>
      </c>
      <c r="D661" s="181" t="s">
        <v>193</v>
      </c>
      <c r="E661" s="182" t="s">
        <v>5656</v>
      </c>
      <c r="F661" s="183" t="s">
        <v>5657</v>
      </c>
      <c r="G661" s="184" t="s">
        <v>1355</v>
      </c>
      <c r="H661" s="185">
        <v>36</v>
      </c>
      <c r="I661" s="186"/>
      <c r="J661" s="187">
        <f>ROUND(I661*H661,2)</f>
        <v>0</v>
      </c>
      <c r="K661" s="183" t="s">
        <v>4909</v>
      </c>
      <c r="L661" s="42"/>
      <c r="M661" s="188" t="s">
        <v>19</v>
      </c>
      <c r="N661" s="189" t="s">
        <v>44</v>
      </c>
      <c r="O661" s="67"/>
      <c r="P661" s="190">
        <f>O661*H661</f>
        <v>0</v>
      </c>
      <c r="Q661" s="190">
        <v>0</v>
      </c>
      <c r="R661" s="190">
        <f>Q661*H661</f>
        <v>0</v>
      </c>
      <c r="S661" s="190">
        <v>0</v>
      </c>
      <c r="T661" s="191">
        <f>S661*H661</f>
        <v>0</v>
      </c>
      <c r="U661" s="37"/>
      <c r="V661" s="37"/>
      <c r="W661" s="37"/>
      <c r="X661" s="37"/>
      <c r="Y661" s="37"/>
      <c r="Z661" s="37"/>
      <c r="AA661" s="37"/>
      <c r="AB661" s="37"/>
      <c r="AC661" s="37"/>
      <c r="AD661" s="37"/>
      <c r="AE661" s="37"/>
      <c r="AR661" s="192" t="s">
        <v>292</v>
      </c>
      <c r="AT661" s="192" t="s">
        <v>193</v>
      </c>
      <c r="AU661" s="192" t="s">
        <v>82</v>
      </c>
      <c r="AY661" s="20" t="s">
        <v>191</v>
      </c>
      <c r="BE661" s="193">
        <f>IF(N661="základní",J661,0)</f>
        <v>0</v>
      </c>
      <c r="BF661" s="193">
        <f>IF(N661="snížená",J661,0)</f>
        <v>0</v>
      </c>
      <c r="BG661" s="193">
        <f>IF(N661="zákl. přenesená",J661,0)</f>
        <v>0</v>
      </c>
      <c r="BH661" s="193">
        <f>IF(N661="sníž. přenesená",J661,0)</f>
        <v>0</v>
      </c>
      <c r="BI661" s="193">
        <f>IF(N661="nulová",J661,0)</f>
        <v>0</v>
      </c>
      <c r="BJ661" s="20" t="s">
        <v>80</v>
      </c>
      <c r="BK661" s="193">
        <f>ROUND(I661*H661,2)</f>
        <v>0</v>
      </c>
      <c r="BL661" s="20" t="s">
        <v>292</v>
      </c>
      <c r="BM661" s="192" t="s">
        <v>5658</v>
      </c>
    </row>
    <row r="662" spans="1:65" s="2" customFormat="1" ht="11.25">
      <c r="A662" s="37"/>
      <c r="B662" s="38"/>
      <c r="C662" s="39"/>
      <c r="D662" s="194" t="s">
        <v>199</v>
      </c>
      <c r="E662" s="39"/>
      <c r="F662" s="195" t="s">
        <v>5659</v>
      </c>
      <c r="G662" s="39"/>
      <c r="H662" s="39"/>
      <c r="I662" s="196"/>
      <c r="J662" s="39"/>
      <c r="K662" s="39"/>
      <c r="L662" s="42"/>
      <c r="M662" s="197"/>
      <c r="N662" s="198"/>
      <c r="O662" s="67"/>
      <c r="P662" s="67"/>
      <c r="Q662" s="67"/>
      <c r="R662" s="67"/>
      <c r="S662" s="67"/>
      <c r="T662" s="68"/>
      <c r="U662" s="37"/>
      <c r="V662" s="37"/>
      <c r="W662" s="37"/>
      <c r="X662" s="37"/>
      <c r="Y662" s="37"/>
      <c r="Z662" s="37"/>
      <c r="AA662" s="37"/>
      <c r="AB662" s="37"/>
      <c r="AC662" s="37"/>
      <c r="AD662" s="37"/>
      <c r="AE662" s="37"/>
      <c r="AT662" s="20" t="s">
        <v>199</v>
      </c>
      <c r="AU662" s="20" t="s">
        <v>82</v>
      </c>
    </row>
    <row r="663" spans="1:65" s="2" customFormat="1" ht="11.25">
      <c r="A663" s="37"/>
      <c r="B663" s="38"/>
      <c r="C663" s="39"/>
      <c r="D663" s="199" t="s">
        <v>206</v>
      </c>
      <c r="E663" s="39"/>
      <c r="F663" s="200" t="s">
        <v>5660</v>
      </c>
      <c r="G663" s="39"/>
      <c r="H663" s="39"/>
      <c r="I663" s="196"/>
      <c r="J663" s="39"/>
      <c r="K663" s="39"/>
      <c r="L663" s="42"/>
      <c r="M663" s="197"/>
      <c r="N663" s="198"/>
      <c r="O663" s="67"/>
      <c r="P663" s="67"/>
      <c r="Q663" s="67"/>
      <c r="R663" s="67"/>
      <c r="S663" s="67"/>
      <c r="T663" s="68"/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T663" s="20" t="s">
        <v>206</v>
      </c>
      <c r="AU663" s="20" t="s">
        <v>82</v>
      </c>
    </row>
    <row r="664" spans="1:65" s="2" customFormat="1" ht="16.5" customHeight="1">
      <c r="A664" s="37"/>
      <c r="B664" s="38"/>
      <c r="C664" s="181" t="s">
        <v>1465</v>
      </c>
      <c r="D664" s="181" t="s">
        <v>193</v>
      </c>
      <c r="E664" s="182" t="s">
        <v>5661</v>
      </c>
      <c r="F664" s="183" t="s">
        <v>5662</v>
      </c>
      <c r="G664" s="184" t="s">
        <v>1355</v>
      </c>
      <c r="H664" s="185">
        <v>11</v>
      </c>
      <c r="I664" s="186"/>
      <c r="J664" s="187">
        <f>ROUND(I664*H664,2)</f>
        <v>0</v>
      </c>
      <c r="K664" s="183" t="s">
        <v>19</v>
      </c>
      <c r="L664" s="42"/>
      <c r="M664" s="188" t="s">
        <v>19</v>
      </c>
      <c r="N664" s="189" t="s">
        <v>44</v>
      </c>
      <c r="O664" s="67"/>
      <c r="P664" s="190">
        <f>O664*H664</f>
        <v>0</v>
      </c>
      <c r="Q664" s="190">
        <v>0</v>
      </c>
      <c r="R664" s="190">
        <f>Q664*H664</f>
        <v>0</v>
      </c>
      <c r="S664" s="190">
        <v>0</v>
      </c>
      <c r="T664" s="191">
        <f>S664*H664</f>
        <v>0</v>
      </c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R664" s="192" t="s">
        <v>292</v>
      </c>
      <c r="AT664" s="192" t="s">
        <v>193</v>
      </c>
      <c r="AU664" s="192" t="s">
        <v>82</v>
      </c>
      <c r="AY664" s="20" t="s">
        <v>191</v>
      </c>
      <c r="BE664" s="193">
        <f>IF(N664="základní",J664,0)</f>
        <v>0</v>
      </c>
      <c r="BF664" s="193">
        <f>IF(N664="snížená",J664,0)</f>
        <v>0</v>
      </c>
      <c r="BG664" s="193">
        <f>IF(N664="zákl. přenesená",J664,0)</f>
        <v>0</v>
      </c>
      <c r="BH664" s="193">
        <f>IF(N664="sníž. přenesená",J664,0)</f>
        <v>0</v>
      </c>
      <c r="BI664" s="193">
        <f>IF(N664="nulová",J664,0)</f>
        <v>0</v>
      </c>
      <c r="BJ664" s="20" t="s">
        <v>80</v>
      </c>
      <c r="BK664" s="193">
        <f>ROUND(I664*H664,2)</f>
        <v>0</v>
      </c>
      <c r="BL664" s="20" t="s">
        <v>292</v>
      </c>
      <c r="BM664" s="192" t="s">
        <v>5663</v>
      </c>
    </row>
    <row r="665" spans="1:65" s="2" customFormat="1" ht="11.25">
      <c r="A665" s="37"/>
      <c r="B665" s="38"/>
      <c r="C665" s="39"/>
      <c r="D665" s="194" t="s">
        <v>199</v>
      </c>
      <c r="E665" s="39"/>
      <c r="F665" s="195" t="s">
        <v>5662</v>
      </c>
      <c r="G665" s="39"/>
      <c r="H665" s="39"/>
      <c r="I665" s="196"/>
      <c r="J665" s="39"/>
      <c r="K665" s="39"/>
      <c r="L665" s="42"/>
      <c r="M665" s="197"/>
      <c r="N665" s="198"/>
      <c r="O665" s="67"/>
      <c r="P665" s="67"/>
      <c r="Q665" s="67"/>
      <c r="R665" s="67"/>
      <c r="S665" s="67"/>
      <c r="T665" s="68"/>
      <c r="U665" s="37"/>
      <c r="V665" s="37"/>
      <c r="W665" s="37"/>
      <c r="X665" s="37"/>
      <c r="Y665" s="37"/>
      <c r="Z665" s="37"/>
      <c r="AA665" s="37"/>
      <c r="AB665" s="37"/>
      <c r="AC665" s="37"/>
      <c r="AD665" s="37"/>
      <c r="AE665" s="37"/>
      <c r="AT665" s="20" t="s">
        <v>199</v>
      </c>
      <c r="AU665" s="20" t="s">
        <v>82</v>
      </c>
    </row>
    <row r="666" spans="1:65" s="2" customFormat="1" ht="16.5" customHeight="1">
      <c r="A666" s="37"/>
      <c r="B666" s="38"/>
      <c r="C666" s="181" t="s">
        <v>1471</v>
      </c>
      <c r="D666" s="181" t="s">
        <v>193</v>
      </c>
      <c r="E666" s="182" t="s">
        <v>5664</v>
      </c>
      <c r="F666" s="183" t="s">
        <v>5665</v>
      </c>
      <c r="G666" s="184" t="s">
        <v>1355</v>
      </c>
      <c r="H666" s="185">
        <v>11</v>
      </c>
      <c r="I666" s="186"/>
      <c r="J666" s="187">
        <f>ROUND(I666*H666,2)</f>
        <v>0</v>
      </c>
      <c r="K666" s="183" t="s">
        <v>4909</v>
      </c>
      <c r="L666" s="42"/>
      <c r="M666" s="188" t="s">
        <v>19</v>
      </c>
      <c r="N666" s="189" t="s">
        <v>44</v>
      </c>
      <c r="O666" s="67"/>
      <c r="P666" s="190">
        <f>O666*H666</f>
        <v>0</v>
      </c>
      <c r="Q666" s="190">
        <v>0</v>
      </c>
      <c r="R666" s="190">
        <f>Q666*H666</f>
        <v>0</v>
      </c>
      <c r="S666" s="190">
        <v>0</v>
      </c>
      <c r="T666" s="191">
        <f>S666*H666</f>
        <v>0</v>
      </c>
      <c r="U666" s="37"/>
      <c r="V666" s="37"/>
      <c r="W666" s="37"/>
      <c r="X666" s="37"/>
      <c r="Y666" s="37"/>
      <c r="Z666" s="37"/>
      <c r="AA666" s="37"/>
      <c r="AB666" s="37"/>
      <c r="AC666" s="37"/>
      <c r="AD666" s="37"/>
      <c r="AE666" s="37"/>
      <c r="AR666" s="192" t="s">
        <v>292</v>
      </c>
      <c r="AT666" s="192" t="s">
        <v>193</v>
      </c>
      <c r="AU666" s="192" t="s">
        <v>82</v>
      </c>
      <c r="AY666" s="20" t="s">
        <v>191</v>
      </c>
      <c r="BE666" s="193">
        <f>IF(N666="základní",J666,0)</f>
        <v>0</v>
      </c>
      <c r="BF666" s="193">
        <f>IF(N666="snížená",J666,0)</f>
        <v>0</v>
      </c>
      <c r="BG666" s="193">
        <f>IF(N666="zákl. přenesená",J666,0)</f>
        <v>0</v>
      </c>
      <c r="BH666" s="193">
        <f>IF(N666="sníž. přenesená",J666,0)</f>
        <v>0</v>
      </c>
      <c r="BI666" s="193">
        <f>IF(N666="nulová",J666,0)</f>
        <v>0</v>
      </c>
      <c r="BJ666" s="20" t="s">
        <v>80</v>
      </c>
      <c r="BK666" s="193">
        <f>ROUND(I666*H666,2)</f>
        <v>0</v>
      </c>
      <c r="BL666" s="20" t="s">
        <v>292</v>
      </c>
      <c r="BM666" s="192" t="s">
        <v>5666</v>
      </c>
    </row>
    <row r="667" spans="1:65" s="2" customFormat="1" ht="11.25">
      <c r="A667" s="37"/>
      <c r="B667" s="38"/>
      <c r="C667" s="39"/>
      <c r="D667" s="194" t="s">
        <v>199</v>
      </c>
      <c r="E667" s="39"/>
      <c r="F667" s="195" t="s">
        <v>5667</v>
      </c>
      <c r="G667" s="39"/>
      <c r="H667" s="39"/>
      <c r="I667" s="196"/>
      <c r="J667" s="39"/>
      <c r="K667" s="39"/>
      <c r="L667" s="42"/>
      <c r="M667" s="197"/>
      <c r="N667" s="198"/>
      <c r="O667" s="67"/>
      <c r="P667" s="67"/>
      <c r="Q667" s="67"/>
      <c r="R667" s="67"/>
      <c r="S667" s="67"/>
      <c r="T667" s="68"/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T667" s="20" t="s">
        <v>199</v>
      </c>
      <c r="AU667" s="20" t="s">
        <v>82</v>
      </c>
    </row>
    <row r="668" spans="1:65" s="2" customFormat="1" ht="11.25">
      <c r="A668" s="37"/>
      <c r="B668" s="38"/>
      <c r="C668" s="39"/>
      <c r="D668" s="199" t="s">
        <v>206</v>
      </c>
      <c r="E668" s="39"/>
      <c r="F668" s="200" t="s">
        <v>5668</v>
      </c>
      <c r="G668" s="39"/>
      <c r="H668" s="39"/>
      <c r="I668" s="196"/>
      <c r="J668" s="39"/>
      <c r="K668" s="39"/>
      <c r="L668" s="42"/>
      <c r="M668" s="197"/>
      <c r="N668" s="198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206</v>
      </c>
      <c r="AU668" s="20" t="s">
        <v>82</v>
      </c>
    </row>
    <row r="669" spans="1:65" s="2" customFormat="1" ht="16.5" customHeight="1">
      <c r="A669" s="37"/>
      <c r="B669" s="38"/>
      <c r="C669" s="181" t="s">
        <v>1476</v>
      </c>
      <c r="D669" s="181" t="s">
        <v>193</v>
      </c>
      <c r="E669" s="182" t="s">
        <v>5669</v>
      </c>
      <c r="F669" s="183" t="s">
        <v>5670</v>
      </c>
      <c r="G669" s="184" t="s">
        <v>1355</v>
      </c>
      <c r="H669" s="185">
        <v>1</v>
      </c>
      <c r="I669" s="186"/>
      <c r="J669" s="187">
        <f>ROUND(I669*H669,2)</f>
        <v>0</v>
      </c>
      <c r="K669" s="183" t="s">
        <v>19</v>
      </c>
      <c r="L669" s="42"/>
      <c r="M669" s="188" t="s">
        <v>19</v>
      </c>
      <c r="N669" s="189" t="s">
        <v>44</v>
      </c>
      <c r="O669" s="67"/>
      <c r="P669" s="190">
        <f>O669*H669</f>
        <v>0</v>
      </c>
      <c r="Q669" s="190">
        <v>0</v>
      </c>
      <c r="R669" s="190">
        <f>Q669*H669</f>
        <v>0</v>
      </c>
      <c r="S669" s="190">
        <v>0</v>
      </c>
      <c r="T669" s="191">
        <f>S669*H669</f>
        <v>0</v>
      </c>
      <c r="U669" s="37"/>
      <c r="V669" s="37"/>
      <c r="W669" s="37"/>
      <c r="X669" s="37"/>
      <c r="Y669" s="37"/>
      <c r="Z669" s="37"/>
      <c r="AA669" s="37"/>
      <c r="AB669" s="37"/>
      <c r="AC669" s="37"/>
      <c r="AD669" s="37"/>
      <c r="AE669" s="37"/>
      <c r="AR669" s="192" t="s">
        <v>292</v>
      </c>
      <c r="AT669" s="192" t="s">
        <v>193</v>
      </c>
      <c r="AU669" s="192" t="s">
        <v>82</v>
      </c>
      <c r="AY669" s="20" t="s">
        <v>191</v>
      </c>
      <c r="BE669" s="193">
        <f>IF(N669="základní",J669,0)</f>
        <v>0</v>
      </c>
      <c r="BF669" s="193">
        <f>IF(N669="snížená",J669,0)</f>
        <v>0</v>
      </c>
      <c r="BG669" s="193">
        <f>IF(N669="zákl. přenesená",J669,0)</f>
        <v>0</v>
      </c>
      <c r="BH669" s="193">
        <f>IF(N669="sníž. přenesená",J669,0)</f>
        <v>0</v>
      </c>
      <c r="BI669" s="193">
        <f>IF(N669="nulová",J669,0)</f>
        <v>0</v>
      </c>
      <c r="BJ669" s="20" t="s">
        <v>80</v>
      </c>
      <c r="BK669" s="193">
        <f>ROUND(I669*H669,2)</f>
        <v>0</v>
      </c>
      <c r="BL669" s="20" t="s">
        <v>292</v>
      </c>
      <c r="BM669" s="192" t="s">
        <v>5671</v>
      </c>
    </row>
    <row r="670" spans="1:65" s="2" customFormat="1" ht="11.25">
      <c r="A670" s="37"/>
      <c r="B670" s="38"/>
      <c r="C670" s="39"/>
      <c r="D670" s="194" t="s">
        <v>199</v>
      </c>
      <c r="E670" s="39"/>
      <c r="F670" s="195" t="s">
        <v>5670</v>
      </c>
      <c r="G670" s="39"/>
      <c r="H670" s="39"/>
      <c r="I670" s="196"/>
      <c r="J670" s="39"/>
      <c r="K670" s="39"/>
      <c r="L670" s="42"/>
      <c r="M670" s="197"/>
      <c r="N670" s="198"/>
      <c r="O670" s="67"/>
      <c r="P670" s="67"/>
      <c r="Q670" s="67"/>
      <c r="R670" s="67"/>
      <c r="S670" s="67"/>
      <c r="T670" s="68"/>
      <c r="U670" s="37"/>
      <c r="V670" s="37"/>
      <c r="W670" s="37"/>
      <c r="X670" s="37"/>
      <c r="Y670" s="37"/>
      <c r="Z670" s="37"/>
      <c r="AA670" s="37"/>
      <c r="AB670" s="37"/>
      <c r="AC670" s="37"/>
      <c r="AD670" s="37"/>
      <c r="AE670" s="37"/>
      <c r="AT670" s="20" t="s">
        <v>199</v>
      </c>
      <c r="AU670" s="20" t="s">
        <v>82</v>
      </c>
    </row>
    <row r="671" spans="1:65" s="2" customFormat="1" ht="16.5" customHeight="1">
      <c r="A671" s="37"/>
      <c r="B671" s="38"/>
      <c r="C671" s="181" t="s">
        <v>1483</v>
      </c>
      <c r="D671" s="181" t="s">
        <v>193</v>
      </c>
      <c r="E671" s="182" t="s">
        <v>5672</v>
      </c>
      <c r="F671" s="183" t="s">
        <v>5673</v>
      </c>
      <c r="G671" s="184" t="s">
        <v>1355</v>
      </c>
      <c r="H671" s="185">
        <v>1</v>
      </c>
      <c r="I671" s="186"/>
      <c r="J671" s="187">
        <f>ROUND(I671*H671,2)</f>
        <v>0</v>
      </c>
      <c r="K671" s="183" t="s">
        <v>4909</v>
      </c>
      <c r="L671" s="42"/>
      <c r="M671" s="188" t="s">
        <v>19</v>
      </c>
      <c r="N671" s="189" t="s">
        <v>44</v>
      </c>
      <c r="O671" s="67"/>
      <c r="P671" s="190">
        <f>O671*H671</f>
        <v>0</v>
      </c>
      <c r="Q671" s="190">
        <v>0</v>
      </c>
      <c r="R671" s="190">
        <f>Q671*H671</f>
        <v>0</v>
      </c>
      <c r="S671" s="190">
        <v>0</v>
      </c>
      <c r="T671" s="191">
        <f>S671*H671</f>
        <v>0</v>
      </c>
      <c r="U671" s="37"/>
      <c r="V671" s="37"/>
      <c r="W671" s="37"/>
      <c r="X671" s="37"/>
      <c r="Y671" s="37"/>
      <c r="Z671" s="37"/>
      <c r="AA671" s="37"/>
      <c r="AB671" s="37"/>
      <c r="AC671" s="37"/>
      <c r="AD671" s="37"/>
      <c r="AE671" s="37"/>
      <c r="AR671" s="192" t="s">
        <v>292</v>
      </c>
      <c r="AT671" s="192" t="s">
        <v>193</v>
      </c>
      <c r="AU671" s="192" t="s">
        <v>82</v>
      </c>
      <c r="AY671" s="20" t="s">
        <v>191</v>
      </c>
      <c r="BE671" s="193">
        <f>IF(N671="základní",J671,0)</f>
        <v>0</v>
      </c>
      <c r="BF671" s="193">
        <f>IF(N671="snížená",J671,0)</f>
        <v>0</v>
      </c>
      <c r="BG671" s="193">
        <f>IF(N671="zákl. přenesená",J671,0)</f>
        <v>0</v>
      </c>
      <c r="BH671" s="193">
        <f>IF(N671="sníž. přenesená",J671,0)</f>
        <v>0</v>
      </c>
      <c r="BI671" s="193">
        <f>IF(N671="nulová",J671,0)</f>
        <v>0</v>
      </c>
      <c r="BJ671" s="20" t="s">
        <v>80</v>
      </c>
      <c r="BK671" s="193">
        <f>ROUND(I671*H671,2)</f>
        <v>0</v>
      </c>
      <c r="BL671" s="20" t="s">
        <v>292</v>
      </c>
      <c r="BM671" s="192" t="s">
        <v>5674</v>
      </c>
    </row>
    <row r="672" spans="1:65" s="2" customFormat="1" ht="11.25">
      <c r="A672" s="37"/>
      <c r="B672" s="38"/>
      <c r="C672" s="39"/>
      <c r="D672" s="194" t="s">
        <v>199</v>
      </c>
      <c r="E672" s="39"/>
      <c r="F672" s="195" t="s">
        <v>5675</v>
      </c>
      <c r="G672" s="39"/>
      <c r="H672" s="39"/>
      <c r="I672" s="196"/>
      <c r="J672" s="39"/>
      <c r="K672" s="39"/>
      <c r="L672" s="42"/>
      <c r="M672" s="197"/>
      <c r="N672" s="198"/>
      <c r="O672" s="67"/>
      <c r="P672" s="67"/>
      <c r="Q672" s="67"/>
      <c r="R672" s="67"/>
      <c r="S672" s="67"/>
      <c r="T672" s="68"/>
      <c r="U672" s="37"/>
      <c r="V672" s="37"/>
      <c r="W672" s="37"/>
      <c r="X672" s="37"/>
      <c r="Y672" s="37"/>
      <c r="Z672" s="37"/>
      <c r="AA672" s="37"/>
      <c r="AB672" s="37"/>
      <c r="AC672" s="37"/>
      <c r="AD672" s="37"/>
      <c r="AE672" s="37"/>
      <c r="AT672" s="20" t="s">
        <v>199</v>
      </c>
      <c r="AU672" s="20" t="s">
        <v>82</v>
      </c>
    </row>
    <row r="673" spans="1:65" s="2" customFormat="1" ht="11.25">
      <c r="A673" s="37"/>
      <c r="B673" s="38"/>
      <c r="C673" s="39"/>
      <c r="D673" s="199" t="s">
        <v>206</v>
      </c>
      <c r="E673" s="39"/>
      <c r="F673" s="200" t="s">
        <v>5676</v>
      </c>
      <c r="G673" s="39"/>
      <c r="H673" s="39"/>
      <c r="I673" s="196"/>
      <c r="J673" s="39"/>
      <c r="K673" s="39"/>
      <c r="L673" s="42"/>
      <c r="M673" s="197"/>
      <c r="N673" s="198"/>
      <c r="O673" s="67"/>
      <c r="P673" s="67"/>
      <c r="Q673" s="67"/>
      <c r="R673" s="67"/>
      <c r="S673" s="67"/>
      <c r="T673" s="68"/>
      <c r="U673" s="37"/>
      <c r="V673" s="37"/>
      <c r="W673" s="37"/>
      <c r="X673" s="37"/>
      <c r="Y673" s="37"/>
      <c r="Z673" s="37"/>
      <c r="AA673" s="37"/>
      <c r="AB673" s="37"/>
      <c r="AC673" s="37"/>
      <c r="AD673" s="37"/>
      <c r="AE673" s="37"/>
      <c r="AT673" s="20" t="s">
        <v>206</v>
      </c>
      <c r="AU673" s="20" t="s">
        <v>82</v>
      </c>
    </row>
    <row r="674" spans="1:65" s="2" customFormat="1" ht="19.5">
      <c r="A674" s="37"/>
      <c r="B674" s="38"/>
      <c r="C674" s="39"/>
      <c r="D674" s="194" t="s">
        <v>402</v>
      </c>
      <c r="E674" s="39"/>
      <c r="F674" s="243" t="s">
        <v>5677</v>
      </c>
      <c r="G674" s="39"/>
      <c r="H674" s="39"/>
      <c r="I674" s="196"/>
      <c r="J674" s="39"/>
      <c r="K674" s="39"/>
      <c r="L674" s="42"/>
      <c r="M674" s="197"/>
      <c r="N674" s="198"/>
      <c r="O674" s="67"/>
      <c r="P674" s="67"/>
      <c r="Q674" s="67"/>
      <c r="R674" s="67"/>
      <c r="S674" s="67"/>
      <c r="T674" s="68"/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T674" s="20" t="s">
        <v>402</v>
      </c>
      <c r="AU674" s="20" t="s">
        <v>82</v>
      </c>
    </row>
    <row r="675" spans="1:65" s="2" customFormat="1" ht="16.5" customHeight="1">
      <c r="A675" s="37"/>
      <c r="B675" s="38"/>
      <c r="C675" s="181" t="s">
        <v>1486</v>
      </c>
      <c r="D675" s="181" t="s">
        <v>193</v>
      </c>
      <c r="E675" s="182" t="s">
        <v>5678</v>
      </c>
      <c r="F675" s="183" t="s">
        <v>5679</v>
      </c>
      <c r="G675" s="184" t="s">
        <v>1355</v>
      </c>
      <c r="H675" s="185">
        <v>3</v>
      </c>
      <c r="I675" s="186"/>
      <c r="J675" s="187">
        <f>ROUND(I675*H675,2)</f>
        <v>0</v>
      </c>
      <c r="K675" s="183" t="s">
        <v>4909</v>
      </c>
      <c r="L675" s="42"/>
      <c r="M675" s="188" t="s">
        <v>19</v>
      </c>
      <c r="N675" s="189" t="s">
        <v>44</v>
      </c>
      <c r="O675" s="67"/>
      <c r="P675" s="190">
        <f>O675*H675</f>
        <v>0</v>
      </c>
      <c r="Q675" s="190">
        <v>0</v>
      </c>
      <c r="R675" s="190">
        <f>Q675*H675</f>
        <v>0</v>
      </c>
      <c r="S675" s="190">
        <v>0</v>
      </c>
      <c r="T675" s="191">
        <f>S675*H675</f>
        <v>0</v>
      </c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R675" s="192" t="s">
        <v>292</v>
      </c>
      <c r="AT675" s="192" t="s">
        <v>193</v>
      </c>
      <c r="AU675" s="192" t="s">
        <v>82</v>
      </c>
      <c r="AY675" s="20" t="s">
        <v>191</v>
      </c>
      <c r="BE675" s="193">
        <f>IF(N675="základní",J675,0)</f>
        <v>0</v>
      </c>
      <c r="BF675" s="193">
        <f>IF(N675="snížená",J675,0)</f>
        <v>0</v>
      </c>
      <c r="BG675" s="193">
        <f>IF(N675="zákl. přenesená",J675,0)</f>
        <v>0</v>
      </c>
      <c r="BH675" s="193">
        <f>IF(N675="sníž. přenesená",J675,0)</f>
        <v>0</v>
      </c>
      <c r="BI675" s="193">
        <f>IF(N675="nulová",J675,0)</f>
        <v>0</v>
      </c>
      <c r="BJ675" s="20" t="s">
        <v>80</v>
      </c>
      <c r="BK675" s="193">
        <f>ROUND(I675*H675,2)</f>
        <v>0</v>
      </c>
      <c r="BL675" s="20" t="s">
        <v>292</v>
      </c>
      <c r="BM675" s="192" t="s">
        <v>5680</v>
      </c>
    </row>
    <row r="676" spans="1:65" s="2" customFormat="1" ht="11.25">
      <c r="A676" s="37"/>
      <c r="B676" s="38"/>
      <c r="C676" s="39"/>
      <c r="D676" s="194" t="s">
        <v>199</v>
      </c>
      <c r="E676" s="39"/>
      <c r="F676" s="195" t="s">
        <v>5681</v>
      </c>
      <c r="G676" s="39"/>
      <c r="H676" s="39"/>
      <c r="I676" s="196"/>
      <c r="J676" s="39"/>
      <c r="K676" s="39"/>
      <c r="L676" s="42"/>
      <c r="M676" s="197"/>
      <c r="N676" s="198"/>
      <c r="O676" s="67"/>
      <c r="P676" s="67"/>
      <c r="Q676" s="67"/>
      <c r="R676" s="67"/>
      <c r="S676" s="67"/>
      <c r="T676" s="68"/>
      <c r="U676" s="37"/>
      <c r="V676" s="37"/>
      <c r="W676" s="37"/>
      <c r="X676" s="37"/>
      <c r="Y676" s="37"/>
      <c r="Z676" s="37"/>
      <c r="AA676" s="37"/>
      <c r="AB676" s="37"/>
      <c r="AC676" s="37"/>
      <c r="AD676" s="37"/>
      <c r="AE676" s="37"/>
      <c r="AT676" s="20" t="s">
        <v>199</v>
      </c>
      <c r="AU676" s="20" t="s">
        <v>82</v>
      </c>
    </row>
    <row r="677" spans="1:65" s="2" customFormat="1" ht="11.25">
      <c r="A677" s="37"/>
      <c r="B677" s="38"/>
      <c r="C677" s="39"/>
      <c r="D677" s="199" t="s">
        <v>206</v>
      </c>
      <c r="E677" s="39"/>
      <c r="F677" s="200" t="s">
        <v>5682</v>
      </c>
      <c r="G677" s="39"/>
      <c r="H677" s="39"/>
      <c r="I677" s="196"/>
      <c r="J677" s="39"/>
      <c r="K677" s="39"/>
      <c r="L677" s="42"/>
      <c r="M677" s="197"/>
      <c r="N677" s="198"/>
      <c r="O677" s="67"/>
      <c r="P677" s="67"/>
      <c r="Q677" s="67"/>
      <c r="R677" s="67"/>
      <c r="S677" s="67"/>
      <c r="T677" s="68"/>
      <c r="U677" s="37"/>
      <c r="V677" s="37"/>
      <c r="W677" s="37"/>
      <c r="X677" s="37"/>
      <c r="Y677" s="37"/>
      <c r="Z677" s="37"/>
      <c r="AA677" s="37"/>
      <c r="AB677" s="37"/>
      <c r="AC677" s="37"/>
      <c r="AD677" s="37"/>
      <c r="AE677" s="37"/>
      <c r="AT677" s="20" t="s">
        <v>206</v>
      </c>
      <c r="AU677" s="20" t="s">
        <v>82</v>
      </c>
    </row>
    <row r="678" spans="1:65" s="2" customFormat="1" ht="16.5" customHeight="1">
      <c r="A678" s="37"/>
      <c r="B678" s="38"/>
      <c r="C678" s="181" t="s">
        <v>1492</v>
      </c>
      <c r="D678" s="181" t="s">
        <v>193</v>
      </c>
      <c r="E678" s="182" t="s">
        <v>5683</v>
      </c>
      <c r="F678" s="183" t="s">
        <v>5684</v>
      </c>
      <c r="G678" s="184" t="s">
        <v>1355</v>
      </c>
      <c r="H678" s="185">
        <v>1</v>
      </c>
      <c r="I678" s="186"/>
      <c r="J678" s="187">
        <f>ROUND(I678*H678,2)</f>
        <v>0</v>
      </c>
      <c r="K678" s="183" t="s">
        <v>4909</v>
      </c>
      <c r="L678" s="42"/>
      <c r="M678" s="188" t="s">
        <v>19</v>
      </c>
      <c r="N678" s="189" t="s">
        <v>44</v>
      </c>
      <c r="O678" s="67"/>
      <c r="P678" s="190">
        <f>O678*H678</f>
        <v>0</v>
      </c>
      <c r="Q678" s="190">
        <v>0</v>
      </c>
      <c r="R678" s="190">
        <f>Q678*H678</f>
        <v>0</v>
      </c>
      <c r="S678" s="190">
        <v>0</v>
      </c>
      <c r="T678" s="191">
        <f>S678*H678</f>
        <v>0</v>
      </c>
      <c r="U678" s="37"/>
      <c r="V678" s="37"/>
      <c r="W678" s="37"/>
      <c r="X678" s="37"/>
      <c r="Y678" s="37"/>
      <c r="Z678" s="37"/>
      <c r="AA678" s="37"/>
      <c r="AB678" s="37"/>
      <c r="AC678" s="37"/>
      <c r="AD678" s="37"/>
      <c r="AE678" s="37"/>
      <c r="AR678" s="192" t="s">
        <v>292</v>
      </c>
      <c r="AT678" s="192" t="s">
        <v>193</v>
      </c>
      <c r="AU678" s="192" t="s">
        <v>82</v>
      </c>
      <c r="AY678" s="20" t="s">
        <v>191</v>
      </c>
      <c r="BE678" s="193">
        <f>IF(N678="základní",J678,0)</f>
        <v>0</v>
      </c>
      <c r="BF678" s="193">
        <f>IF(N678="snížená",J678,0)</f>
        <v>0</v>
      </c>
      <c r="BG678" s="193">
        <f>IF(N678="zákl. přenesená",J678,0)</f>
        <v>0</v>
      </c>
      <c r="BH678" s="193">
        <f>IF(N678="sníž. přenesená",J678,0)</f>
        <v>0</v>
      </c>
      <c r="BI678" s="193">
        <f>IF(N678="nulová",J678,0)</f>
        <v>0</v>
      </c>
      <c r="BJ678" s="20" t="s">
        <v>80</v>
      </c>
      <c r="BK678" s="193">
        <f>ROUND(I678*H678,2)</f>
        <v>0</v>
      </c>
      <c r="BL678" s="20" t="s">
        <v>292</v>
      </c>
      <c r="BM678" s="192" t="s">
        <v>5685</v>
      </c>
    </row>
    <row r="679" spans="1:65" s="2" customFormat="1" ht="11.25">
      <c r="A679" s="37"/>
      <c r="B679" s="38"/>
      <c r="C679" s="39"/>
      <c r="D679" s="194" t="s">
        <v>199</v>
      </c>
      <c r="E679" s="39"/>
      <c r="F679" s="195" t="s">
        <v>5686</v>
      </c>
      <c r="G679" s="39"/>
      <c r="H679" s="39"/>
      <c r="I679" s="196"/>
      <c r="J679" s="39"/>
      <c r="K679" s="39"/>
      <c r="L679" s="42"/>
      <c r="M679" s="197"/>
      <c r="N679" s="198"/>
      <c r="O679" s="67"/>
      <c r="P679" s="67"/>
      <c r="Q679" s="67"/>
      <c r="R679" s="67"/>
      <c r="S679" s="67"/>
      <c r="T679" s="68"/>
      <c r="U679" s="37"/>
      <c r="V679" s="37"/>
      <c r="W679" s="37"/>
      <c r="X679" s="37"/>
      <c r="Y679" s="37"/>
      <c r="Z679" s="37"/>
      <c r="AA679" s="37"/>
      <c r="AB679" s="37"/>
      <c r="AC679" s="37"/>
      <c r="AD679" s="37"/>
      <c r="AE679" s="37"/>
      <c r="AT679" s="20" t="s">
        <v>199</v>
      </c>
      <c r="AU679" s="20" t="s">
        <v>82</v>
      </c>
    </row>
    <row r="680" spans="1:65" s="2" customFormat="1" ht="11.25">
      <c r="A680" s="37"/>
      <c r="B680" s="38"/>
      <c r="C680" s="39"/>
      <c r="D680" s="199" t="s">
        <v>206</v>
      </c>
      <c r="E680" s="39"/>
      <c r="F680" s="200" t="s">
        <v>5687</v>
      </c>
      <c r="G680" s="39"/>
      <c r="H680" s="39"/>
      <c r="I680" s="196"/>
      <c r="J680" s="39"/>
      <c r="K680" s="39"/>
      <c r="L680" s="42"/>
      <c r="M680" s="197"/>
      <c r="N680" s="198"/>
      <c r="O680" s="67"/>
      <c r="P680" s="67"/>
      <c r="Q680" s="67"/>
      <c r="R680" s="67"/>
      <c r="S680" s="67"/>
      <c r="T680" s="68"/>
      <c r="U680" s="37"/>
      <c r="V680" s="37"/>
      <c r="W680" s="37"/>
      <c r="X680" s="37"/>
      <c r="Y680" s="37"/>
      <c r="Z680" s="37"/>
      <c r="AA680" s="37"/>
      <c r="AB680" s="37"/>
      <c r="AC680" s="37"/>
      <c r="AD680" s="37"/>
      <c r="AE680" s="37"/>
      <c r="AT680" s="20" t="s">
        <v>206</v>
      </c>
      <c r="AU680" s="20" t="s">
        <v>82</v>
      </c>
    </row>
    <row r="681" spans="1:65" s="2" customFormat="1" ht="16.5" customHeight="1">
      <c r="A681" s="37"/>
      <c r="B681" s="38"/>
      <c r="C681" s="181" t="s">
        <v>1497</v>
      </c>
      <c r="D681" s="181" t="s">
        <v>193</v>
      </c>
      <c r="E681" s="182" t="s">
        <v>5688</v>
      </c>
      <c r="F681" s="183" t="s">
        <v>5689</v>
      </c>
      <c r="G681" s="184" t="s">
        <v>196</v>
      </c>
      <c r="H681" s="185">
        <v>9</v>
      </c>
      <c r="I681" s="186"/>
      <c r="J681" s="187">
        <f>ROUND(I681*H681,2)</f>
        <v>0</v>
      </c>
      <c r="K681" s="183" t="s">
        <v>4909</v>
      </c>
      <c r="L681" s="42"/>
      <c r="M681" s="188" t="s">
        <v>19</v>
      </c>
      <c r="N681" s="189" t="s">
        <v>44</v>
      </c>
      <c r="O681" s="67"/>
      <c r="P681" s="190">
        <f>O681*H681</f>
        <v>0</v>
      </c>
      <c r="Q681" s="190">
        <v>0</v>
      </c>
      <c r="R681" s="190">
        <f>Q681*H681</f>
        <v>0</v>
      </c>
      <c r="S681" s="190">
        <v>0</v>
      </c>
      <c r="T681" s="191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2" t="s">
        <v>292</v>
      </c>
      <c r="AT681" s="192" t="s">
        <v>193</v>
      </c>
      <c r="AU681" s="192" t="s">
        <v>82</v>
      </c>
      <c r="AY681" s="20" t="s">
        <v>191</v>
      </c>
      <c r="BE681" s="193">
        <f>IF(N681="základní",J681,0)</f>
        <v>0</v>
      </c>
      <c r="BF681" s="193">
        <f>IF(N681="snížená",J681,0)</f>
        <v>0</v>
      </c>
      <c r="BG681" s="193">
        <f>IF(N681="zákl. přenesená",J681,0)</f>
        <v>0</v>
      </c>
      <c r="BH681" s="193">
        <f>IF(N681="sníž. přenesená",J681,0)</f>
        <v>0</v>
      </c>
      <c r="BI681" s="193">
        <f>IF(N681="nulová",J681,0)</f>
        <v>0</v>
      </c>
      <c r="BJ681" s="20" t="s">
        <v>80</v>
      </c>
      <c r="BK681" s="193">
        <f>ROUND(I681*H681,2)</f>
        <v>0</v>
      </c>
      <c r="BL681" s="20" t="s">
        <v>292</v>
      </c>
      <c r="BM681" s="192" t="s">
        <v>5690</v>
      </c>
    </row>
    <row r="682" spans="1:65" s="2" customFormat="1" ht="11.25">
      <c r="A682" s="37"/>
      <c r="B682" s="38"/>
      <c r="C682" s="39"/>
      <c r="D682" s="194" t="s">
        <v>199</v>
      </c>
      <c r="E682" s="39"/>
      <c r="F682" s="195" t="s">
        <v>5691</v>
      </c>
      <c r="G682" s="39"/>
      <c r="H682" s="39"/>
      <c r="I682" s="196"/>
      <c r="J682" s="39"/>
      <c r="K682" s="39"/>
      <c r="L682" s="42"/>
      <c r="M682" s="197"/>
      <c r="N682" s="198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199</v>
      </c>
      <c r="AU682" s="20" t="s">
        <v>82</v>
      </c>
    </row>
    <row r="683" spans="1:65" s="2" customFormat="1" ht="11.25">
      <c r="A683" s="37"/>
      <c r="B683" s="38"/>
      <c r="C683" s="39"/>
      <c r="D683" s="199" t="s">
        <v>206</v>
      </c>
      <c r="E683" s="39"/>
      <c r="F683" s="200" t="s">
        <v>5692</v>
      </c>
      <c r="G683" s="39"/>
      <c r="H683" s="39"/>
      <c r="I683" s="196"/>
      <c r="J683" s="39"/>
      <c r="K683" s="39"/>
      <c r="L683" s="42"/>
      <c r="M683" s="197"/>
      <c r="N683" s="198"/>
      <c r="O683" s="67"/>
      <c r="P683" s="67"/>
      <c r="Q683" s="67"/>
      <c r="R683" s="67"/>
      <c r="S683" s="67"/>
      <c r="T683" s="68"/>
      <c r="U683" s="37"/>
      <c r="V683" s="37"/>
      <c r="W683" s="37"/>
      <c r="X683" s="37"/>
      <c r="Y683" s="37"/>
      <c r="Z683" s="37"/>
      <c r="AA683" s="37"/>
      <c r="AB683" s="37"/>
      <c r="AC683" s="37"/>
      <c r="AD683" s="37"/>
      <c r="AE683" s="37"/>
      <c r="AT683" s="20" t="s">
        <v>206</v>
      </c>
      <c r="AU683" s="20" t="s">
        <v>82</v>
      </c>
    </row>
    <row r="684" spans="1:65" s="2" customFormat="1" ht="16.5" customHeight="1">
      <c r="A684" s="37"/>
      <c r="B684" s="38"/>
      <c r="C684" s="181" t="s">
        <v>1505</v>
      </c>
      <c r="D684" s="181" t="s">
        <v>193</v>
      </c>
      <c r="E684" s="182" t="s">
        <v>5693</v>
      </c>
      <c r="F684" s="183" t="s">
        <v>5694</v>
      </c>
      <c r="G684" s="184" t="s">
        <v>3025</v>
      </c>
      <c r="H684" s="185">
        <v>9</v>
      </c>
      <c r="I684" s="186"/>
      <c r="J684" s="187">
        <f>ROUND(I684*H684,2)</f>
        <v>0</v>
      </c>
      <c r="K684" s="183" t="s">
        <v>19</v>
      </c>
      <c r="L684" s="42"/>
      <c r="M684" s="188" t="s">
        <v>19</v>
      </c>
      <c r="N684" s="189" t="s">
        <v>44</v>
      </c>
      <c r="O684" s="67"/>
      <c r="P684" s="190">
        <f>O684*H684</f>
        <v>0</v>
      </c>
      <c r="Q684" s="190">
        <v>0</v>
      </c>
      <c r="R684" s="190">
        <f>Q684*H684</f>
        <v>0</v>
      </c>
      <c r="S684" s="190">
        <v>0</v>
      </c>
      <c r="T684" s="191">
        <f>S684*H684</f>
        <v>0</v>
      </c>
      <c r="U684" s="37"/>
      <c r="V684" s="37"/>
      <c r="W684" s="37"/>
      <c r="X684" s="37"/>
      <c r="Y684" s="37"/>
      <c r="Z684" s="37"/>
      <c r="AA684" s="37"/>
      <c r="AB684" s="37"/>
      <c r="AC684" s="37"/>
      <c r="AD684" s="37"/>
      <c r="AE684" s="37"/>
      <c r="AR684" s="192" t="s">
        <v>292</v>
      </c>
      <c r="AT684" s="192" t="s">
        <v>193</v>
      </c>
      <c r="AU684" s="192" t="s">
        <v>82</v>
      </c>
      <c r="AY684" s="20" t="s">
        <v>191</v>
      </c>
      <c r="BE684" s="193">
        <f>IF(N684="základní",J684,0)</f>
        <v>0</v>
      </c>
      <c r="BF684" s="193">
        <f>IF(N684="snížená",J684,0)</f>
        <v>0</v>
      </c>
      <c r="BG684" s="193">
        <f>IF(N684="zákl. přenesená",J684,0)</f>
        <v>0</v>
      </c>
      <c r="BH684" s="193">
        <f>IF(N684="sníž. přenesená",J684,0)</f>
        <v>0</v>
      </c>
      <c r="BI684" s="193">
        <f>IF(N684="nulová",J684,0)</f>
        <v>0</v>
      </c>
      <c r="BJ684" s="20" t="s">
        <v>80</v>
      </c>
      <c r="BK684" s="193">
        <f>ROUND(I684*H684,2)</f>
        <v>0</v>
      </c>
      <c r="BL684" s="20" t="s">
        <v>292</v>
      </c>
      <c r="BM684" s="192" t="s">
        <v>5695</v>
      </c>
    </row>
    <row r="685" spans="1:65" s="2" customFormat="1" ht="11.25">
      <c r="A685" s="37"/>
      <c r="B685" s="38"/>
      <c r="C685" s="39"/>
      <c r="D685" s="194" t="s">
        <v>199</v>
      </c>
      <c r="E685" s="39"/>
      <c r="F685" s="195" t="s">
        <v>5694</v>
      </c>
      <c r="G685" s="39"/>
      <c r="H685" s="39"/>
      <c r="I685" s="196"/>
      <c r="J685" s="39"/>
      <c r="K685" s="39"/>
      <c r="L685" s="42"/>
      <c r="M685" s="197"/>
      <c r="N685" s="198"/>
      <c r="O685" s="67"/>
      <c r="P685" s="67"/>
      <c r="Q685" s="67"/>
      <c r="R685" s="67"/>
      <c r="S685" s="67"/>
      <c r="T685" s="68"/>
      <c r="U685" s="37"/>
      <c r="V685" s="37"/>
      <c r="W685" s="37"/>
      <c r="X685" s="37"/>
      <c r="Y685" s="37"/>
      <c r="Z685" s="37"/>
      <c r="AA685" s="37"/>
      <c r="AB685" s="37"/>
      <c r="AC685" s="37"/>
      <c r="AD685" s="37"/>
      <c r="AE685" s="37"/>
      <c r="AT685" s="20" t="s">
        <v>199</v>
      </c>
      <c r="AU685" s="20" t="s">
        <v>82</v>
      </c>
    </row>
    <row r="686" spans="1:65" s="2" customFormat="1" ht="29.25">
      <c r="A686" s="37"/>
      <c r="B686" s="38"/>
      <c r="C686" s="39"/>
      <c r="D686" s="194" t="s">
        <v>402</v>
      </c>
      <c r="E686" s="39"/>
      <c r="F686" s="243" t="s">
        <v>5696</v>
      </c>
      <c r="G686" s="39"/>
      <c r="H686" s="39"/>
      <c r="I686" s="196"/>
      <c r="J686" s="39"/>
      <c r="K686" s="39"/>
      <c r="L686" s="42"/>
      <c r="M686" s="197"/>
      <c r="N686" s="198"/>
      <c r="O686" s="67"/>
      <c r="P686" s="67"/>
      <c r="Q686" s="67"/>
      <c r="R686" s="67"/>
      <c r="S686" s="67"/>
      <c r="T686" s="68"/>
      <c r="U686" s="37"/>
      <c r="V686" s="37"/>
      <c r="W686" s="37"/>
      <c r="X686" s="37"/>
      <c r="Y686" s="37"/>
      <c r="Z686" s="37"/>
      <c r="AA686" s="37"/>
      <c r="AB686" s="37"/>
      <c r="AC686" s="37"/>
      <c r="AD686" s="37"/>
      <c r="AE686" s="37"/>
      <c r="AT686" s="20" t="s">
        <v>402</v>
      </c>
      <c r="AU686" s="20" t="s">
        <v>82</v>
      </c>
    </row>
    <row r="687" spans="1:65" s="2" customFormat="1" ht="16.5" customHeight="1">
      <c r="A687" s="37"/>
      <c r="B687" s="38"/>
      <c r="C687" s="181" t="s">
        <v>1512</v>
      </c>
      <c r="D687" s="181" t="s">
        <v>193</v>
      </c>
      <c r="E687" s="182" t="s">
        <v>5697</v>
      </c>
      <c r="F687" s="183" t="s">
        <v>5698</v>
      </c>
      <c r="G687" s="184" t="s">
        <v>3025</v>
      </c>
      <c r="H687" s="185">
        <v>9</v>
      </c>
      <c r="I687" s="186"/>
      <c r="J687" s="187">
        <f>ROUND(I687*H687,2)</f>
        <v>0</v>
      </c>
      <c r="K687" s="183" t="s">
        <v>19</v>
      </c>
      <c r="L687" s="42"/>
      <c r="M687" s="188" t="s">
        <v>19</v>
      </c>
      <c r="N687" s="189" t="s">
        <v>44</v>
      </c>
      <c r="O687" s="67"/>
      <c r="P687" s="190">
        <f>O687*H687</f>
        <v>0</v>
      </c>
      <c r="Q687" s="190">
        <v>0</v>
      </c>
      <c r="R687" s="190">
        <f>Q687*H687</f>
        <v>0</v>
      </c>
      <c r="S687" s="190">
        <v>0</v>
      </c>
      <c r="T687" s="191">
        <f>S687*H687</f>
        <v>0</v>
      </c>
      <c r="U687" s="37"/>
      <c r="V687" s="37"/>
      <c r="W687" s="37"/>
      <c r="X687" s="37"/>
      <c r="Y687" s="37"/>
      <c r="Z687" s="37"/>
      <c r="AA687" s="37"/>
      <c r="AB687" s="37"/>
      <c r="AC687" s="37"/>
      <c r="AD687" s="37"/>
      <c r="AE687" s="37"/>
      <c r="AR687" s="192" t="s">
        <v>292</v>
      </c>
      <c r="AT687" s="192" t="s">
        <v>193</v>
      </c>
      <c r="AU687" s="192" t="s">
        <v>82</v>
      </c>
      <c r="AY687" s="20" t="s">
        <v>191</v>
      </c>
      <c r="BE687" s="193">
        <f>IF(N687="základní",J687,0)</f>
        <v>0</v>
      </c>
      <c r="BF687" s="193">
        <f>IF(N687="snížená",J687,0)</f>
        <v>0</v>
      </c>
      <c r="BG687" s="193">
        <f>IF(N687="zákl. přenesená",J687,0)</f>
        <v>0</v>
      </c>
      <c r="BH687" s="193">
        <f>IF(N687="sníž. přenesená",J687,0)</f>
        <v>0</v>
      </c>
      <c r="BI687" s="193">
        <f>IF(N687="nulová",J687,0)</f>
        <v>0</v>
      </c>
      <c r="BJ687" s="20" t="s">
        <v>80</v>
      </c>
      <c r="BK687" s="193">
        <f>ROUND(I687*H687,2)</f>
        <v>0</v>
      </c>
      <c r="BL687" s="20" t="s">
        <v>292</v>
      </c>
      <c r="BM687" s="192" t="s">
        <v>5699</v>
      </c>
    </row>
    <row r="688" spans="1:65" s="2" customFormat="1" ht="11.25">
      <c r="A688" s="37"/>
      <c r="B688" s="38"/>
      <c r="C688" s="39"/>
      <c r="D688" s="194" t="s">
        <v>199</v>
      </c>
      <c r="E688" s="39"/>
      <c r="F688" s="195" t="s">
        <v>5698</v>
      </c>
      <c r="G688" s="39"/>
      <c r="H688" s="39"/>
      <c r="I688" s="196"/>
      <c r="J688" s="39"/>
      <c r="K688" s="39"/>
      <c r="L688" s="42"/>
      <c r="M688" s="197"/>
      <c r="N688" s="198"/>
      <c r="O688" s="67"/>
      <c r="P688" s="67"/>
      <c r="Q688" s="67"/>
      <c r="R688" s="67"/>
      <c r="S688" s="67"/>
      <c r="T688" s="68"/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T688" s="20" t="s">
        <v>199</v>
      </c>
      <c r="AU688" s="20" t="s">
        <v>82</v>
      </c>
    </row>
    <row r="689" spans="1:65" s="2" customFormat="1" ht="19.5">
      <c r="A689" s="37"/>
      <c r="B689" s="38"/>
      <c r="C689" s="39"/>
      <c r="D689" s="194" t="s">
        <v>402</v>
      </c>
      <c r="E689" s="39"/>
      <c r="F689" s="243" t="s">
        <v>5700</v>
      </c>
      <c r="G689" s="39"/>
      <c r="H689" s="39"/>
      <c r="I689" s="196"/>
      <c r="J689" s="39"/>
      <c r="K689" s="39"/>
      <c r="L689" s="42"/>
      <c r="M689" s="197"/>
      <c r="N689" s="198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402</v>
      </c>
      <c r="AU689" s="20" t="s">
        <v>82</v>
      </c>
    </row>
    <row r="690" spans="1:65" s="2" customFormat="1" ht="16.5" customHeight="1">
      <c r="A690" s="37"/>
      <c r="B690" s="38"/>
      <c r="C690" s="181" t="s">
        <v>1515</v>
      </c>
      <c r="D690" s="181" t="s">
        <v>193</v>
      </c>
      <c r="E690" s="182" t="s">
        <v>5701</v>
      </c>
      <c r="F690" s="183" t="s">
        <v>5702</v>
      </c>
      <c r="G690" s="184" t="s">
        <v>196</v>
      </c>
      <c r="H690" s="185">
        <v>10</v>
      </c>
      <c r="I690" s="186"/>
      <c r="J690" s="187">
        <f>ROUND(I690*H690,2)</f>
        <v>0</v>
      </c>
      <c r="K690" s="183" t="s">
        <v>4909</v>
      </c>
      <c r="L690" s="42"/>
      <c r="M690" s="188" t="s">
        <v>19</v>
      </c>
      <c r="N690" s="189" t="s">
        <v>44</v>
      </c>
      <c r="O690" s="67"/>
      <c r="P690" s="190">
        <f>O690*H690</f>
        <v>0</v>
      </c>
      <c r="Q690" s="190">
        <v>0</v>
      </c>
      <c r="R690" s="190">
        <f>Q690*H690</f>
        <v>0</v>
      </c>
      <c r="S690" s="190">
        <v>0</v>
      </c>
      <c r="T690" s="191">
        <f>S690*H690</f>
        <v>0</v>
      </c>
      <c r="U690" s="37"/>
      <c r="V690" s="37"/>
      <c r="W690" s="37"/>
      <c r="X690" s="37"/>
      <c r="Y690" s="37"/>
      <c r="Z690" s="37"/>
      <c r="AA690" s="37"/>
      <c r="AB690" s="37"/>
      <c r="AC690" s="37"/>
      <c r="AD690" s="37"/>
      <c r="AE690" s="37"/>
      <c r="AR690" s="192" t="s">
        <v>292</v>
      </c>
      <c r="AT690" s="192" t="s">
        <v>193</v>
      </c>
      <c r="AU690" s="192" t="s">
        <v>82</v>
      </c>
      <c r="AY690" s="20" t="s">
        <v>191</v>
      </c>
      <c r="BE690" s="193">
        <f>IF(N690="základní",J690,0)</f>
        <v>0</v>
      </c>
      <c r="BF690" s="193">
        <f>IF(N690="snížená",J690,0)</f>
        <v>0</v>
      </c>
      <c r="BG690" s="193">
        <f>IF(N690="zákl. přenesená",J690,0)</f>
        <v>0</v>
      </c>
      <c r="BH690" s="193">
        <f>IF(N690="sníž. přenesená",J690,0)</f>
        <v>0</v>
      </c>
      <c r="BI690" s="193">
        <f>IF(N690="nulová",J690,0)</f>
        <v>0</v>
      </c>
      <c r="BJ690" s="20" t="s">
        <v>80</v>
      </c>
      <c r="BK690" s="193">
        <f>ROUND(I690*H690,2)</f>
        <v>0</v>
      </c>
      <c r="BL690" s="20" t="s">
        <v>292</v>
      </c>
      <c r="BM690" s="192" t="s">
        <v>5703</v>
      </c>
    </row>
    <row r="691" spans="1:65" s="2" customFormat="1" ht="11.25">
      <c r="A691" s="37"/>
      <c r="B691" s="38"/>
      <c r="C691" s="39"/>
      <c r="D691" s="194" t="s">
        <v>199</v>
      </c>
      <c r="E691" s="39"/>
      <c r="F691" s="195" t="s">
        <v>5704</v>
      </c>
      <c r="G691" s="39"/>
      <c r="H691" s="39"/>
      <c r="I691" s="196"/>
      <c r="J691" s="39"/>
      <c r="K691" s="39"/>
      <c r="L691" s="42"/>
      <c r="M691" s="197"/>
      <c r="N691" s="198"/>
      <c r="O691" s="67"/>
      <c r="P691" s="67"/>
      <c r="Q691" s="67"/>
      <c r="R691" s="67"/>
      <c r="S691" s="67"/>
      <c r="T691" s="68"/>
      <c r="U691" s="37"/>
      <c r="V691" s="37"/>
      <c r="W691" s="37"/>
      <c r="X691" s="37"/>
      <c r="Y691" s="37"/>
      <c r="Z691" s="37"/>
      <c r="AA691" s="37"/>
      <c r="AB691" s="37"/>
      <c r="AC691" s="37"/>
      <c r="AD691" s="37"/>
      <c r="AE691" s="37"/>
      <c r="AT691" s="20" t="s">
        <v>199</v>
      </c>
      <c r="AU691" s="20" t="s">
        <v>82</v>
      </c>
    </row>
    <row r="692" spans="1:65" s="2" customFormat="1" ht="11.25">
      <c r="A692" s="37"/>
      <c r="B692" s="38"/>
      <c r="C692" s="39"/>
      <c r="D692" s="199" t="s">
        <v>206</v>
      </c>
      <c r="E692" s="39"/>
      <c r="F692" s="200" t="s">
        <v>5705</v>
      </c>
      <c r="G692" s="39"/>
      <c r="H692" s="39"/>
      <c r="I692" s="196"/>
      <c r="J692" s="39"/>
      <c r="K692" s="39"/>
      <c r="L692" s="42"/>
      <c r="M692" s="197"/>
      <c r="N692" s="198"/>
      <c r="O692" s="67"/>
      <c r="P692" s="67"/>
      <c r="Q692" s="67"/>
      <c r="R692" s="67"/>
      <c r="S692" s="67"/>
      <c r="T692" s="68"/>
      <c r="U692" s="37"/>
      <c r="V692" s="37"/>
      <c r="W692" s="37"/>
      <c r="X692" s="37"/>
      <c r="Y692" s="37"/>
      <c r="Z692" s="37"/>
      <c r="AA692" s="37"/>
      <c r="AB692" s="37"/>
      <c r="AC692" s="37"/>
      <c r="AD692" s="37"/>
      <c r="AE692" s="37"/>
      <c r="AT692" s="20" t="s">
        <v>206</v>
      </c>
      <c r="AU692" s="20" t="s">
        <v>82</v>
      </c>
    </row>
    <row r="693" spans="1:65" s="2" customFormat="1" ht="16.5" customHeight="1">
      <c r="A693" s="37"/>
      <c r="B693" s="38"/>
      <c r="C693" s="181" t="s">
        <v>1521</v>
      </c>
      <c r="D693" s="181" t="s">
        <v>193</v>
      </c>
      <c r="E693" s="182" t="s">
        <v>5706</v>
      </c>
      <c r="F693" s="183" t="s">
        <v>5707</v>
      </c>
      <c r="G693" s="184" t="s">
        <v>196</v>
      </c>
      <c r="H693" s="185">
        <v>1</v>
      </c>
      <c r="I693" s="186"/>
      <c r="J693" s="187">
        <f>ROUND(I693*H693,2)</f>
        <v>0</v>
      </c>
      <c r="K693" s="183" t="s">
        <v>4909</v>
      </c>
      <c r="L693" s="42"/>
      <c r="M693" s="188" t="s">
        <v>19</v>
      </c>
      <c r="N693" s="189" t="s">
        <v>44</v>
      </c>
      <c r="O693" s="67"/>
      <c r="P693" s="190">
        <f>O693*H693</f>
        <v>0</v>
      </c>
      <c r="Q693" s="190">
        <v>0</v>
      </c>
      <c r="R693" s="190">
        <f>Q693*H693</f>
        <v>0</v>
      </c>
      <c r="S693" s="190">
        <v>0</v>
      </c>
      <c r="T693" s="191">
        <f>S693*H693</f>
        <v>0</v>
      </c>
      <c r="U693" s="37"/>
      <c r="V693" s="37"/>
      <c r="W693" s="37"/>
      <c r="X693" s="37"/>
      <c r="Y693" s="37"/>
      <c r="Z693" s="37"/>
      <c r="AA693" s="37"/>
      <c r="AB693" s="37"/>
      <c r="AC693" s="37"/>
      <c r="AD693" s="37"/>
      <c r="AE693" s="37"/>
      <c r="AR693" s="192" t="s">
        <v>292</v>
      </c>
      <c r="AT693" s="192" t="s">
        <v>193</v>
      </c>
      <c r="AU693" s="192" t="s">
        <v>82</v>
      </c>
      <c r="AY693" s="20" t="s">
        <v>191</v>
      </c>
      <c r="BE693" s="193">
        <f>IF(N693="základní",J693,0)</f>
        <v>0</v>
      </c>
      <c r="BF693" s="193">
        <f>IF(N693="snížená",J693,0)</f>
        <v>0</v>
      </c>
      <c r="BG693" s="193">
        <f>IF(N693="zákl. přenesená",J693,0)</f>
        <v>0</v>
      </c>
      <c r="BH693" s="193">
        <f>IF(N693="sníž. přenesená",J693,0)</f>
        <v>0</v>
      </c>
      <c r="BI693" s="193">
        <f>IF(N693="nulová",J693,0)</f>
        <v>0</v>
      </c>
      <c r="BJ693" s="20" t="s">
        <v>80</v>
      </c>
      <c r="BK693" s="193">
        <f>ROUND(I693*H693,2)</f>
        <v>0</v>
      </c>
      <c r="BL693" s="20" t="s">
        <v>292</v>
      </c>
      <c r="BM693" s="192" t="s">
        <v>5708</v>
      </c>
    </row>
    <row r="694" spans="1:65" s="2" customFormat="1" ht="11.25">
      <c r="A694" s="37"/>
      <c r="B694" s="38"/>
      <c r="C694" s="39"/>
      <c r="D694" s="194" t="s">
        <v>199</v>
      </c>
      <c r="E694" s="39"/>
      <c r="F694" s="195" t="s">
        <v>5709</v>
      </c>
      <c r="G694" s="39"/>
      <c r="H694" s="39"/>
      <c r="I694" s="196"/>
      <c r="J694" s="39"/>
      <c r="K694" s="39"/>
      <c r="L694" s="42"/>
      <c r="M694" s="197"/>
      <c r="N694" s="198"/>
      <c r="O694" s="67"/>
      <c r="P694" s="67"/>
      <c r="Q694" s="67"/>
      <c r="R694" s="67"/>
      <c r="S694" s="67"/>
      <c r="T694" s="68"/>
      <c r="U694" s="37"/>
      <c r="V694" s="37"/>
      <c r="W694" s="37"/>
      <c r="X694" s="37"/>
      <c r="Y694" s="37"/>
      <c r="Z694" s="37"/>
      <c r="AA694" s="37"/>
      <c r="AB694" s="37"/>
      <c r="AC694" s="37"/>
      <c r="AD694" s="37"/>
      <c r="AE694" s="37"/>
      <c r="AT694" s="20" t="s">
        <v>199</v>
      </c>
      <c r="AU694" s="20" t="s">
        <v>82</v>
      </c>
    </row>
    <row r="695" spans="1:65" s="2" customFormat="1" ht="11.25">
      <c r="A695" s="37"/>
      <c r="B695" s="38"/>
      <c r="C695" s="39"/>
      <c r="D695" s="199" t="s">
        <v>206</v>
      </c>
      <c r="E695" s="39"/>
      <c r="F695" s="200" t="s">
        <v>5710</v>
      </c>
      <c r="G695" s="39"/>
      <c r="H695" s="39"/>
      <c r="I695" s="196"/>
      <c r="J695" s="39"/>
      <c r="K695" s="39"/>
      <c r="L695" s="42"/>
      <c r="M695" s="197"/>
      <c r="N695" s="198"/>
      <c r="O695" s="67"/>
      <c r="P695" s="67"/>
      <c r="Q695" s="67"/>
      <c r="R695" s="67"/>
      <c r="S695" s="67"/>
      <c r="T695" s="68"/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T695" s="20" t="s">
        <v>206</v>
      </c>
      <c r="AU695" s="20" t="s">
        <v>82</v>
      </c>
    </row>
    <row r="696" spans="1:65" s="2" customFormat="1" ht="24.2" customHeight="1">
      <c r="A696" s="37"/>
      <c r="B696" s="38"/>
      <c r="C696" s="181" t="s">
        <v>1526</v>
      </c>
      <c r="D696" s="181" t="s">
        <v>193</v>
      </c>
      <c r="E696" s="182" t="s">
        <v>5711</v>
      </c>
      <c r="F696" s="183" t="s">
        <v>5712</v>
      </c>
      <c r="G696" s="184" t="s">
        <v>1787</v>
      </c>
      <c r="H696" s="185">
        <v>1</v>
      </c>
      <c r="I696" s="186"/>
      <c r="J696" s="187">
        <f>ROUND(I696*H696,2)</f>
        <v>0</v>
      </c>
      <c r="K696" s="183" t="s">
        <v>19</v>
      </c>
      <c r="L696" s="42"/>
      <c r="M696" s="188" t="s">
        <v>19</v>
      </c>
      <c r="N696" s="189" t="s">
        <v>44</v>
      </c>
      <c r="O696" s="67"/>
      <c r="P696" s="190">
        <f>O696*H696</f>
        <v>0</v>
      </c>
      <c r="Q696" s="190">
        <v>0</v>
      </c>
      <c r="R696" s="190">
        <f>Q696*H696</f>
        <v>0</v>
      </c>
      <c r="S696" s="190">
        <v>0</v>
      </c>
      <c r="T696" s="191">
        <f>S696*H696</f>
        <v>0</v>
      </c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R696" s="192" t="s">
        <v>292</v>
      </c>
      <c r="AT696" s="192" t="s">
        <v>193</v>
      </c>
      <c r="AU696" s="192" t="s">
        <v>82</v>
      </c>
      <c r="AY696" s="20" t="s">
        <v>191</v>
      </c>
      <c r="BE696" s="193">
        <f>IF(N696="základní",J696,0)</f>
        <v>0</v>
      </c>
      <c r="BF696" s="193">
        <f>IF(N696="snížená",J696,0)</f>
        <v>0</v>
      </c>
      <c r="BG696" s="193">
        <f>IF(N696="zákl. přenesená",J696,0)</f>
        <v>0</v>
      </c>
      <c r="BH696" s="193">
        <f>IF(N696="sníž. přenesená",J696,0)</f>
        <v>0</v>
      </c>
      <c r="BI696" s="193">
        <f>IF(N696="nulová",J696,0)</f>
        <v>0</v>
      </c>
      <c r="BJ696" s="20" t="s">
        <v>80</v>
      </c>
      <c r="BK696" s="193">
        <f>ROUND(I696*H696,2)</f>
        <v>0</v>
      </c>
      <c r="BL696" s="20" t="s">
        <v>292</v>
      </c>
      <c r="BM696" s="192" t="s">
        <v>5713</v>
      </c>
    </row>
    <row r="697" spans="1:65" s="2" customFormat="1" ht="19.5">
      <c r="A697" s="37"/>
      <c r="B697" s="38"/>
      <c r="C697" s="39"/>
      <c r="D697" s="194" t="s">
        <v>199</v>
      </c>
      <c r="E697" s="39"/>
      <c r="F697" s="195" t="s">
        <v>5712</v>
      </c>
      <c r="G697" s="39"/>
      <c r="H697" s="39"/>
      <c r="I697" s="196"/>
      <c r="J697" s="39"/>
      <c r="K697" s="39"/>
      <c r="L697" s="42"/>
      <c r="M697" s="197"/>
      <c r="N697" s="198"/>
      <c r="O697" s="67"/>
      <c r="P697" s="67"/>
      <c r="Q697" s="67"/>
      <c r="R697" s="67"/>
      <c r="S697" s="67"/>
      <c r="T697" s="68"/>
      <c r="U697" s="37"/>
      <c r="V697" s="37"/>
      <c r="W697" s="37"/>
      <c r="X697" s="37"/>
      <c r="Y697" s="37"/>
      <c r="Z697" s="37"/>
      <c r="AA697" s="37"/>
      <c r="AB697" s="37"/>
      <c r="AC697" s="37"/>
      <c r="AD697" s="37"/>
      <c r="AE697" s="37"/>
      <c r="AT697" s="20" t="s">
        <v>199</v>
      </c>
      <c r="AU697" s="20" t="s">
        <v>82</v>
      </c>
    </row>
    <row r="698" spans="1:65" s="2" customFormat="1" ht="29.25">
      <c r="A698" s="37"/>
      <c r="B698" s="38"/>
      <c r="C698" s="39"/>
      <c r="D698" s="194" t="s">
        <v>402</v>
      </c>
      <c r="E698" s="39"/>
      <c r="F698" s="243" t="s">
        <v>5236</v>
      </c>
      <c r="G698" s="39"/>
      <c r="H698" s="39"/>
      <c r="I698" s="196"/>
      <c r="J698" s="39"/>
      <c r="K698" s="39"/>
      <c r="L698" s="42"/>
      <c r="M698" s="197"/>
      <c r="N698" s="198"/>
      <c r="O698" s="67"/>
      <c r="P698" s="67"/>
      <c r="Q698" s="67"/>
      <c r="R698" s="67"/>
      <c r="S698" s="67"/>
      <c r="T698" s="68"/>
      <c r="U698" s="37"/>
      <c r="V698" s="37"/>
      <c r="W698" s="37"/>
      <c r="X698" s="37"/>
      <c r="Y698" s="37"/>
      <c r="Z698" s="37"/>
      <c r="AA698" s="37"/>
      <c r="AB698" s="37"/>
      <c r="AC698" s="37"/>
      <c r="AD698" s="37"/>
      <c r="AE698" s="37"/>
      <c r="AT698" s="20" t="s">
        <v>402</v>
      </c>
      <c r="AU698" s="20" t="s">
        <v>82</v>
      </c>
    </row>
    <row r="699" spans="1:65" s="2" customFormat="1" ht="16.5" customHeight="1">
      <c r="A699" s="37"/>
      <c r="B699" s="38"/>
      <c r="C699" s="181" t="s">
        <v>1532</v>
      </c>
      <c r="D699" s="181" t="s">
        <v>193</v>
      </c>
      <c r="E699" s="182" t="s">
        <v>5714</v>
      </c>
      <c r="F699" s="183" t="s">
        <v>5715</v>
      </c>
      <c r="G699" s="184" t="s">
        <v>255</v>
      </c>
      <c r="H699" s="185">
        <v>0.74199999999999999</v>
      </c>
      <c r="I699" s="186"/>
      <c r="J699" s="187">
        <f>ROUND(I699*H699,2)</f>
        <v>0</v>
      </c>
      <c r="K699" s="183" t="s">
        <v>4909</v>
      </c>
      <c r="L699" s="42"/>
      <c r="M699" s="188" t="s">
        <v>19</v>
      </c>
      <c r="N699" s="189" t="s">
        <v>44</v>
      </c>
      <c r="O699" s="67"/>
      <c r="P699" s="190">
        <f>O699*H699</f>
        <v>0</v>
      </c>
      <c r="Q699" s="190">
        <v>0</v>
      </c>
      <c r="R699" s="190">
        <f>Q699*H699</f>
        <v>0</v>
      </c>
      <c r="S699" s="190">
        <v>0</v>
      </c>
      <c r="T699" s="191">
        <f>S699*H699</f>
        <v>0</v>
      </c>
      <c r="U699" s="37"/>
      <c r="V699" s="37"/>
      <c r="W699" s="37"/>
      <c r="X699" s="37"/>
      <c r="Y699" s="37"/>
      <c r="Z699" s="37"/>
      <c r="AA699" s="37"/>
      <c r="AB699" s="37"/>
      <c r="AC699" s="37"/>
      <c r="AD699" s="37"/>
      <c r="AE699" s="37"/>
      <c r="AR699" s="192" t="s">
        <v>292</v>
      </c>
      <c r="AT699" s="192" t="s">
        <v>193</v>
      </c>
      <c r="AU699" s="192" t="s">
        <v>82</v>
      </c>
      <c r="AY699" s="20" t="s">
        <v>191</v>
      </c>
      <c r="BE699" s="193">
        <f>IF(N699="základní",J699,0)</f>
        <v>0</v>
      </c>
      <c r="BF699" s="193">
        <f>IF(N699="snížená",J699,0)</f>
        <v>0</v>
      </c>
      <c r="BG699" s="193">
        <f>IF(N699="zákl. přenesená",J699,0)</f>
        <v>0</v>
      </c>
      <c r="BH699" s="193">
        <f>IF(N699="sníž. přenesená",J699,0)</f>
        <v>0</v>
      </c>
      <c r="BI699" s="193">
        <f>IF(N699="nulová",J699,0)</f>
        <v>0</v>
      </c>
      <c r="BJ699" s="20" t="s">
        <v>80</v>
      </c>
      <c r="BK699" s="193">
        <f>ROUND(I699*H699,2)</f>
        <v>0</v>
      </c>
      <c r="BL699" s="20" t="s">
        <v>292</v>
      </c>
      <c r="BM699" s="192" t="s">
        <v>5716</v>
      </c>
    </row>
    <row r="700" spans="1:65" s="2" customFormat="1" ht="19.5">
      <c r="A700" s="37"/>
      <c r="B700" s="38"/>
      <c r="C700" s="39"/>
      <c r="D700" s="194" t="s">
        <v>199</v>
      </c>
      <c r="E700" s="39"/>
      <c r="F700" s="195" t="s">
        <v>5717</v>
      </c>
      <c r="G700" s="39"/>
      <c r="H700" s="39"/>
      <c r="I700" s="196"/>
      <c r="J700" s="39"/>
      <c r="K700" s="39"/>
      <c r="L700" s="42"/>
      <c r="M700" s="197"/>
      <c r="N700" s="198"/>
      <c r="O700" s="67"/>
      <c r="P700" s="67"/>
      <c r="Q700" s="67"/>
      <c r="R700" s="67"/>
      <c r="S700" s="67"/>
      <c r="T700" s="68"/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T700" s="20" t="s">
        <v>199</v>
      </c>
      <c r="AU700" s="20" t="s">
        <v>82</v>
      </c>
    </row>
    <row r="701" spans="1:65" s="2" customFormat="1" ht="11.25">
      <c r="A701" s="37"/>
      <c r="B701" s="38"/>
      <c r="C701" s="39"/>
      <c r="D701" s="199" t="s">
        <v>206</v>
      </c>
      <c r="E701" s="39"/>
      <c r="F701" s="200" t="s">
        <v>5718</v>
      </c>
      <c r="G701" s="39"/>
      <c r="H701" s="39"/>
      <c r="I701" s="196"/>
      <c r="J701" s="39"/>
      <c r="K701" s="39"/>
      <c r="L701" s="42"/>
      <c r="M701" s="197"/>
      <c r="N701" s="198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206</v>
      </c>
      <c r="AU701" s="20" t="s">
        <v>82</v>
      </c>
    </row>
    <row r="702" spans="1:65" s="2" customFormat="1" ht="16.5" customHeight="1">
      <c r="A702" s="37"/>
      <c r="B702" s="38"/>
      <c r="C702" s="181" t="s">
        <v>1536</v>
      </c>
      <c r="D702" s="181" t="s">
        <v>193</v>
      </c>
      <c r="E702" s="182" t="s">
        <v>5719</v>
      </c>
      <c r="F702" s="183" t="s">
        <v>5720</v>
      </c>
      <c r="G702" s="184" t="s">
        <v>255</v>
      </c>
      <c r="H702" s="185">
        <v>0.74199999999999999</v>
      </c>
      <c r="I702" s="186"/>
      <c r="J702" s="187">
        <f>ROUND(I702*H702,2)</f>
        <v>0</v>
      </c>
      <c r="K702" s="183" t="s">
        <v>4909</v>
      </c>
      <c r="L702" s="42"/>
      <c r="M702" s="188" t="s">
        <v>19</v>
      </c>
      <c r="N702" s="189" t="s">
        <v>44</v>
      </c>
      <c r="O702" s="67"/>
      <c r="P702" s="190">
        <f>O702*H702</f>
        <v>0</v>
      </c>
      <c r="Q702" s="190">
        <v>0</v>
      </c>
      <c r="R702" s="190">
        <f>Q702*H702</f>
        <v>0</v>
      </c>
      <c r="S702" s="190">
        <v>0</v>
      </c>
      <c r="T702" s="191">
        <f>S702*H702</f>
        <v>0</v>
      </c>
      <c r="U702" s="37"/>
      <c r="V702" s="37"/>
      <c r="W702" s="37"/>
      <c r="X702" s="37"/>
      <c r="Y702" s="37"/>
      <c r="Z702" s="37"/>
      <c r="AA702" s="37"/>
      <c r="AB702" s="37"/>
      <c r="AC702" s="37"/>
      <c r="AD702" s="37"/>
      <c r="AE702" s="37"/>
      <c r="AR702" s="192" t="s">
        <v>292</v>
      </c>
      <c r="AT702" s="192" t="s">
        <v>193</v>
      </c>
      <c r="AU702" s="192" t="s">
        <v>82</v>
      </c>
      <c r="AY702" s="20" t="s">
        <v>191</v>
      </c>
      <c r="BE702" s="193">
        <f>IF(N702="základní",J702,0)</f>
        <v>0</v>
      </c>
      <c r="BF702" s="193">
        <f>IF(N702="snížená",J702,0)</f>
        <v>0</v>
      </c>
      <c r="BG702" s="193">
        <f>IF(N702="zákl. přenesená",J702,0)</f>
        <v>0</v>
      </c>
      <c r="BH702" s="193">
        <f>IF(N702="sníž. přenesená",J702,0)</f>
        <v>0</v>
      </c>
      <c r="BI702" s="193">
        <f>IF(N702="nulová",J702,0)</f>
        <v>0</v>
      </c>
      <c r="BJ702" s="20" t="s">
        <v>80</v>
      </c>
      <c r="BK702" s="193">
        <f>ROUND(I702*H702,2)</f>
        <v>0</v>
      </c>
      <c r="BL702" s="20" t="s">
        <v>292</v>
      </c>
      <c r="BM702" s="192" t="s">
        <v>5721</v>
      </c>
    </row>
    <row r="703" spans="1:65" s="2" customFormat="1" ht="19.5">
      <c r="A703" s="37"/>
      <c r="B703" s="38"/>
      <c r="C703" s="39"/>
      <c r="D703" s="194" t="s">
        <v>199</v>
      </c>
      <c r="E703" s="39"/>
      <c r="F703" s="195" t="s">
        <v>5722</v>
      </c>
      <c r="G703" s="39"/>
      <c r="H703" s="39"/>
      <c r="I703" s="196"/>
      <c r="J703" s="39"/>
      <c r="K703" s="39"/>
      <c r="L703" s="42"/>
      <c r="M703" s="197"/>
      <c r="N703" s="198"/>
      <c r="O703" s="67"/>
      <c r="P703" s="67"/>
      <c r="Q703" s="67"/>
      <c r="R703" s="67"/>
      <c r="S703" s="67"/>
      <c r="T703" s="68"/>
      <c r="U703" s="37"/>
      <c r="V703" s="37"/>
      <c r="W703" s="37"/>
      <c r="X703" s="37"/>
      <c r="Y703" s="37"/>
      <c r="Z703" s="37"/>
      <c r="AA703" s="37"/>
      <c r="AB703" s="37"/>
      <c r="AC703" s="37"/>
      <c r="AD703" s="37"/>
      <c r="AE703" s="37"/>
      <c r="AT703" s="20" t="s">
        <v>199</v>
      </c>
      <c r="AU703" s="20" t="s">
        <v>82</v>
      </c>
    </row>
    <row r="704" spans="1:65" s="2" customFormat="1" ht="11.25">
      <c r="A704" s="37"/>
      <c r="B704" s="38"/>
      <c r="C704" s="39"/>
      <c r="D704" s="199" t="s">
        <v>206</v>
      </c>
      <c r="E704" s="39"/>
      <c r="F704" s="200" t="s">
        <v>5723</v>
      </c>
      <c r="G704" s="39"/>
      <c r="H704" s="39"/>
      <c r="I704" s="196"/>
      <c r="J704" s="39"/>
      <c r="K704" s="39"/>
      <c r="L704" s="42"/>
      <c r="M704" s="197"/>
      <c r="N704" s="198"/>
      <c r="O704" s="67"/>
      <c r="P704" s="67"/>
      <c r="Q704" s="67"/>
      <c r="R704" s="67"/>
      <c r="S704" s="67"/>
      <c r="T704" s="68"/>
      <c r="U704" s="37"/>
      <c r="V704" s="37"/>
      <c r="W704" s="37"/>
      <c r="X704" s="37"/>
      <c r="Y704" s="37"/>
      <c r="Z704" s="37"/>
      <c r="AA704" s="37"/>
      <c r="AB704" s="37"/>
      <c r="AC704" s="37"/>
      <c r="AD704" s="37"/>
      <c r="AE704" s="37"/>
      <c r="AT704" s="20" t="s">
        <v>206</v>
      </c>
      <c r="AU704" s="20" t="s">
        <v>82</v>
      </c>
    </row>
    <row r="705" spans="1:65" s="12" customFormat="1" ht="22.9" customHeight="1">
      <c r="B705" s="165"/>
      <c r="C705" s="166"/>
      <c r="D705" s="167" t="s">
        <v>72</v>
      </c>
      <c r="E705" s="179" t="s">
        <v>5724</v>
      </c>
      <c r="F705" s="179" t="s">
        <v>5725</v>
      </c>
      <c r="G705" s="166"/>
      <c r="H705" s="166"/>
      <c r="I705" s="169"/>
      <c r="J705" s="180">
        <f>BK705</f>
        <v>0</v>
      </c>
      <c r="K705" s="166"/>
      <c r="L705" s="171"/>
      <c r="M705" s="172"/>
      <c r="N705" s="173"/>
      <c r="O705" s="173"/>
      <c r="P705" s="174">
        <f>SUM(P706:P729)</f>
        <v>0</v>
      </c>
      <c r="Q705" s="173"/>
      <c r="R705" s="174">
        <f>SUM(R706:R729)</f>
        <v>0</v>
      </c>
      <c r="S705" s="173"/>
      <c r="T705" s="175">
        <f>SUM(T706:T729)</f>
        <v>0</v>
      </c>
      <c r="AR705" s="176" t="s">
        <v>82</v>
      </c>
      <c r="AT705" s="177" t="s">
        <v>72</v>
      </c>
      <c r="AU705" s="177" t="s">
        <v>80</v>
      </c>
      <c r="AY705" s="176" t="s">
        <v>191</v>
      </c>
      <c r="BK705" s="178">
        <f>SUM(BK706:BK729)</f>
        <v>0</v>
      </c>
    </row>
    <row r="706" spans="1:65" s="2" customFormat="1" ht="21.75" customHeight="1">
      <c r="A706" s="37"/>
      <c r="B706" s="38"/>
      <c r="C706" s="181" t="s">
        <v>1543</v>
      </c>
      <c r="D706" s="181" t="s">
        <v>193</v>
      </c>
      <c r="E706" s="182" t="s">
        <v>5726</v>
      </c>
      <c r="F706" s="183" t="s">
        <v>5727</v>
      </c>
      <c r="G706" s="184" t="s">
        <v>1355</v>
      </c>
      <c r="H706" s="185">
        <v>4</v>
      </c>
      <c r="I706" s="186"/>
      <c r="J706" s="187">
        <f>ROUND(I706*H706,2)</f>
        <v>0</v>
      </c>
      <c r="K706" s="183" t="s">
        <v>4909</v>
      </c>
      <c r="L706" s="42"/>
      <c r="M706" s="188" t="s">
        <v>19</v>
      </c>
      <c r="N706" s="189" t="s">
        <v>44</v>
      </c>
      <c r="O706" s="67"/>
      <c r="P706" s="190">
        <f>O706*H706</f>
        <v>0</v>
      </c>
      <c r="Q706" s="190">
        <v>0</v>
      </c>
      <c r="R706" s="190">
        <f>Q706*H706</f>
        <v>0</v>
      </c>
      <c r="S706" s="190">
        <v>0</v>
      </c>
      <c r="T706" s="191">
        <f>S706*H706</f>
        <v>0</v>
      </c>
      <c r="U706" s="37"/>
      <c r="V706" s="37"/>
      <c r="W706" s="37"/>
      <c r="X706" s="37"/>
      <c r="Y706" s="37"/>
      <c r="Z706" s="37"/>
      <c r="AA706" s="37"/>
      <c r="AB706" s="37"/>
      <c r="AC706" s="37"/>
      <c r="AD706" s="37"/>
      <c r="AE706" s="37"/>
      <c r="AR706" s="192" t="s">
        <v>292</v>
      </c>
      <c r="AT706" s="192" t="s">
        <v>193</v>
      </c>
      <c r="AU706" s="192" t="s">
        <v>82</v>
      </c>
      <c r="AY706" s="20" t="s">
        <v>191</v>
      </c>
      <c r="BE706" s="193">
        <f>IF(N706="základní",J706,0)</f>
        <v>0</v>
      </c>
      <c r="BF706" s="193">
        <f>IF(N706="snížená",J706,0)</f>
        <v>0</v>
      </c>
      <c r="BG706" s="193">
        <f>IF(N706="zákl. přenesená",J706,0)</f>
        <v>0</v>
      </c>
      <c r="BH706" s="193">
        <f>IF(N706="sníž. přenesená",J706,0)</f>
        <v>0</v>
      </c>
      <c r="BI706" s="193">
        <f>IF(N706="nulová",J706,0)</f>
        <v>0</v>
      </c>
      <c r="BJ706" s="20" t="s">
        <v>80</v>
      </c>
      <c r="BK706" s="193">
        <f>ROUND(I706*H706,2)</f>
        <v>0</v>
      </c>
      <c r="BL706" s="20" t="s">
        <v>292</v>
      </c>
      <c r="BM706" s="192" t="s">
        <v>5728</v>
      </c>
    </row>
    <row r="707" spans="1:65" s="2" customFormat="1" ht="19.5">
      <c r="A707" s="37"/>
      <c r="B707" s="38"/>
      <c r="C707" s="39"/>
      <c r="D707" s="194" t="s">
        <v>199</v>
      </c>
      <c r="E707" s="39"/>
      <c r="F707" s="195" t="s">
        <v>5729</v>
      </c>
      <c r="G707" s="39"/>
      <c r="H707" s="39"/>
      <c r="I707" s="196"/>
      <c r="J707" s="39"/>
      <c r="K707" s="39"/>
      <c r="L707" s="42"/>
      <c r="M707" s="197"/>
      <c r="N707" s="198"/>
      <c r="O707" s="67"/>
      <c r="P707" s="67"/>
      <c r="Q707" s="67"/>
      <c r="R707" s="67"/>
      <c r="S707" s="67"/>
      <c r="T707" s="68"/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T707" s="20" t="s">
        <v>199</v>
      </c>
      <c r="AU707" s="20" t="s">
        <v>82</v>
      </c>
    </row>
    <row r="708" spans="1:65" s="2" customFormat="1" ht="11.25">
      <c r="A708" s="37"/>
      <c r="B708" s="38"/>
      <c r="C708" s="39"/>
      <c r="D708" s="199" t="s">
        <v>206</v>
      </c>
      <c r="E708" s="39"/>
      <c r="F708" s="200" t="s">
        <v>5730</v>
      </c>
      <c r="G708" s="39"/>
      <c r="H708" s="39"/>
      <c r="I708" s="196"/>
      <c r="J708" s="39"/>
      <c r="K708" s="39"/>
      <c r="L708" s="42"/>
      <c r="M708" s="197"/>
      <c r="N708" s="198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206</v>
      </c>
      <c r="AU708" s="20" t="s">
        <v>82</v>
      </c>
    </row>
    <row r="709" spans="1:65" s="2" customFormat="1" ht="16.5" customHeight="1">
      <c r="A709" s="37"/>
      <c r="B709" s="38"/>
      <c r="C709" s="181" t="s">
        <v>1548</v>
      </c>
      <c r="D709" s="181" t="s">
        <v>193</v>
      </c>
      <c r="E709" s="182" t="s">
        <v>5731</v>
      </c>
      <c r="F709" s="183" t="s">
        <v>5732</v>
      </c>
      <c r="G709" s="184" t="s">
        <v>1355</v>
      </c>
      <c r="H709" s="185">
        <v>2</v>
      </c>
      <c r="I709" s="186"/>
      <c r="J709" s="187">
        <f>ROUND(I709*H709,2)</f>
        <v>0</v>
      </c>
      <c r="K709" s="183" t="s">
        <v>4909</v>
      </c>
      <c r="L709" s="42"/>
      <c r="M709" s="188" t="s">
        <v>19</v>
      </c>
      <c r="N709" s="189" t="s">
        <v>44</v>
      </c>
      <c r="O709" s="67"/>
      <c r="P709" s="190">
        <f>O709*H709</f>
        <v>0</v>
      </c>
      <c r="Q709" s="190">
        <v>0</v>
      </c>
      <c r="R709" s="190">
        <f>Q709*H709</f>
        <v>0</v>
      </c>
      <c r="S709" s="190">
        <v>0</v>
      </c>
      <c r="T709" s="191">
        <f>S709*H709</f>
        <v>0</v>
      </c>
      <c r="U709" s="37"/>
      <c r="V709" s="37"/>
      <c r="W709" s="37"/>
      <c r="X709" s="37"/>
      <c r="Y709" s="37"/>
      <c r="Z709" s="37"/>
      <c r="AA709" s="37"/>
      <c r="AB709" s="37"/>
      <c r="AC709" s="37"/>
      <c r="AD709" s="37"/>
      <c r="AE709" s="37"/>
      <c r="AR709" s="192" t="s">
        <v>292</v>
      </c>
      <c r="AT709" s="192" t="s">
        <v>193</v>
      </c>
      <c r="AU709" s="192" t="s">
        <v>82</v>
      </c>
      <c r="AY709" s="20" t="s">
        <v>191</v>
      </c>
      <c r="BE709" s="193">
        <f>IF(N709="základní",J709,0)</f>
        <v>0</v>
      </c>
      <c r="BF709" s="193">
        <f>IF(N709="snížená",J709,0)</f>
        <v>0</v>
      </c>
      <c r="BG709" s="193">
        <f>IF(N709="zákl. přenesená",J709,0)</f>
        <v>0</v>
      </c>
      <c r="BH709" s="193">
        <f>IF(N709="sníž. přenesená",J709,0)</f>
        <v>0</v>
      </c>
      <c r="BI709" s="193">
        <f>IF(N709="nulová",J709,0)</f>
        <v>0</v>
      </c>
      <c r="BJ709" s="20" t="s">
        <v>80</v>
      </c>
      <c r="BK709" s="193">
        <f>ROUND(I709*H709,2)</f>
        <v>0</v>
      </c>
      <c r="BL709" s="20" t="s">
        <v>292</v>
      </c>
      <c r="BM709" s="192" t="s">
        <v>5733</v>
      </c>
    </row>
    <row r="710" spans="1:65" s="2" customFormat="1" ht="11.25">
      <c r="A710" s="37"/>
      <c r="B710" s="38"/>
      <c r="C710" s="39"/>
      <c r="D710" s="194" t="s">
        <v>199</v>
      </c>
      <c r="E710" s="39"/>
      <c r="F710" s="195" t="s">
        <v>5734</v>
      </c>
      <c r="G710" s="39"/>
      <c r="H710" s="39"/>
      <c r="I710" s="196"/>
      <c r="J710" s="39"/>
      <c r="K710" s="39"/>
      <c r="L710" s="42"/>
      <c r="M710" s="197"/>
      <c r="N710" s="198"/>
      <c r="O710" s="67"/>
      <c r="P710" s="67"/>
      <c r="Q710" s="67"/>
      <c r="R710" s="67"/>
      <c r="S710" s="67"/>
      <c r="T710" s="68"/>
      <c r="U710" s="37"/>
      <c r="V710" s="37"/>
      <c r="W710" s="37"/>
      <c r="X710" s="37"/>
      <c r="Y710" s="37"/>
      <c r="Z710" s="37"/>
      <c r="AA710" s="37"/>
      <c r="AB710" s="37"/>
      <c r="AC710" s="37"/>
      <c r="AD710" s="37"/>
      <c r="AE710" s="37"/>
      <c r="AT710" s="20" t="s">
        <v>199</v>
      </c>
      <c r="AU710" s="20" t="s">
        <v>82</v>
      </c>
    </row>
    <row r="711" spans="1:65" s="2" customFormat="1" ht="11.25">
      <c r="A711" s="37"/>
      <c r="B711" s="38"/>
      <c r="C711" s="39"/>
      <c r="D711" s="199" t="s">
        <v>206</v>
      </c>
      <c r="E711" s="39"/>
      <c r="F711" s="200" t="s">
        <v>5735</v>
      </c>
      <c r="G711" s="39"/>
      <c r="H711" s="39"/>
      <c r="I711" s="196"/>
      <c r="J711" s="39"/>
      <c r="K711" s="39"/>
      <c r="L711" s="42"/>
      <c r="M711" s="197"/>
      <c r="N711" s="198"/>
      <c r="O711" s="67"/>
      <c r="P711" s="67"/>
      <c r="Q711" s="67"/>
      <c r="R711" s="67"/>
      <c r="S711" s="67"/>
      <c r="T711" s="68"/>
      <c r="U711" s="37"/>
      <c r="V711" s="37"/>
      <c r="W711" s="37"/>
      <c r="X711" s="37"/>
      <c r="Y711" s="37"/>
      <c r="Z711" s="37"/>
      <c r="AA711" s="37"/>
      <c r="AB711" s="37"/>
      <c r="AC711" s="37"/>
      <c r="AD711" s="37"/>
      <c r="AE711" s="37"/>
      <c r="AT711" s="20" t="s">
        <v>206</v>
      </c>
      <c r="AU711" s="20" t="s">
        <v>82</v>
      </c>
    </row>
    <row r="712" spans="1:65" s="2" customFormat="1" ht="21.75" customHeight="1">
      <c r="A712" s="37"/>
      <c r="B712" s="38"/>
      <c r="C712" s="181" t="s">
        <v>1554</v>
      </c>
      <c r="D712" s="181" t="s">
        <v>193</v>
      </c>
      <c r="E712" s="182" t="s">
        <v>5736</v>
      </c>
      <c r="F712" s="183" t="s">
        <v>5737</v>
      </c>
      <c r="G712" s="184" t="s">
        <v>1355</v>
      </c>
      <c r="H712" s="185">
        <v>9</v>
      </c>
      <c r="I712" s="186"/>
      <c r="J712" s="187">
        <f>ROUND(I712*H712,2)</f>
        <v>0</v>
      </c>
      <c r="K712" s="183" t="s">
        <v>4909</v>
      </c>
      <c r="L712" s="42"/>
      <c r="M712" s="188" t="s">
        <v>19</v>
      </c>
      <c r="N712" s="189" t="s">
        <v>44</v>
      </c>
      <c r="O712" s="67"/>
      <c r="P712" s="190">
        <f>O712*H712</f>
        <v>0</v>
      </c>
      <c r="Q712" s="190">
        <v>0</v>
      </c>
      <c r="R712" s="190">
        <f>Q712*H712</f>
        <v>0</v>
      </c>
      <c r="S712" s="190">
        <v>0</v>
      </c>
      <c r="T712" s="191">
        <f>S712*H712</f>
        <v>0</v>
      </c>
      <c r="U712" s="37"/>
      <c r="V712" s="37"/>
      <c r="W712" s="37"/>
      <c r="X712" s="37"/>
      <c r="Y712" s="37"/>
      <c r="Z712" s="37"/>
      <c r="AA712" s="37"/>
      <c r="AB712" s="37"/>
      <c r="AC712" s="37"/>
      <c r="AD712" s="37"/>
      <c r="AE712" s="37"/>
      <c r="AR712" s="192" t="s">
        <v>292</v>
      </c>
      <c r="AT712" s="192" t="s">
        <v>193</v>
      </c>
      <c r="AU712" s="192" t="s">
        <v>82</v>
      </c>
      <c r="AY712" s="20" t="s">
        <v>191</v>
      </c>
      <c r="BE712" s="193">
        <f>IF(N712="základní",J712,0)</f>
        <v>0</v>
      </c>
      <c r="BF712" s="193">
        <f>IF(N712="snížená",J712,0)</f>
        <v>0</v>
      </c>
      <c r="BG712" s="193">
        <f>IF(N712="zákl. přenesená",J712,0)</f>
        <v>0</v>
      </c>
      <c r="BH712" s="193">
        <f>IF(N712="sníž. přenesená",J712,0)</f>
        <v>0</v>
      </c>
      <c r="BI712" s="193">
        <f>IF(N712="nulová",J712,0)</f>
        <v>0</v>
      </c>
      <c r="BJ712" s="20" t="s">
        <v>80</v>
      </c>
      <c r="BK712" s="193">
        <f>ROUND(I712*H712,2)</f>
        <v>0</v>
      </c>
      <c r="BL712" s="20" t="s">
        <v>292</v>
      </c>
      <c r="BM712" s="192" t="s">
        <v>5738</v>
      </c>
    </row>
    <row r="713" spans="1:65" s="2" customFormat="1" ht="19.5">
      <c r="A713" s="37"/>
      <c r="B713" s="38"/>
      <c r="C713" s="39"/>
      <c r="D713" s="194" t="s">
        <v>199</v>
      </c>
      <c r="E713" s="39"/>
      <c r="F713" s="195" t="s">
        <v>5739</v>
      </c>
      <c r="G713" s="39"/>
      <c r="H713" s="39"/>
      <c r="I713" s="196"/>
      <c r="J713" s="39"/>
      <c r="K713" s="39"/>
      <c r="L713" s="42"/>
      <c r="M713" s="197"/>
      <c r="N713" s="198"/>
      <c r="O713" s="67"/>
      <c r="P713" s="67"/>
      <c r="Q713" s="67"/>
      <c r="R713" s="67"/>
      <c r="S713" s="67"/>
      <c r="T713" s="68"/>
      <c r="U713" s="37"/>
      <c r="V713" s="37"/>
      <c r="W713" s="37"/>
      <c r="X713" s="37"/>
      <c r="Y713" s="37"/>
      <c r="Z713" s="37"/>
      <c r="AA713" s="37"/>
      <c r="AB713" s="37"/>
      <c r="AC713" s="37"/>
      <c r="AD713" s="37"/>
      <c r="AE713" s="37"/>
      <c r="AT713" s="20" t="s">
        <v>199</v>
      </c>
      <c r="AU713" s="20" t="s">
        <v>82</v>
      </c>
    </row>
    <row r="714" spans="1:65" s="2" customFormat="1" ht="11.25">
      <c r="A714" s="37"/>
      <c r="B714" s="38"/>
      <c r="C714" s="39"/>
      <c r="D714" s="199" t="s">
        <v>206</v>
      </c>
      <c r="E714" s="39"/>
      <c r="F714" s="200" t="s">
        <v>5740</v>
      </c>
      <c r="G714" s="39"/>
      <c r="H714" s="39"/>
      <c r="I714" s="196"/>
      <c r="J714" s="39"/>
      <c r="K714" s="39"/>
      <c r="L714" s="42"/>
      <c r="M714" s="197"/>
      <c r="N714" s="198"/>
      <c r="O714" s="67"/>
      <c r="P714" s="67"/>
      <c r="Q714" s="67"/>
      <c r="R714" s="67"/>
      <c r="S714" s="67"/>
      <c r="T714" s="68"/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T714" s="20" t="s">
        <v>206</v>
      </c>
      <c r="AU714" s="20" t="s">
        <v>82</v>
      </c>
    </row>
    <row r="715" spans="1:65" s="2" customFormat="1" ht="21.75" customHeight="1">
      <c r="A715" s="37"/>
      <c r="B715" s="38"/>
      <c r="C715" s="181" t="s">
        <v>1559</v>
      </c>
      <c r="D715" s="181" t="s">
        <v>193</v>
      </c>
      <c r="E715" s="182" t="s">
        <v>5741</v>
      </c>
      <c r="F715" s="183" t="s">
        <v>5742</v>
      </c>
      <c r="G715" s="184" t="s">
        <v>1355</v>
      </c>
      <c r="H715" s="185">
        <v>1</v>
      </c>
      <c r="I715" s="186"/>
      <c r="J715" s="187">
        <f>ROUND(I715*H715,2)</f>
        <v>0</v>
      </c>
      <c r="K715" s="183" t="s">
        <v>4909</v>
      </c>
      <c r="L715" s="42"/>
      <c r="M715" s="188" t="s">
        <v>19</v>
      </c>
      <c r="N715" s="189" t="s">
        <v>44</v>
      </c>
      <c r="O715" s="67"/>
      <c r="P715" s="190">
        <f>O715*H715</f>
        <v>0</v>
      </c>
      <c r="Q715" s="190">
        <v>0</v>
      </c>
      <c r="R715" s="190">
        <f>Q715*H715</f>
        <v>0</v>
      </c>
      <c r="S715" s="190">
        <v>0</v>
      </c>
      <c r="T715" s="191">
        <f>S715*H715</f>
        <v>0</v>
      </c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R715" s="192" t="s">
        <v>292</v>
      </c>
      <c r="AT715" s="192" t="s">
        <v>193</v>
      </c>
      <c r="AU715" s="192" t="s">
        <v>82</v>
      </c>
      <c r="AY715" s="20" t="s">
        <v>191</v>
      </c>
      <c r="BE715" s="193">
        <f>IF(N715="základní",J715,0)</f>
        <v>0</v>
      </c>
      <c r="BF715" s="193">
        <f>IF(N715="snížená",J715,0)</f>
        <v>0</v>
      </c>
      <c r="BG715" s="193">
        <f>IF(N715="zákl. přenesená",J715,0)</f>
        <v>0</v>
      </c>
      <c r="BH715" s="193">
        <f>IF(N715="sníž. přenesená",J715,0)</f>
        <v>0</v>
      </c>
      <c r="BI715" s="193">
        <f>IF(N715="nulová",J715,0)</f>
        <v>0</v>
      </c>
      <c r="BJ715" s="20" t="s">
        <v>80</v>
      </c>
      <c r="BK715" s="193">
        <f>ROUND(I715*H715,2)</f>
        <v>0</v>
      </c>
      <c r="BL715" s="20" t="s">
        <v>292</v>
      </c>
      <c r="BM715" s="192" t="s">
        <v>5743</v>
      </c>
    </row>
    <row r="716" spans="1:65" s="2" customFormat="1" ht="19.5">
      <c r="A716" s="37"/>
      <c r="B716" s="38"/>
      <c r="C716" s="39"/>
      <c r="D716" s="194" t="s">
        <v>199</v>
      </c>
      <c r="E716" s="39"/>
      <c r="F716" s="195" t="s">
        <v>5744</v>
      </c>
      <c r="G716" s="39"/>
      <c r="H716" s="39"/>
      <c r="I716" s="196"/>
      <c r="J716" s="39"/>
      <c r="K716" s="39"/>
      <c r="L716" s="42"/>
      <c r="M716" s="197"/>
      <c r="N716" s="198"/>
      <c r="O716" s="67"/>
      <c r="P716" s="67"/>
      <c r="Q716" s="67"/>
      <c r="R716" s="67"/>
      <c r="S716" s="67"/>
      <c r="T716" s="68"/>
      <c r="U716" s="37"/>
      <c r="V716" s="37"/>
      <c r="W716" s="37"/>
      <c r="X716" s="37"/>
      <c r="Y716" s="37"/>
      <c r="Z716" s="37"/>
      <c r="AA716" s="37"/>
      <c r="AB716" s="37"/>
      <c r="AC716" s="37"/>
      <c r="AD716" s="37"/>
      <c r="AE716" s="37"/>
      <c r="AT716" s="20" t="s">
        <v>199</v>
      </c>
      <c r="AU716" s="20" t="s">
        <v>82</v>
      </c>
    </row>
    <row r="717" spans="1:65" s="2" customFormat="1" ht="11.25">
      <c r="A717" s="37"/>
      <c r="B717" s="38"/>
      <c r="C717" s="39"/>
      <c r="D717" s="199" t="s">
        <v>206</v>
      </c>
      <c r="E717" s="39"/>
      <c r="F717" s="200" t="s">
        <v>5745</v>
      </c>
      <c r="G717" s="39"/>
      <c r="H717" s="39"/>
      <c r="I717" s="196"/>
      <c r="J717" s="39"/>
      <c r="K717" s="39"/>
      <c r="L717" s="42"/>
      <c r="M717" s="197"/>
      <c r="N717" s="198"/>
      <c r="O717" s="67"/>
      <c r="P717" s="67"/>
      <c r="Q717" s="67"/>
      <c r="R717" s="67"/>
      <c r="S717" s="67"/>
      <c r="T717" s="68"/>
      <c r="U717" s="37"/>
      <c r="V717" s="37"/>
      <c r="W717" s="37"/>
      <c r="X717" s="37"/>
      <c r="Y717" s="37"/>
      <c r="Z717" s="37"/>
      <c r="AA717" s="37"/>
      <c r="AB717" s="37"/>
      <c r="AC717" s="37"/>
      <c r="AD717" s="37"/>
      <c r="AE717" s="37"/>
      <c r="AT717" s="20" t="s">
        <v>206</v>
      </c>
      <c r="AU717" s="20" t="s">
        <v>82</v>
      </c>
    </row>
    <row r="718" spans="1:65" s="2" customFormat="1" ht="16.5" customHeight="1">
      <c r="A718" s="37"/>
      <c r="B718" s="38"/>
      <c r="C718" s="181" t="s">
        <v>1565</v>
      </c>
      <c r="D718" s="181" t="s">
        <v>193</v>
      </c>
      <c r="E718" s="182" t="s">
        <v>5746</v>
      </c>
      <c r="F718" s="183" t="s">
        <v>5747</v>
      </c>
      <c r="G718" s="184" t="s">
        <v>1355</v>
      </c>
      <c r="H718" s="185">
        <v>10</v>
      </c>
      <c r="I718" s="186"/>
      <c r="J718" s="187">
        <f>ROUND(I718*H718,2)</f>
        <v>0</v>
      </c>
      <c r="K718" s="183" t="s">
        <v>4909</v>
      </c>
      <c r="L718" s="42"/>
      <c r="M718" s="188" t="s">
        <v>19</v>
      </c>
      <c r="N718" s="189" t="s">
        <v>44</v>
      </c>
      <c r="O718" s="67"/>
      <c r="P718" s="190">
        <f>O718*H718</f>
        <v>0</v>
      </c>
      <c r="Q718" s="190">
        <v>0</v>
      </c>
      <c r="R718" s="190">
        <f>Q718*H718</f>
        <v>0</v>
      </c>
      <c r="S718" s="190">
        <v>0</v>
      </c>
      <c r="T718" s="191">
        <f>S718*H718</f>
        <v>0</v>
      </c>
      <c r="U718" s="37"/>
      <c r="V718" s="37"/>
      <c r="W718" s="37"/>
      <c r="X718" s="37"/>
      <c r="Y718" s="37"/>
      <c r="Z718" s="37"/>
      <c r="AA718" s="37"/>
      <c r="AB718" s="37"/>
      <c r="AC718" s="37"/>
      <c r="AD718" s="37"/>
      <c r="AE718" s="37"/>
      <c r="AR718" s="192" t="s">
        <v>292</v>
      </c>
      <c r="AT718" s="192" t="s">
        <v>193</v>
      </c>
      <c r="AU718" s="192" t="s">
        <v>82</v>
      </c>
      <c r="AY718" s="20" t="s">
        <v>191</v>
      </c>
      <c r="BE718" s="193">
        <f>IF(N718="základní",J718,0)</f>
        <v>0</v>
      </c>
      <c r="BF718" s="193">
        <f>IF(N718="snížená",J718,0)</f>
        <v>0</v>
      </c>
      <c r="BG718" s="193">
        <f>IF(N718="zákl. přenesená",J718,0)</f>
        <v>0</v>
      </c>
      <c r="BH718" s="193">
        <f>IF(N718="sníž. přenesená",J718,0)</f>
        <v>0</v>
      </c>
      <c r="BI718" s="193">
        <f>IF(N718="nulová",J718,0)</f>
        <v>0</v>
      </c>
      <c r="BJ718" s="20" t="s">
        <v>80</v>
      </c>
      <c r="BK718" s="193">
        <f>ROUND(I718*H718,2)</f>
        <v>0</v>
      </c>
      <c r="BL718" s="20" t="s">
        <v>292</v>
      </c>
      <c r="BM718" s="192" t="s">
        <v>5748</v>
      </c>
    </row>
    <row r="719" spans="1:65" s="2" customFormat="1" ht="11.25">
      <c r="A719" s="37"/>
      <c r="B719" s="38"/>
      <c r="C719" s="39"/>
      <c r="D719" s="194" t="s">
        <v>199</v>
      </c>
      <c r="E719" s="39"/>
      <c r="F719" s="195" t="s">
        <v>5749</v>
      </c>
      <c r="G719" s="39"/>
      <c r="H719" s="39"/>
      <c r="I719" s="196"/>
      <c r="J719" s="39"/>
      <c r="K719" s="39"/>
      <c r="L719" s="42"/>
      <c r="M719" s="197"/>
      <c r="N719" s="198"/>
      <c r="O719" s="67"/>
      <c r="P719" s="67"/>
      <c r="Q719" s="67"/>
      <c r="R719" s="67"/>
      <c r="S719" s="67"/>
      <c r="T719" s="68"/>
      <c r="U719" s="37"/>
      <c r="V719" s="37"/>
      <c r="W719" s="37"/>
      <c r="X719" s="37"/>
      <c r="Y719" s="37"/>
      <c r="Z719" s="37"/>
      <c r="AA719" s="37"/>
      <c r="AB719" s="37"/>
      <c r="AC719" s="37"/>
      <c r="AD719" s="37"/>
      <c r="AE719" s="37"/>
      <c r="AT719" s="20" t="s">
        <v>199</v>
      </c>
      <c r="AU719" s="20" t="s">
        <v>82</v>
      </c>
    </row>
    <row r="720" spans="1:65" s="2" customFormat="1" ht="11.25">
      <c r="A720" s="37"/>
      <c r="B720" s="38"/>
      <c r="C720" s="39"/>
      <c r="D720" s="199" t="s">
        <v>206</v>
      </c>
      <c r="E720" s="39"/>
      <c r="F720" s="200" t="s">
        <v>5750</v>
      </c>
      <c r="G720" s="39"/>
      <c r="H720" s="39"/>
      <c r="I720" s="196"/>
      <c r="J720" s="39"/>
      <c r="K720" s="39"/>
      <c r="L720" s="42"/>
      <c r="M720" s="197"/>
      <c r="N720" s="198"/>
      <c r="O720" s="67"/>
      <c r="P720" s="67"/>
      <c r="Q720" s="67"/>
      <c r="R720" s="67"/>
      <c r="S720" s="67"/>
      <c r="T720" s="68"/>
      <c r="U720" s="37"/>
      <c r="V720" s="37"/>
      <c r="W720" s="37"/>
      <c r="X720" s="37"/>
      <c r="Y720" s="37"/>
      <c r="Z720" s="37"/>
      <c r="AA720" s="37"/>
      <c r="AB720" s="37"/>
      <c r="AC720" s="37"/>
      <c r="AD720" s="37"/>
      <c r="AE720" s="37"/>
      <c r="AT720" s="20" t="s">
        <v>206</v>
      </c>
      <c r="AU720" s="20" t="s">
        <v>82</v>
      </c>
    </row>
    <row r="721" spans="1:65" s="2" customFormat="1" ht="16.5" customHeight="1">
      <c r="A721" s="37"/>
      <c r="B721" s="38"/>
      <c r="C721" s="181" t="s">
        <v>1570</v>
      </c>
      <c r="D721" s="181" t="s">
        <v>193</v>
      </c>
      <c r="E721" s="182" t="s">
        <v>5751</v>
      </c>
      <c r="F721" s="183" t="s">
        <v>5752</v>
      </c>
      <c r="G721" s="184" t="s">
        <v>1355</v>
      </c>
      <c r="H721" s="185">
        <v>10</v>
      </c>
      <c r="I721" s="186"/>
      <c r="J721" s="187">
        <f>ROUND(I721*H721,2)</f>
        <v>0</v>
      </c>
      <c r="K721" s="183" t="s">
        <v>4909</v>
      </c>
      <c r="L721" s="42"/>
      <c r="M721" s="188" t="s">
        <v>19</v>
      </c>
      <c r="N721" s="189" t="s">
        <v>44</v>
      </c>
      <c r="O721" s="67"/>
      <c r="P721" s="190">
        <f>O721*H721</f>
        <v>0</v>
      </c>
      <c r="Q721" s="190">
        <v>0</v>
      </c>
      <c r="R721" s="190">
        <f>Q721*H721</f>
        <v>0</v>
      </c>
      <c r="S721" s="190">
        <v>0</v>
      </c>
      <c r="T721" s="191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2" t="s">
        <v>292</v>
      </c>
      <c r="AT721" s="192" t="s">
        <v>193</v>
      </c>
      <c r="AU721" s="192" t="s">
        <v>82</v>
      </c>
      <c r="AY721" s="20" t="s">
        <v>191</v>
      </c>
      <c r="BE721" s="193">
        <f>IF(N721="základní",J721,0)</f>
        <v>0</v>
      </c>
      <c r="BF721" s="193">
        <f>IF(N721="snížená",J721,0)</f>
        <v>0</v>
      </c>
      <c r="BG721" s="193">
        <f>IF(N721="zákl. přenesená",J721,0)</f>
        <v>0</v>
      </c>
      <c r="BH721" s="193">
        <f>IF(N721="sníž. přenesená",J721,0)</f>
        <v>0</v>
      </c>
      <c r="BI721" s="193">
        <f>IF(N721="nulová",J721,0)</f>
        <v>0</v>
      </c>
      <c r="BJ721" s="20" t="s">
        <v>80</v>
      </c>
      <c r="BK721" s="193">
        <f>ROUND(I721*H721,2)</f>
        <v>0</v>
      </c>
      <c r="BL721" s="20" t="s">
        <v>292</v>
      </c>
      <c r="BM721" s="192" t="s">
        <v>5753</v>
      </c>
    </row>
    <row r="722" spans="1:65" s="2" customFormat="1" ht="11.25">
      <c r="A722" s="37"/>
      <c r="B722" s="38"/>
      <c r="C722" s="39"/>
      <c r="D722" s="194" t="s">
        <v>199</v>
      </c>
      <c r="E722" s="39"/>
      <c r="F722" s="195" t="s">
        <v>5754</v>
      </c>
      <c r="G722" s="39"/>
      <c r="H722" s="39"/>
      <c r="I722" s="196"/>
      <c r="J722" s="39"/>
      <c r="K722" s="39"/>
      <c r="L722" s="42"/>
      <c r="M722" s="197"/>
      <c r="N722" s="198"/>
      <c r="O722" s="67"/>
      <c r="P722" s="67"/>
      <c r="Q722" s="67"/>
      <c r="R722" s="67"/>
      <c r="S722" s="67"/>
      <c r="T722" s="68"/>
      <c r="U722" s="37"/>
      <c r="V722" s="37"/>
      <c r="W722" s="37"/>
      <c r="X722" s="37"/>
      <c r="Y722" s="37"/>
      <c r="Z722" s="37"/>
      <c r="AA722" s="37"/>
      <c r="AB722" s="37"/>
      <c r="AC722" s="37"/>
      <c r="AD722" s="37"/>
      <c r="AE722" s="37"/>
      <c r="AT722" s="20" t="s">
        <v>199</v>
      </c>
      <c r="AU722" s="20" t="s">
        <v>82</v>
      </c>
    </row>
    <row r="723" spans="1:65" s="2" customFormat="1" ht="11.25">
      <c r="A723" s="37"/>
      <c r="B723" s="38"/>
      <c r="C723" s="39"/>
      <c r="D723" s="199" t="s">
        <v>206</v>
      </c>
      <c r="E723" s="39"/>
      <c r="F723" s="200" t="s">
        <v>5755</v>
      </c>
      <c r="G723" s="39"/>
      <c r="H723" s="39"/>
      <c r="I723" s="196"/>
      <c r="J723" s="39"/>
      <c r="K723" s="39"/>
      <c r="L723" s="42"/>
      <c r="M723" s="197"/>
      <c r="N723" s="198"/>
      <c r="O723" s="67"/>
      <c r="P723" s="67"/>
      <c r="Q723" s="67"/>
      <c r="R723" s="67"/>
      <c r="S723" s="67"/>
      <c r="T723" s="68"/>
      <c r="U723" s="37"/>
      <c r="V723" s="37"/>
      <c r="W723" s="37"/>
      <c r="X723" s="37"/>
      <c r="Y723" s="37"/>
      <c r="Z723" s="37"/>
      <c r="AA723" s="37"/>
      <c r="AB723" s="37"/>
      <c r="AC723" s="37"/>
      <c r="AD723" s="37"/>
      <c r="AE723" s="37"/>
      <c r="AT723" s="20" t="s">
        <v>206</v>
      </c>
      <c r="AU723" s="20" t="s">
        <v>82</v>
      </c>
    </row>
    <row r="724" spans="1:65" s="2" customFormat="1" ht="16.5" customHeight="1">
      <c r="A724" s="37"/>
      <c r="B724" s="38"/>
      <c r="C724" s="181" t="s">
        <v>1576</v>
      </c>
      <c r="D724" s="181" t="s">
        <v>193</v>
      </c>
      <c r="E724" s="182" t="s">
        <v>5756</v>
      </c>
      <c r="F724" s="183" t="s">
        <v>5757</v>
      </c>
      <c r="G724" s="184" t="s">
        <v>255</v>
      </c>
      <c r="H724" s="185">
        <v>0.253</v>
      </c>
      <c r="I724" s="186"/>
      <c r="J724" s="187">
        <f>ROUND(I724*H724,2)</f>
        <v>0</v>
      </c>
      <c r="K724" s="183" t="s">
        <v>4909</v>
      </c>
      <c r="L724" s="42"/>
      <c r="M724" s="188" t="s">
        <v>19</v>
      </c>
      <c r="N724" s="189" t="s">
        <v>44</v>
      </c>
      <c r="O724" s="67"/>
      <c r="P724" s="190">
        <f>O724*H724</f>
        <v>0</v>
      </c>
      <c r="Q724" s="190">
        <v>0</v>
      </c>
      <c r="R724" s="190">
        <f>Q724*H724</f>
        <v>0</v>
      </c>
      <c r="S724" s="190">
        <v>0</v>
      </c>
      <c r="T724" s="191">
        <f>S724*H724</f>
        <v>0</v>
      </c>
      <c r="U724" s="37"/>
      <c r="V724" s="37"/>
      <c r="W724" s="37"/>
      <c r="X724" s="37"/>
      <c r="Y724" s="37"/>
      <c r="Z724" s="37"/>
      <c r="AA724" s="37"/>
      <c r="AB724" s="37"/>
      <c r="AC724" s="37"/>
      <c r="AD724" s="37"/>
      <c r="AE724" s="37"/>
      <c r="AR724" s="192" t="s">
        <v>292</v>
      </c>
      <c r="AT724" s="192" t="s">
        <v>193</v>
      </c>
      <c r="AU724" s="192" t="s">
        <v>82</v>
      </c>
      <c r="AY724" s="20" t="s">
        <v>191</v>
      </c>
      <c r="BE724" s="193">
        <f>IF(N724="základní",J724,0)</f>
        <v>0</v>
      </c>
      <c r="BF724" s="193">
        <f>IF(N724="snížená",J724,0)</f>
        <v>0</v>
      </c>
      <c r="BG724" s="193">
        <f>IF(N724="zákl. přenesená",J724,0)</f>
        <v>0</v>
      </c>
      <c r="BH724" s="193">
        <f>IF(N724="sníž. přenesená",J724,0)</f>
        <v>0</v>
      </c>
      <c r="BI724" s="193">
        <f>IF(N724="nulová",J724,0)</f>
        <v>0</v>
      </c>
      <c r="BJ724" s="20" t="s">
        <v>80</v>
      </c>
      <c r="BK724" s="193">
        <f>ROUND(I724*H724,2)</f>
        <v>0</v>
      </c>
      <c r="BL724" s="20" t="s">
        <v>292</v>
      </c>
      <c r="BM724" s="192" t="s">
        <v>5758</v>
      </c>
    </row>
    <row r="725" spans="1:65" s="2" customFormat="1" ht="19.5">
      <c r="A725" s="37"/>
      <c r="B725" s="38"/>
      <c r="C725" s="39"/>
      <c r="D725" s="194" t="s">
        <v>199</v>
      </c>
      <c r="E725" s="39"/>
      <c r="F725" s="195" t="s">
        <v>5759</v>
      </c>
      <c r="G725" s="39"/>
      <c r="H725" s="39"/>
      <c r="I725" s="196"/>
      <c r="J725" s="39"/>
      <c r="K725" s="39"/>
      <c r="L725" s="42"/>
      <c r="M725" s="197"/>
      <c r="N725" s="198"/>
      <c r="O725" s="67"/>
      <c r="P725" s="67"/>
      <c r="Q725" s="67"/>
      <c r="R725" s="67"/>
      <c r="S725" s="67"/>
      <c r="T725" s="68"/>
      <c r="U725" s="37"/>
      <c r="V725" s="37"/>
      <c r="W725" s="37"/>
      <c r="X725" s="37"/>
      <c r="Y725" s="37"/>
      <c r="Z725" s="37"/>
      <c r="AA725" s="37"/>
      <c r="AB725" s="37"/>
      <c r="AC725" s="37"/>
      <c r="AD725" s="37"/>
      <c r="AE725" s="37"/>
      <c r="AT725" s="20" t="s">
        <v>199</v>
      </c>
      <c r="AU725" s="20" t="s">
        <v>82</v>
      </c>
    </row>
    <row r="726" spans="1:65" s="2" customFormat="1" ht="11.25">
      <c r="A726" s="37"/>
      <c r="B726" s="38"/>
      <c r="C726" s="39"/>
      <c r="D726" s="199" t="s">
        <v>206</v>
      </c>
      <c r="E726" s="39"/>
      <c r="F726" s="200" t="s">
        <v>5760</v>
      </c>
      <c r="G726" s="39"/>
      <c r="H726" s="39"/>
      <c r="I726" s="196"/>
      <c r="J726" s="39"/>
      <c r="K726" s="39"/>
      <c r="L726" s="42"/>
      <c r="M726" s="197"/>
      <c r="N726" s="198"/>
      <c r="O726" s="67"/>
      <c r="P726" s="67"/>
      <c r="Q726" s="67"/>
      <c r="R726" s="67"/>
      <c r="S726" s="67"/>
      <c r="T726" s="68"/>
      <c r="U726" s="37"/>
      <c r="V726" s="37"/>
      <c r="W726" s="37"/>
      <c r="X726" s="37"/>
      <c r="Y726" s="37"/>
      <c r="Z726" s="37"/>
      <c r="AA726" s="37"/>
      <c r="AB726" s="37"/>
      <c r="AC726" s="37"/>
      <c r="AD726" s="37"/>
      <c r="AE726" s="37"/>
      <c r="AT726" s="20" t="s">
        <v>206</v>
      </c>
      <c r="AU726" s="20" t="s">
        <v>82</v>
      </c>
    </row>
    <row r="727" spans="1:65" s="2" customFormat="1" ht="16.5" customHeight="1">
      <c r="A727" s="37"/>
      <c r="B727" s="38"/>
      <c r="C727" s="181" t="s">
        <v>1580</v>
      </c>
      <c r="D727" s="181" t="s">
        <v>193</v>
      </c>
      <c r="E727" s="182" t="s">
        <v>5761</v>
      </c>
      <c r="F727" s="183" t="s">
        <v>5762</v>
      </c>
      <c r="G727" s="184" t="s">
        <v>255</v>
      </c>
      <c r="H727" s="185">
        <v>0.253</v>
      </c>
      <c r="I727" s="186"/>
      <c r="J727" s="187">
        <f>ROUND(I727*H727,2)</f>
        <v>0</v>
      </c>
      <c r="K727" s="183" t="s">
        <v>4909</v>
      </c>
      <c r="L727" s="42"/>
      <c r="M727" s="188" t="s">
        <v>19</v>
      </c>
      <c r="N727" s="189" t="s">
        <v>44</v>
      </c>
      <c r="O727" s="67"/>
      <c r="P727" s="190">
        <f>O727*H727</f>
        <v>0</v>
      </c>
      <c r="Q727" s="190">
        <v>0</v>
      </c>
      <c r="R727" s="190">
        <f>Q727*H727</f>
        <v>0</v>
      </c>
      <c r="S727" s="190">
        <v>0</v>
      </c>
      <c r="T727" s="191">
        <f>S727*H727</f>
        <v>0</v>
      </c>
      <c r="U727" s="37"/>
      <c r="V727" s="37"/>
      <c r="W727" s="37"/>
      <c r="X727" s="37"/>
      <c r="Y727" s="37"/>
      <c r="Z727" s="37"/>
      <c r="AA727" s="37"/>
      <c r="AB727" s="37"/>
      <c r="AC727" s="37"/>
      <c r="AD727" s="37"/>
      <c r="AE727" s="37"/>
      <c r="AR727" s="192" t="s">
        <v>292</v>
      </c>
      <c r="AT727" s="192" t="s">
        <v>193</v>
      </c>
      <c r="AU727" s="192" t="s">
        <v>82</v>
      </c>
      <c r="AY727" s="20" t="s">
        <v>191</v>
      </c>
      <c r="BE727" s="193">
        <f>IF(N727="základní",J727,0)</f>
        <v>0</v>
      </c>
      <c r="BF727" s="193">
        <f>IF(N727="snížená",J727,0)</f>
        <v>0</v>
      </c>
      <c r="BG727" s="193">
        <f>IF(N727="zákl. přenesená",J727,0)</f>
        <v>0</v>
      </c>
      <c r="BH727" s="193">
        <f>IF(N727="sníž. přenesená",J727,0)</f>
        <v>0</v>
      </c>
      <c r="BI727" s="193">
        <f>IF(N727="nulová",J727,0)</f>
        <v>0</v>
      </c>
      <c r="BJ727" s="20" t="s">
        <v>80</v>
      </c>
      <c r="BK727" s="193">
        <f>ROUND(I727*H727,2)</f>
        <v>0</v>
      </c>
      <c r="BL727" s="20" t="s">
        <v>292</v>
      </c>
      <c r="BM727" s="192" t="s">
        <v>5763</v>
      </c>
    </row>
    <row r="728" spans="1:65" s="2" customFormat="1" ht="19.5">
      <c r="A728" s="37"/>
      <c r="B728" s="38"/>
      <c r="C728" s="39"/>
      <c r="D728" s="194" t="s">
        <v>199</v>
      </c>
      <c r="E728" s="39"/>
      <c r="F728" s="195" t="s">
        <v>5764</v>
      </c>
      <c r="G728" s="39"/>
      <c r="H728" s="39"/>
      <c r="I728" s="196"/>
      <c r="J728" s="39"/>
      <c r="K728" s="39"/>
      <c r="L728" s="42"/>
      <c r="M728" s="197"/>
      <c r="N728" s="198"/>
      <c r="O728" s="67"/>
      <c r="P728" s="67"/>
      <c r="Q728" s="67"/>
      <c r="R728" s="67"/>
      <c r="S728" s="67"/>
      <c r="T728" s="68"/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T728" s="20" t="s">
        <v>199</v>
      </c>
      <c r="AU728" s="20" t="s">
        <v>82</v>
      </c>
    </row>
    <row r="729" spans="1:65" s="2" customFormat="1" ht="11.25">
      <c r="A729" s="37"/>
      <c r="B729" s="38"/>
      <c r="C729" s="39"/>
      <c r="D729" s="199" t="s">
        <v>206</v>
      </c>
      <c r="E729" s="39"/>
      <c r="F729" s="200" t="s">
        <v>5765</v>
      </c>
      <c r="G729" s="39"/>
      <c r="H729" s="39"/>
      <c r="I729" s="196"/>
      <c r="J729" s="39"/>
      <c r="K729" s="39"/>
      <c r="L729" s="42"/>
      <c r="M729" s="245"/>
      <c r="N729" s="246"/>
      <c r="O729" s="247"/>
      <c r="P729" s="247"/>
      <c r="Q729" s="247"/>
      <c r="R729" s="247"/>
      <c r="S729" s="247"/>
      <c r="T729" s="24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206</v>
      </c>
      <c r="AU729" s="20" t="s">
        <v>82</v>
      </c>
    </row>
    <row r="730" spans="1:65" s="2" customFormat="1" ht="6.95" customHeight="1">
      <c r="A730" s="37"/>
      <c r="B730" s="50"/>
      <c r="C730" s="51"/>
      <c r="D730" s="51"/>
      <c r="E730" s="51"/>
      <c r="F730" s="51"/>
      <c r="G730" s="51"/>
      <c r="H730" s="51"/>
      <c r="I730" s="51"/>
      <c r="J730" s="51"/>
      <c r="K730" s="51"/>
      <c r="L730" s="42"/>
      <c r="M730" s="37"/>
      <c r="O730" s="37"/>
      <c r="P730" s="37"/>
      <c r="Q730" s="37"/>
      <c r="R730" s="37"/>
      <c r="S730" s="37"/>
      <c r="T730" s="37"/>
      <c r="U730" s="37"/>
      <c r="V730" s="37"/>
      <c r="W730" s="37"/>
      <c r="X730" s="37"/>
      <c r="Y730" s="37"/>
      <c r="Z730" s="37"/>
      <c r="AA730" s="37"/>
      <c r="AB730" s="37"/>
      <c r="AC730" s="37"/>
      <c r="AD730" s="37"/>
      <c r="AE730" s="37"/>
    </row>
  </sheetData>
  <sheetProtection algorithmName="SHA-512" hashValue="0irl3jvX3IbyAm42n4mfLeEr2dfepCFQ4zKQUvs2n1Mjv8euQdiVaby8UGWZqkjhP/NznRQIpVJQMf1YaZSElQ==" saltValue="UbISJnLzJPyrMI7GPpqmdHmAxZxFw4i9ViRRMZuGibn9SHmK5Azn3Y/JrnCMgAUaUCuwEarN1TMzwjXaiIbxPg==" spinCount="100000" sheet="1" objects="1" scenarios="1" formatColumns="0" formatRows="0" autoFilter="0"/>
  <autoFilter ref="C102:K729" xr:uid="{00000000-0009-0000-0000-000008000000}"/>
  <mergeCells count="15">
    <mergeCell ref="E89:H89"/>
    <mergeCell ref="E93:H93"/>
    <mergeCell ref="E91:H91"/>
    <mergeCell ref="E95:H95"/>
    <mergeCell ref="L2:V2"/>
    <mergeCell ref="E31:H31"/>
    <mergeCell ref="E52:H52"/>
    <mergeCell ref="E56:H56"/>
    <mergeCell ref="E54:H54"/>
    <mergeCell ref="E58:H58"/>
    <mergeCell ref="E7:H7"/>
    <mergeCell ref="E11:H11"/>
    <mergeCell ref="E9:H9"/>
    <mergeCell ref="E13:H13"/>
    <mergeCell ref="E22:H22"/>
  </mergeCells>
  <hyperlinks>
    <hyperlink ref="F108" r:id="rId1" xr:uid="{00000000-0004-0000-0800-000000000000}"/>
    <hyperlink ref="F115" r:id="rId2" xr:uid="{00000000-0004-0000-0800-000001000000}"/>
    <hyperlink ref="F122" r:id="rId3" xr:uid="{00000000-0004-0000-0800-000002000000}"/>
    <hyperlink ref="F129" r:id="rId4" xr:uid="{00000000-0004-0000-0800-000003000000}"/>
    <hyperlink ref="F134" r:id="rId5" xr:uid="{00000000-0004-0000-0800-000004000000}"/>
    <hyperlink ref="F143" r:id="rId6" xr:uid="{00000000-0004-0000-0800-000005000000}"/>
    <hyperlink ref="F147" r:id="rId7" xr:uid="{00000000-0004-0000-0800-000006000000}"/>
    <hyperlink ref="F155" r:id="rId8" xr:uid="{00000000-0004-0000-0800-000007000000}"/>
    <hyperlink ref="F160" r:id="rId9" xr:uid="{00000000-0004-0000-0800-000008000000}"/>
    <hyperlink ref="F168" r:id="rId10" xr:uid="{00000000-0004-0000-0800-000009000000}"/>
    <hyperlink ref="F172" r:id="rId11" xr:uid="{00000000-0004-0000-0800-00000A000000}"/>
    <hyperlink ref="F178" r:id="rId12" xr:uid="{00000000-0004-0000-0800-00000B000000}"/>
    <hyperlink ref="F182" r:id="rId13" xr:uid="{00000000-0004-0000-0800-00000C000000}"/>
    <hyperlink ref="F187" r:id="rId14" xr:uid="{00000000-0004-0000-0800-00000D000000}"/>
    <hyperlink ref="F197" r:id="rId15" xr:uid="{00000000-0004-0000-0800-00000E000000}"/>
    <hyperlink ref="F205" r:id="rId16" xr:uid="{00000000-0004-0000-0800-00000F000000}"/>
    <hyperlink ref="F214" r:id="rId17" xr:uid="{00000000-0004-0000-0800-000010000000}"/>
    <hyperlink ref="F220" r:id="rId18" xr:uid="{00000000-0004-0000-0800-000011000000}"/>
    <hyperlink ref="F223" r:id="rId19" xr:uid="{00000000-0004-0000-0800-000012000000}"/>
    <hyperlink ref="F228" r:id="rId20" xr:uid="{00000000-0004-0000-0800-000013000000}"/>
    <hyperlink ref="F231" r:id="rId21" xr:uid="{00000000-0004-0000-0800-000014000000}"/>
    <hyperlink ref="F235" r:id="rId22" xr:uid="{00000000-0004-0000-0800-000015000000}"/>
    <hyperlink ref="F240" r:id="rId23" xr:uid="{00000000-0004-0000-0800-000016000000}"/>
    <hyperlink ref="F243" r:id="rId24" xr:uid="{00000000-0004-0000-0800-000017000000}"/>
    <hyperlink ref="F246" r:id="rId25" xr:uid="{00000000-0004-0000-0800-000018000000}"/>
    <hyperlink ref="F249" r:id="rId26" xr:uid="{00000000-0004-0000-0800-000019000000}"/>
    <hyperlink ref="F252" r:id="rId27" xr:uid="{00000000-0004-0000-0800-00001A000000}"/>
    <hyperlink ref="F263" r:id="rId28" xr:uid="{00000000-0004-0000-0800-00001B000000}"/>
    <hyperlink ref="F266" r:id="rId29" xr:uid="{00000000-0004-0000-0800-00001C000000}"/>
    <hyperlink ref="F269" r:id="rId30" xr:uid="{00000000-0004-0000-0800-00001D000000}"/>
    <hyperlink ref="F272" r:id="rId31" xr:uid="{00000000-0004-0000-0800-00001E000000}"/>
    <hyperlink ref="F275" r:id="rId32" xr:uid="{00000000-0004-0000-0800-00001F000000}"/>
    <hyperlink ref="F278" r:id="rId33" xr:uid="{00000000-0004-0000-0800-000020000000}"/>
    <hyperlink ref="F281" r:id="rId34" xr:uid="{00000000-0004-0000-0800-000021000000}"/>
    <hyperlink ref="F320" r:id="rId35" xr:uid="{00000000-0004-0000-0800-000022000000}"/>
    <hyperlink ref="F323" r:id="rId36" xr:uid="{00000000-0004-0000-0800-000023000000}"/>
    <hyperlink ref="F326" r:id="rId37" xr:uid="{00000000-0004-0000-0800-000024000000}"/>
    <hyperlink ref="F331" r:id="rId38" xr:uid="{00000000-0004-0000-0800-000025000000}"/>
    <hyperlink ref="F336" r:id="rId39" xr:uid="{00000000-0004-0000-0800-000026000000}"/>
    <hyperlink ref="F339" r:id="rId40" xr:uid="{00000000-0004-0000-0800-000027000000}"/>
    <hyperlink ref="F342" r:id="rId41" xr:uid="{00000000-0004-0000-0800-000028000000}"/>
    <hyperlink ref="F402" r:id="rId42" xr:uid="{00000000-0004-0000-0800-000029000000}"/>
    <hyperlink ref="F409" r:id="rId43" xr:uid="{00000000-0004-0000-0800-00002A000000}"/>
    <hyperlink ref="F415" r:id="rId44" xr:uid="{00000000-0004-0000-0800-00002B000000}"/>
    <hyperlink ref="F418" r:id="rId45" xr:uid="{00000000-0004-0000-0800-00002C000000}"/>
    <hyperlink ref="F421" r:id="rId46" xr:uid="{00000000-0004-0000-0800-00002D000000}"/>
    <hyperlink ref="F425" r:id="rId47" xr:uid="{00000000-0004-0000-0800-00002E000000}"/>
    <hyperlink ref="F428" r:id="rId48" xr:uid="{00000000-0004-0000-0800-00002F000000}"/>
    <hyperlink ref="F432" r:id="rId49" xr:uid="{00000000-0004-0000-0800-000030000000}"/>
    <hyperlink ref="F436" r:id="rId50" xr:uid="{00000000-0004-0000-0800-000031000000}"/>
    <hyperlink ref="F440" r:id="rId51" xr:uid="{00000000-0004-0000-0800-000032000000}"/>
    <hyperlink ref="F444" r:id="rId52" xr:uid="{00000000-0004-0000-0800-000033000000}"/>
    <hyperlink ref="F448" r:id="rId53" xr:uid="{00000000-0004-0000-0800-000034000000}"/>
    <hyperlink ref="F452" r:id="rId54" xr:uid="{00000000-0004-0000-0800-000035000000}"/>
    <hyperlink ref="F456" r:id="rId55" xr:uid="{00000000-0004-0000-0800-000036000000}"/>
    <hyperlink ref="F461" r:id="rId56" xr:uid="{00000000-0004-0000-0800-000037000000}"/>
    <hyperlink ref="F466" r:id="rId57" xr:uid="{00000000-0004-0000-0800-000038000000}"/>
    <hyperlink ref="F471" r:id="rId58" xr:uid="{00000000-0004-0000-0800-000039000000}"/>
    <hyperlink ref="F492" r:id="rId59" xr:uid="{00000000-0004-0000-0800-00003A000000}"/>
    <hyperlink ref="F495" r:id="rId60" xr:uid="{00000000-0004-0000-0800-00003B000000}"/>
    <hyperlink ref="F498" r:id="rId61" xr:uid="{00000000-0004-0000-0800-00003C000000}"/>
    <hyperlink ref="F501" r:id="rId62" xr:uid="{00000000-0004-0000-0800-00003D000000}"/>
    <hyperlink ref="F505" r:id="rId63" xr:uid="{00000000-0004-0000-0800-00003E000000}"/>
    <hyperlink ref="F509" r:id="rId64" xr:uid="{00000000-0004-0000-0800-00003F000000}"/>
    <hyperlink ref="F512" r:id="rId65" xr:uid="{00000000-0004-0000-0800-000040000000}"/>
    <hyperlink ref="F515" r:id="rId66" xr:uid="{00000000-0004-0000-0800-000041000000}"/>
    <hyperlink ref="F520" r:id="rId67" xr:uid="{00000000-0004-0000-0800-000042000000}"/>
    <hyperlink ref="F523" r:id="rId68" xr:uid="{00000000-0004-0000-0800-000043000000}"/>
    <hyperlink ref="F526" r:id="rId69" xr:uid="{00000000-0004-0000-0800-000044000000}"/>
    <hyperlink ref="F529" r:id="rId70" xr:uid="{00000000-0004-0000-0800-000045000000}"/>
    <hyperlink ref="F532" r:id="rId71" xr:uid="{00000000-0004-0000-0800-000046000000}"/>
    <hyperlink ref="F535" r:id="rId72" xr:uid="{00000000-0004-0000-0800-000047000000}"/>
    <hyperlink ref="F555" r:id="rId73" xr:uid="{00000000-0004-0000-0800-000048000000}"/>
    <hyperlink ref="F558" r:id="rId74" xr:uid="{00000000-0004-0000-0800-000049000000}"/>
    <hyperlink ref="F577" r:id="rId75" xr:uid="{00000000-0004-0000-0800-00004A000000}"/>
    <hyperlink ref="F580" r:id="rId76" xr:uid="{00000000-0004-0000-0800-00004B000000}"/>
    <hyperlink ref="F583" r:id="rId77" xr:uid="{00000000-0004-0000-0800-00004C000000}"/>
    <hyperlink ref="F586" r:id="rId78" xr:uid="{00000000-0004-0000-0800-00004D000000}"/>
    <hyperlink ref="F604" r:id="rId79" xr:uid="{00000000-0004-0000-0800-00004E000000}"/>
    <hyperlink ref="F607" r:id="rId80" xr:uid="{00000000-0004-0000-0800-00004F000000}"/>
    <hyperlink ref="F611" r:id="rId81" xr:uid="{00000000-0004-0000-0800-000050000000}"/>
    <hyperlink ref="F618" r:id="rId82" xr:uid="{00000000-0004-0000-0800-000051000000}"/>
    <hyperlink ref="F623" r:id="rId83" xr:uid="{00000000-0004-0000-0800-000052000000}"/>
    <hyperlink ref="F630" r:id="rId84" xr:uid="{00000000-0004-0000-0800-000053000000}"/>
    <hyperlink ref="F638" r:id="rId85" xr:uid="{00000000-0004-0000-0800-000054000000}"/>
    <hyperlink ref="F641" r:id="rId86" xr:uid="{00000000-0004-0000-0800-000055000000}"/>
    <hyperlink ref="F646" r:id="rId87" xr:uid="{00000000-0004-0000-0800-000056000000}"/>
    <hyperlink ref="F649" r:id="rId88" xr:uid="{00000000-0004-0000-0800-000057000000}"/>
    <hyperlink ref="F652" r:id="rId89" xr:uid="{00000000-0004-0000-0800-000058000000}"/>
    <hyperlink ref="F657" r:id="rId90" xr:uid="{00000000-0004-0000-0800-000059000000}"/>
    <hyperlink ref="F663" r:id="rId91" xr:uid="{00000000-0004-0000-0800-00005A000000}"/>
    <hyperlink ref="F668" r:id="rId92" xr:uid="{00000000-0004-0000-0800-00005B000000}"/>
    <hyperlink ref="F673" r:id="rId93" xr:uid="{00000000-0004-0000-0800-00005C000000}"/>
    <hyperlink ref="F677" r:id="rId94" xr:uid="{00000000-0004-0000-0800-00005D000000}"/>
    <hyperlink ref="F680" r:id="rId95" xr:uid="{00000000-0004-0000-0800-00005E000000}"/>
    <hyperlink ref="F683" r:id="rId96" xr:uid="{00000000-0004-0000-0800-00005F000000}"/>
    <hyperlink ref="F692" r:id="rId97" xr:uid="{00000000-0004-0000-0800-000060000000}"/>
    <hyperlink ref="F695" r:id="rId98" xr:uid="{00000000-0004-0000-0800-000061000000}"/>
    <hyperlink ref="F701" r:id="rId99" xr:uid="{00000000-0004-0000-0800-000062000000}"/>
    <hyperlink ref="F704" r:id="rId100" xr:uid="{00000000-0004-0000-0800-000063000000}"/>
    <hyperlink ref="F708" r:id="rId101" xr:uid="{00000000-0004-0000-0800-000064000000}"/>
    <hyperlink ref="F711" r:id="rId102" xr:uid="{00000000-0004-0000-0800-000065000000}"/>
    <hyperlink ref="F714" r:id="rId103" xr:uid="{00000000-0004-0000-0800-000066000000}"/>
    <hyperlink ref="F717" r:id="rId104" xr:uid="{00000000-0004-0000-0800-000067000000}"/>
    <hyperlink ref="F720" r:id="rId105" xr:uid="{00000000-0004-0000-0800-000068000000}"/>
    <hyperlink ref="F723" r:id="rId106" xr:uid="{00000000-0004-0000-0800-000069000000}"/>
    <hyperlink ref="F726" r:id="rId107" xr:uid="{00000000-0004-0000-0800-00006A000000}"/>
    <hyperlink ref="F729" r:id="rId108" xr:uid="{00000000-0004-0000-0800-00006B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17</vt:i4>
      </vt:variant>
      <vt:variant>
        <vt:lpstr>Pojmenované oblasti</vt:lpstr>
      </vt:variant>
      <vt:variant>
        <vt:i4>33</vt:i4>
      </vt:variant>
    </vt:vector>
  </HeadingPairs>
  <TitlesOfParts>
    <vt:vector size="50" baseType="lpstr">
      <vt:lpstr>Rekapitulace stavby</vt:lpstr>
      <vt:lpstr>D.1.1 - Architektonicko-s...</vt:lpstr>
      <vt:lpstr>D.1.2 - Stavebně konstruk...</vt:lpstr>
      <vt:lpstr>D.1.4-ÚT - Vytápěni</vt:lpstr>
      <vt:lpstr>D.1.4-EL - Elektroinstalace</vt:lpstr>
      <vt:lpstr>D.1.4-MaR - Měření a regu...</vt:lpstr>
      <vt:lpstr>D.1.4-SL - Slaboproud</vt:lpstr>
      <vt:lpstr>D.1.4-VZT - Vzduchotechnika</vt:lpstr>
      <vt:lpstr>D.1.4-ZTI - Zdravotně tec...</vt:lpstr>
      <vt:lpstr>D.2.1 - Plavecký bazén</vt:lpstr>
      <vt:lpstr>D.2.3 - ZZT</vt:lpstr>
      <vt:lpstr>D.2.5 - Příslušenství</vt:lpstr>
      <vt:lpstr>D.2.6 - Ostatní</vt:lpstr>
      <vt:lpstr>D.2.3 - Přípojky kanalizace</vt:lpstr>
      <vt:lpstr>D.2.4 - Komunikace, chodn...</vt:lpstr>
      <vt:lpstr>VRN - Vedlejší rozpočtové...</vt:lpstr>
      <vt:lpstr>Pokyny pro vyplnění</vt:lpstr>
      <vt:lpstr>'D.1.1 - Architektonicko-s...'!Názvy_tisku</vt:lpstr>
      <vt:lpstr>'D.1.2 - Stavebně konstruk...'!Názvy_tisku</vt:lpstr>
      <vt:lpstr>'D.1.4-EL - Elektroinstalace'!Názvy_tisku</vt:lpstr>
      <vt:lpstr>'D.1.4-MaR - Měření a regu...'!Názvy_tisku</vt:lpstr>
      <vt:lpstr>'D.1.4-SL - Slaboproud'!Názvy_tisku</vt:lpstr>
      <vt:lpstr>'D.1.4-ÚT - Vytápěni'!Názvy_tisku</vt:lpstr>
      <vt:lpstr>'D.1.4-VZT - Vzduchotechnika'!Názvy_tisku</vt:lpstr>
      <vt:lpstr>'D.1.4-ZTI - Zdravotně tec...'!Názvy_tisku</vt:lpstr>
      <vt:lpstr>'D.2.1 - Plavecký bazén'!Názvy_tisku</vt:lpstr>
      <vt:lpstr>'D.2.3 - Přípojky kanalizace'!Názvy_tisku</vt:lpstr>
      <vt:lpstr>'D.2.3 - ZZT'!Názvy_tisku</vt:lpstr>
      <vt:lpstr>'D.2.4 - Komunikace, chodn...'!Názvy_tisku</vt:lpstr>
      <vt:lpstr>'D.2.5 - Příslušenství'!Názvy_tisku</vt:lpstr>
      <vt:lpstr>'D.2.6 - Ostatní'!Názvy_tisku</vt:lpstr>
      <vt:lpstr>'Rekapitulace stavby'!Názvy_tisku</vt:lpstr>
      <vt:lpstr>'VRN - Vedlejší rozpočtové...'!Názvy_tisku</vt:lpstr>
      <vt:lpstr>'D.1.1 - Architektonicko-s...'!Oblast_tisku</vt:lpstr>
      <vt:lpstr>'D.1.2 - Stavebně konstruk...'!Oblast_tisku</vt:lpstr>
      <vt:lpstr>'D.1.4-EL - Elektroinstalace'!Oblast_tisku</vt:lpstr>
      <vt:lpstr>'D.1.4-MaR - Měření a regu...'!Oblast_tisku</vt:lpstr>
      <vt:lpstr>'D.1.4-SL - Slaboproud'!Oblast_tisku</vt:lpstr>
      <vt:lpstr>'D.1.4-ÚT - Vytápěni'!Oblast_tisku</vt:lpstr>
      <vt:lpstr>'D.1.4-VZT - Vzduchotechnika'!Oblast_tisku</vt:lpstr>
      <vt:lpstr>'D.1.4-ZTI - Zdravotně tec...'!Oblast_tisku</vt:lpstr>
      <vt:lpstr>'D.2.1 - Plavecký bazén'!Oblast_tisku</vt:lpstr>
      <vt:lpstr>'D.2.3 - Přípojky kanalizace'!Oblast_tisku</vt:lpstr>
      <vt:lpstr>'D.2.3 - ZZT'!Oblast_tisku</vt:lpstr>
      <vt:lpstr>'D.2.4 - Komunikace, chodn...'!Oblast_tisku</vt:lpstr>
      <vt:lpstr>'D.2.5 - Příslušenství'!Oblast_tisku</vt:lpstr>
      <vt:lpstr>'D.2.6 - Ostatní'!Oblast_tisku</vt:lpstr>
      <vt:lpstr>'Pokyny pro vyplnění'!Oblast_tisku</vt:lpstr>
      <vt:lpstr>'Rekapitulace stavby'!Oblast_tisku</vt:lpstr>
      <vt:lpstr>'VRN - Vedlejší rozpočtové...'!Oblast_tisku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Pavel Žehra</dc:creator>
  <cp:lastModifiedBy>Hilasová Veronika</cp:lastModifiedBy>
  <dcterms:created xsi:type="dcterms:W3CDTF">2025-04-14T08:48:46Z</dcterms:created>
  <dcterms:modified xsi:type="dcterms:W3CDTF">2025-04-15T08:43:50Z</dcterms:modified>
</cp:coreProperties>
</file>